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minimized="1" xWindow="240" yWindow="45" windowWidth="11760" windowHeight="5100" activeTab="1"/>
  </bookViews>
  <sheets>
    <sheet name="Plan1" sheetId="15" r:id="rId1"/>
    <sheet name="Plan1 (2)" sheetId="17" r:id="rId2"/>
    <sheet name="Variação Alíquotas" sheetId="10" r:id="rId3"/>
    <sheet name="Plan2" sheetId="16" r:id="rId4"/>
  </sheets>
  <definedNames>
    <definedName name="_xlnm._FilterDatabase" localSheetId="2" hidden="1">'Variação Alíquotas'!$A$3:$AC$1502</definedName>
  </definedNames>
  <calcPr calcId="162913"/>
  <pivotCaches>
    <pivotCache cacheId="0" r:id="rId5"/>
  </pivotCaches>
</workbook>
</file>

<file path=xl/calcChain.xml><?xml version="1.0" encoding="utf-8"?>
<calcChain xmlns="http://schemas.openxmlformats.org/spreadsheetml/2006/main">
  <c r="B13" i="17" l="1"/>
  <c r="L9" i="17" l="1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AB9" i="17"/>
  <c r="AC9" i="17"/>
  <c r="AD9" i="17"/>
  <c r="AE9" i="17"/>
  <c r="AF9" i="17"/>
  <c r="AG9" i="17"/>
  <c r="AH9" i="17"/>
  <c r="AI9" i="17"/>
  <c r="AJ9" i="17"/>
  <c r="AK9" i="17"/>
  <c r="AL9" i="17"/>
  <c r="AM9" i="17"/>
  <c r="AN9" i="17"/>
  <c r="AO9" i="17"/>
  <c r="AP9" i="17"/>
  <c r="AQ9" i="17"/>
  <c r="AR9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AG13" i="17"/>
  <c r="AH13" i="17"/>
  <c r="AI13" i="17"/>
  <c r="AJ13" i="17"/>
  <c r="AK13" i="17"/>
  <c r="AL13" i="17"/>
  <c r="AM13" i="17"/>
  <c r="AN13" i="17"/>
  <c r="AO13" i="17"/>
  <c r="AP13" i="17"/>
  <c r="AQ13" i="17"/>
  <c r="AR13" i="17"/>
  <c r="K9" i="17"/>
  <c r="K13" i="17"/>
  <c r="C9" i="17"/>
  <c r="D9" i="17"/>
  <c r="E9" i="17"/>
  <c r="F9" i="17"/>
  <c r="G9" i="17"/>
  <c r="H9" i="17"/>
  <c r="I9" i="17"/>
  <c r="J9" i="17"/>
  <c r="C13" i="17"/>
  <c r="D13" i="17"/>
  <c r="E13" i="17"/>
  <c r="F13" i="17"/>
  <c r="G13" i="17"/>
  <c r="H13" i="17"/>
  <c r="I13" i="17"/>
  <c r="J13" i="17"/>
  <c r="B9" i="17"/>
  <c r="E23" i="17" l="1"/>
  <c r="AH23" i="17"/>
  <c r="AD23" i="17"/>
  <c r="Z23" i="17"/>
  <c r="V23" i="17"/>
  <c r="R23" i="17"/>
  <c r="N23" i="17"/>
  <c r="H23" i="17"/>
  <c r="D23" i="17"/>
  <c r="AO23" i="17"/>
  <c r="AK23" i="17"/>
  <c r="AG23" i="17"/>
  <c r="AC23" i="17"/>
  <c r="Y23" i="17"/>
  <c r="U23" i="17"/>
  <c r="Q23" i="17"/>
  <c r="M23" i="17"/>
  <c r="I23" i="17"/>
  <c r="K23" i="17"/>
  <c r="AP23" i="17"/>
  <c r="AL23" i="17"/>
  <c r="B23" i="17"/>
  <c r="G23" i="17"/>
  <c r="C23" i="17"/>
  <c r="AR23" i="17"/>
  <c r="AN23" i="17"/>
  <c r="AJ23" i="17"/>
  <c r="AF23" i="17"/>
  <c r="AB23" i="17"/>
  <c r="X23" i="17"/>
  <c r="T23" i="17"/>
  <c r="P23" i="17"/>
  <c r="L23" i="17"/>
  <c r="J23" i="17"/>
  <c r="F23" i="17"/>
  <c r="AQ23" i="17"/>
  <c r="AM23" i="17"/>
  <c r="AI23" i="17"/>
  <c r="AE23" i="17"/>
  <c r="AA23" i="17"/>
  <c r="W23" i="17"/>
  <c r="S23" i="17"/>
  <c r="O23" i="17"/>
  <c r="G1506" i="10"/>
  <c r="J1506" i="10"/>
  <c r="K1506" i="10"/>
  <c r="L1506" i="10"/>
  <c r="AD1506" i="10"/>
  <c r="AE1506" i="10"/>
  <c r="AF1506" i="10"/>
  <c r="AG1506" i="10"/>
  <c r="AH1506" i="10"/>
  <c r="AI1506" i="10"/>
  <c r="AJ1506" i="10"/>
  <c r="AK1506" i="10"/>
  <c r="AL1506" i="10"/>
  <c r="AM1506" i="10"/>
  <c r="AN1506" i="10"/>
  <c r="AO1506" i="10"/>
  <c r="AP1506" i="10"/>
  <c r="AQ1506" i="10"/>
  <c r="AR1506" i="10"/>
  <c r="AS1506" i="10"/>
  <c r="AT1506" i="10"/>
  <c r="AU1506" i="10"/>
  <c r="AV1506" i="10"/>
  <c r="AW1506" i="10"/>
  <c r="AX1506" i="10"/>
  <c r="AY1506" i="10"/>
  <c r="AZ1506" i="10"/>
  <c r="BA1506" i="10"/>
  <c r="BB1506" i="10"/>
  <c r="BC1506" i="10"/>
  <c r="BD1506" i="10"/>
  <c r="BE1506" i="10"/>
  <c r="BF1506" i="10"/>
  <c r="G1507" i="10"/>
  <c r="J1507" i="10"/>
  <c r="K1507" i="10"/>
  <c r="L1507" i="10"/>
  <c r="AD1507" i="10"/>
  <c r="AE1507" i="10"/>
  <c r="AF1507" i="10"/>
  <c r="AG1507" i="10"/>
  <c r="AH1507" i="10"/>
  <c r="AI1507" i="10"/>
  <c r="AJ1507" i="10"/>
  <c r="AK1507" i="10"/>
  <c r="AL1507" i="10"/>
  <c r="AM1507" i="10"/>
  <c r="AN1507" i="10"/>
  <c r="AO1507" i="10"/>
  <c r="AP1507" i="10"/>
  <c r="AQ1507" i="10"/>
  <c r="AR1507" i="10"/>
  <c r="AS1507" i="10"/>
  <c r="AT1507" i="10"/>
  <c r="AU1507" i="10"/>
  <c r="AV1507" i="10"/>
  <c r="AW1507" i="10"/>
  <c r="AX1507" i="10"/>
  <c r="AY1507" i="10"/>
  <c r="AZ1507" i="10"/>
  <c r="BA1507" i="10"/>
  <c r="BB1507" i="10"/>
  <c r="BC1507" i="10"/>
  <c r="BD1507" i="10"/>
  <c r="BE1507" i="10"/>
  <c r="BF1507" i="10"/>
  <c r="G1510" i="10"/>
  <c r="J1510" i="10"/>
  <c r="K1510" i="10"/>
  <c r="L1510" i="10"/>
  <c r="AD1510" i="10"/>
  <c r="AE1510" i="10"/>
  <c r="AF1510" i="10"/>
  <c r="AG1510" i="10"/>
  <c r="AH1510" i="10"/>
  <c r="AI1510" i="10"/>
  <c r="AJ1510" i="10"/>
  <c r="AK1510" i="10"/>
  <c r="AL1510" i="10"/>
  <c r="AM1510" i="10"/>
  <c r="AN1510" i="10"/>
  <c r="AO1510" i="10"/>
  <c r="AP1510" i="10"/>
  <c r="AQ1510" i="10"/>
  <c r="AR1510" i="10"/>
  <c r="AS1510" i="10"/>
  <c r="AT1510" i="10"/>
  <c r="AU1510" i="10"/>
  <c r="AV1510" i="10"/>
  <c r="AW1510" i="10"/>
  <c r="AX1510" i="10"/>
  <c r="AY1510" i="10"/>
  <c r="AZ1510" i="10"/>
  <c r="BA1510" i="10"/>
  <c r="BB1510" i="10"/>
  <c r="BC1510" i="10"/>
  <c r="BD1510" i="10"/>
  <c r="BE1510" i="10"/>
  <c r="BF1510" i="10"/>
  <c r="AM1508" i="10" l="1"/>
  <c r="AM1509" i="10" s="1"/>
  <c r="BC1508" i="10"/>
  <c r="BC1509" i="10" s="1"/>
  <c r="AY1508" i="10"/>
  <c r="AY1509" i="10" s="1"/>
  <c r="AY1512" i="10" s="1"/>
  <c r="AU1508" i="10"/>
  <c r="AU1509" i="10" s="1"/>
  <c r="AU1511" i="10" s="1"/>
  <c r="AQ1508" i="10"/>
  <c r="AQ1509" i="10" s="1"/>
  <c r="AQ1511" i="10" s="1"/>
  <c r="AI1508" i="10"/>
  <c r="AI1509" i="10" s="1"/>
  <c r="AI1512" i="10" s="1"/>
  <c r="AE1508" i="10"/>
  <c r="AE1509" i="10" s="1"/>
  <c r="AE1512" i="10" s="1"/>
  <c r="J1508" i="10"/>
  <c r="J1509" i="10" s="1"/>
  <c r="J1512" i="10" s="1"/>
  <c r="AP1508" i="10"/>
  <c r="AP1509" i="10" s="1"/>
  <c r="AP1511" i="10" s="1"/>
  <c r="G1508" i="10"/>
  <c r="G1509" i="10" s="1"/>
  <c r="G1511" i="10" s="1"/>
  <c r="BF1508" i="10"/>
  <c r="BF1509" i="10" s="1"/>
  <c r="BF1512" i="10" s="1"/>
  <c r="BD1508" i="10"/>
  <c r="BD1509" i="10" s="1"/>
  <c r="BD1512" i="10" s="1"/>
  <c r="BB1508" i="10"/>
  <c r="BB1509" i="10" s="1"/>
  <c r="BB1511" i="10" s="1"/>
  <c r="AX1508" i="10"/>
  <c r="AX1509" i="10" s="1"/>
  <c r="AV1508" i="10"/>
  <c r="AV1509" i="10" s="1"/>
  <c r="AV1512" i="10" s="1"/>
  <c r="AR1508" i="10"/>
  <c r="AR1509" i="10" s="1"/>
  <c r="AR1512" i="10" s="1"/>
  <c r="AN1508" i="10"/>
  <c r="AN1509" i="10" s="1"/>
  <c r="AN1512" i="10" s="1"/>
  <c r="AL1508" i="10"/>
  <c r="AL1509" i="10" s="1"/>
  <c r="AL1511" i="10" s="1"/>
  <c r="AJ1508" i="10"/>
  <c r="AJ1509" i="10" s="1"/>
  <c r="AJ1511" i="10" s="1"/>
  <c r="AH1508" i="10"/>
  <c r="AH1509" i="10" s="1"/>
  <c r="AH1512" i="10" s="1"/>
  <c r="AF1508" i="10"/>
  <c r="AF1509" i="10" s="1"/>
  <c r="AF1512" i="10" s="1"/>
  <c r="AD1508" i="10"/>
  <c r="AD1509" i="10" s="1"/>
  <c r="AD1512" i="10" s="1"/>
  <c r="K1508" i="10"/>
  <c r="K1509" i="10" s="1"/>
  <c r="K1512" i="10" s="1"/>
  <c r="AT1508" i="10"/>
  <c r="AT1509" i="10" s="1"/>
  <c r="AT1511" i="10" s="1"/>
  <c r="AZ1508" i="10"/>
  <c r="AZ1509" i="10" s="1"/>
  <c r="AZ1511" i="10" s="1"/>
  <c r="AW1508" i="10"/>
  <c r="AW1509" i="10" s="1"/>
  <c r="AW1512" i="10" s="1"/>
  <c r="AS1508" i="10"/>
  <c r="AS1509" i="10" s="1"/>
  <c r="AS1511" i="10" s="1"/>
  <c r="AO1508" i="10"/>
  <c r="AO1509" i="10" s="1"/>
  <c r="AO1511" i="10" s="1"/>
  <c r="AK1508" i="10"/>
  <c r="AK1509" i="10" s="1"/>
  <c r="AK1512" i="10" s="1"/>
  <c r="AG1508" i="10"/>
  <c r="AG1509" i="10" s="1"/>
  <c r="AG1512" i="10" s="1"/>
  <c r="L1508" i="10"/>
  <c r="L1509" i="10" s="1"/>
  <c r="L1511" i="10" s="1"/>
  <c r="AD1511" i="10"/>
  <c r="BE1508" i="10"/>
  <c r="BE1509" i="10" s="1"/>
  <c r="BE1511" i="10" s="1"/>
  <c r="BA1508" i="10"/>
  <c r="BA1509" i="10" s="1"/>
  <c r="BA1511" i="10" s="1"/>
  <c r="AX1511" i="10"/>
  <c r="AX1512" i="10"/>
  <c r="AL1512" i="10"/>
  <c r="BC1511" i="10"/>
  <c r="BC1512" i="10"/>
  <c r="AQ1512" i="10"/>
  <c r="AM1511" i="10"/>
  <c r="AM1512" i="10"/>
  <c r="G1512" i="10"/>
  <c r="AI1511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6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B1019" i="10"/>
  <c r="B1020" i="10"/>
  <c r="B1021" i="10"/>
  <c r="B1022" i="10"/>
  <c r="B1023" i="10"/>
  <c r="B1024" i="10"/>
  <c r="B1025" i="10"/>
  <c r="B1026" i="10"/>
  <c r="B1027" i="10"/>
  <c r="B1028" i="10"/>
  <c r="B1029" i="10"/>
  <c r="B1030" i="10"/>
  <c r="B1031" i="10"/>
  <c r="B1032" i="10"/>
  <c r="B1033" i="10"/>
  <c r="B1034" i="10"/>
  <c r="B1035" i="10"/>
  <c r="B1036" i="10"/>
  <c r="B1037" i="10"/>
  <c r="B1038" i="10"/>
  <c r="B1039" i="10"/>
  <c r="B1040" i="10"/>
  <c r="B1041" i="10"/>
  <c r="B1042" i="10"/>
  <c r="B1043" i="10"/>
  <c r="B1044" i="10"/>
  <c r="B1045" i="10"/>
  <c r="B1046" i="10"/>
  <c r="B1047" i="10"/>
  <c r="B1048" i="10"/>
  <c r="B1049" i="10"/>
  <c r="B1050" i="10"/>
  <c r="B1051" i="10"/>
  <c r="B1052" i="10"/>
  <c r="B1053" i="10"/>
  <c r="B1054" i="10"/>
  <c r="B1055" i="10"/>
  <c r="B1056" i="10"/>
  <c r="B1057" i="10"/>
  <c r="B1058" i="10"/>
  <c r="B1059" i="10"/>
  <c r="B1060" i="10"/>
  <c r="B1061" i="10"/>
  <c r="B1062" i="10"/>
  <c r="B1063" i="10"/>
  <c r="B1064" i="10"/>
  <c r="B1065" i="10"/>
  <c r="B1066" i="10"/>
  <c r="B1067" i="10"/>
  <c r="B1068" i="10"/>
  <c r="B1069" i="10"/>
  <c r="B1070" i="10"/>
  <c r="B1071" i="10"/>
  <c r="B1072" i="10"/>
  <c r="B1073" i="10"/>
  <c r="B1074" i="10"/>
  <c r="B1075" i="10"/>
  <c r="B1076" i="10"/>
  <c r="B1077" i="10"/>
  <c r="B1078" i="10"/>
  <c r="B1079" i="10"/>
  <c r="B1080" i="10"/>
  <c r="B1081" i="10"/>
  <c r="B1082" i="10"/>
  <c r="B1083" i="10"/>
  <c r="B1084" i="10"/>
  <c r="B1085" i="10"/>
  <c r="B1086" i="10"/>
  <c r="B1087" i="10"/>
  <c r="B1088" i="10"/>
  <c r="B1089" i="10"/>
  <c r="B1090" i="10"/>
  <c r="B1091" i="10"/>
  <c r="B1092" i="10"/>
  <c r="B1093" i="10"/>
  <c r="B1094" i="10"/>
  <c r="B1095" i="10"/>
  <c r="B1096" i="10"/>
  <c r="B1097" i="10"/>
  <c r="B1098" i="10"/>
  <c r="B1099" i="10"/>
  <c r="B1100" i="10"/>
  <c r="B1101" i="10"/>
  <c r="B1102" i="10"/>
  <c r="B1103" i="10"/>
  <c r="B1104" i="10"/>
  <c r="B1105" i="10"/>
  <c r="B1106" i="10"/>
  <c r="B1107" i="10"/>
  <c r="B1108" i="10"/>
  <c r="B1109" i="10"/>
  <c r="B1110" i="10"/>
  <c r="B1111" i="10"/>
  <c r="B1112" i="10"/>
  <c r="B1113" i="10"/>
  <c r="B1114" i="10"/>
  <c r="B1115" i="10"/>
  <c r="B1116" i="10"/>
  <c r="B1117" i="10"/>
  <c r="B1118" i="10"/>
  <c r="B1119" i="10"/>
  <c r="B1120" i="10"/>
  <c r="B1121" i="10"/>
  <c r="B1122" i="10"/>
  <c r="B1123" i="10"/>
  <c r="B1124" i="10"/>
  <c r="B1125" i="10"/>
  <c r="B1126" i="10"/>
  <c r="B1127" i="10"/>
  <c r="B1128" i="10"/>
  <c r="B1129" i="10"/>
  <c r="B1130" i="10"/>
  <c r="B1131" i="10"/>
  <c r="B1132" i="10"/>
  <c r="B1133" i="10"/>
  <c r="B1134" i="10"/>
  <c r="B1135" i="10"/>
  <c r="B1136" i="10"/>
  <c r="B1137" i="10"/>
  <c r="B1138" i="10"/>
  <c r="B1139" i="10"/>
  <c r="B1140" i="10"/>
  <c r="B1141" i="10"/>
  <c r="B1142" i="10"/>
  <c r="B1143" i="10"/>
  <c r="B1144" i="10"/>
  <c r="B1145" i="10"/>
  <c r="B1146" i="10"/>
  <c r="B1147" i="10"/>
  <c r="B1148" i="10"/>
  <c r="B1149" i="10"/>
  <c r="B1150" i="10"/>
  <c r="B1151" i="10"/>
  <c r="B1152" i="10"/>
  <c r="B1153" i="10"/>
  <c r="B1154" i="10"/>
  <c r="B1155" i="10"/>
  <c r="B1156" i="10"/>
  <c r="B1157" i="10"/>
  <c r="B1158" i="10"/>
  <c r="B1159" i="10"/>
  <c r="B1160" i="10"/>
  <c r="B1161" i="10"/>
  <c r="B1162" i="10"/>
  <c r="B1163" i="10"/>
  <c r="B1164" i="10"/>
  <c r="B1165" i="10"/>
  <c r="B1166" i="10"/>
  <c r="B1167" i="10"/>
  <c r="B1168" i="10"/>
  <c r="B1169" i="10"/>
  <c r="B1170" i="10"/>
  <c r="B1171" i="10"/>
  <c r="B1172" i="10"/>
  <c r="B1173" i="10"/>
  <c r="B1174" i="10"/>
  <c r="B1175" i="10"/>
  <c r="B1176" i="10"/>
  <c r="B1177" i="10"/>
  <c r="B1178" i="10"/>
  <c r="B1179" i="10"/>
  <c r="B1180" i="10"/>
  <c r="B1181" i="10"/>
  <c r="B1182" i="10"/>
  <c r="B1183" i="10"/>
  <c r="B1184" i="10"/>
  <c r="B1185" i="10"/>
  <c r="B1186" i="10"/>
  <c r="B1187" i="10"/>
  <c r="B1188" i="10"/>
  <c r="B1189" i="10"/>
  <c r="B1190" i="10"/>
  <c r="B1191" i="10"/>
  <c r="B1192" i="10"/>
  <c r="B1193" i="10"/>
  <c r="B1194" i="10"/>
  <c r="B1195" i="10"/>
  <c r="B1196" i="10"/>
  <c r="B1197" i="10"/>
  <c r="B1198" i="10"/>
  <c r="B1199" i="10"/>
  <c r="B1200" i="10"/>
  <c r="B1201" i="10"/>
  <c r="B1202" i="10"/>
  <c r="B1203" i="10"/>
  <c r="B1204" i="10"/>
  <c r="B1205" i="10"/>
  <c r="B1206" i="10"/>
  <c r="B1207" i="10"/>
  <c r="B1208" i="10"/>
  <c r="B1209" i="10"/>
  <c r="B1210" i="10"/>
  <c r="B1211" i="10"/>
  <c r="B1212" i="10"/>
  <c r="B1213" i="10"/>
  <c r="B1214" i="10"/>
  <c r="B1215" i="10"/>
  <c r="B1216" i="10"/>
  <c r="B1217" i="10"/>
  <c r="B1218" i="10"/>
  <c r="B1219" i="10"/>
  <c r="B1220" i="10"/>
  <c r="B1221" i="10"/>
  <c r="B1222" i="10"/>
  <c r="B1223" i="10"/>
  <c r="B1224" i="10"/>
  <c r="B1225" i="10"/>
  <c r="B1226" i="10"/>
  <c r="B1227" i="10"/>
  <c r="B1228" i="10"/>
  <c r="B1229" i="10"/>
  <c r="B1230" i="10"/>
  <c r="B1231" i="10"/>
  <c r="B1232" i="10"/>
  <c r="B1233" i="10"/>
  <c r="B1234" i="10"/>
  <c r="B1235" i="10"/>
  <c r="B1236" i="10"/>
  <c r="B1237" i="10"/>
  <c r="B1238" i="10"/>
  <c r="B1239" i="10"/>
  <c r="B1240" i="10"/>
  <c r="B1241" i="10"/>
  <c r="B1242" i="10"/>
  <c r="B1243" i="10"/>
  <c r="B1244" i="10"/>
  <c r="B1245" i="10"/>
  <c r="B1246" i="10"/>
  <c r="B1247" i="10"/>
  <c r="B1248" i="10"/>
  <c r="B1249" i="10"/>
  <c r="B1250" i="10"/>
  <c r="B1251" i="10"/>
  <c r="B1252" i="10"/>
  <c r="B1253" i="10"/>
  <c r="B1254" i="10"/>
  <c r="B1255" i="10"/>
  <c r="B1256" i="10"/>
  <c r="B1257" i="10"/>
  <c r="B1258" i="10"/>
  <c r="B1259" i="10"/>
  <c r="B1260" i="10"/>
  <c r="B1261" i="10"/>
  <c r="B1262" i="10"/>
  <c r="B1263" i="10"/>
  <c r="B1264" i="10"/>
  <c r="B1265" i="10"/>
  <c r="B1266" i="10"/>
  <c r="B1267" i="10"/>
  <c r="B1268" i="10"/>
  <c r="B1269" i="10"/>
  <c r="B1270" i="10"/>
  <c r="B1271" i="10"/>
  <c r="B1272" i="10"/>
  <c r="B1273" i="10"/>
  <c r="B1274" i="10"/>
  <c r="B1275" i="10"/>
  <c r="B1276" i="10"/>
  <c r="B1277" i="10"/>
  <c r="B1278" i="10"/>
  <c r="B1279" i="10"/>
  <c r="B1280" i="10"/>
  <c r="B1281" i="10"/>
  <c r="B1282" i="10"/>
  <c r="B1283" i="10"/>
  <c r="B1284" i="10"/>
  <c r="B1285" i="10"/>
  <c r="B1286" i="10"/>
  <c r="B1287" i="10"/>
  <c r="B1288" i="10"/>
  <c r="B1289" i="10"/>
  <c r="B1290" i="10"/>
  <c r="B1291" i="10"/>
  <c r="B1292" i="10"/>
  <c r="B1293" i="10"/>
  <c r="B1294" i="10"/>
  <c r="B1295" i="10"/>
  <c r="B1296" i="10"/>
  <c r="B1297" i="10"/>
  <c r="B1298" i="10"/>
  <c r="B1299" i="10"/>
  <c r="B1300" i="10"/>
  <c r="B1301" i="10"/>
  <c r="B1302" i="10"/>
  <c r="B1303" i="10"/>
  <c r="B1304" i="10"/>
  <c r="B1305" i="10"/>
  <c r="B1306" i="10"/>
  <c r="B1307" i="10"/>
  <c r="B1308" i="10"/>
  <c r="B1309" i="10"/>
  <c r="B1310" i="10"/>
  <c r="B1311" i="10"/>
  <c r="B1312" i="10"/>
  <c r="B1313" i="10"/>
  <c r="B1314" i="10"/>
  <c r="B1315" i="10"/>
  <c r="B1316" i="10"/>
  <c r="B1317" i="10"/>
  <c r="B1318" i="10"/>
  <c r="B1319" i="10"/>
  <c r="B1320" i="10"/>
  <c r="B1321" i="10"/>
  <c r="B1322" i="10"/>
  <c r="B1323" i="10"/>
  <c r="B1324" i="10"/>
  <c r="B1325" i="10"/>
  <c r="B1326" i="10"/>
  <c r="B1327" i="10"/>
  <c r="B1328" i="10"/>
  <c r="B1329" i="10"/>
  <c r="B1330" i="10"/>
  <c r="B1331" i="10"/>
  <c r="B1332" i="10"/>
  <c r="B1333" i="10"/>
  <c r="B1334" i="10"/>
  <c r="B1335" i="10"/>
  <c r="B1336" i="10"/>
  <c r="B1337" i="10"/>
  <c r="B1338" i="10"/>
  <c r="B1339" i="10"/>
  <c r="B1340" i="10"/>
  <c r="B1341" i="10"/>
  <c r="B1342" i="10"/>
  <c r="B1343" i="10"/>
  <c r="B1344" i="10"/>
  <c r="B1345" i="10"/>
  <c r="B1346" i="10"/>
  <c r="B1347" i="10"/>
  <c r="B1348" i="10"/>
  <c r="B1349" i="10"/>
  <c r="B1350" i="10"/>
  <c r="B1351" i="10"/>
  <c r="B1352" i="10"/>
  <c r="B1353" i="10"/>
  <c r="B1354" i="10"/>
  <c r="B1355" i="10"/>
  <c r="B1356" i="10"/>
  <c r="B1357" i="10"/>
  <c r="B1358" i="10"/>
  <c r="B1359" i="10"/>
  <c r="B1360" i="10"/>
  <c r="B1361" i="10"/>
  <c r="B1362" i="10"/>
  <c r="B1363" i="10"/>
  <c r="B1364" i="10"/>
  <c r="B1365" i="10"/>
  <c r="B1366" i="10"/>
  <c r="B1367" i="10"/>
  <c r="B1368" i="10"/>
  <c r="B1369" i="10"/>
  <c r="B1370" i="10"/>
  <c r="B1371" i="10"/>
  <c r="B1372" i="10"/>
  <c r="B1373" i="10"/>
  <c r="B1374" i="10"/>
  <c r="B1375" i="10"/>
  <c r="B1376" i="10"/>
  <c r="B1377" i="10"/>
  <c r="B1378" i="10"/>
  <c r="B1379" i="10"/>
  <c r="B1380" i="10"/>
  <c r="B1381" i="10"/>
  <c r="B1382" i="10"/>
  <c r="B1383" i="10"/>
  <c r="B1384" i="10"/>
  <c r="B1385" i="10"/>
  <c r="B1386" i="10"/>
  <c r="B1387" i="10"/>
  <c r="B1388" i="10"/>
  <c r="B1389" i="10"/>
  <c r="B1390" i="10"/>
  <c r="B1391" i="10"/>
  <c r="B1392" i="10"/>
  <c r="B1393" i="10"/>
  <c r="B1394" i="10"/>
  <c r="B1395" i="10"/>
  <c r="B1396" i="10"/>
  <c r="B1397" i="10"/>
  <c r="B1398" i="10"/>
  <c r="B1399" i="10"/>
  <c r="B1400" i="10"/>
  <c r="B1401" i="10"/>
  <c r="B1402" i="10"/>
  <c r="B1403" i="10"/>
  <c r="B1404" i="10"/>
  <c r="B1405" i="10"/>
  <c r="B1406" i="10"/>
  <c r="B1407" i="10"/>
  <c r="B1408" i="10"/>
  <c r="B1409" i="10"/>
  <c r="B1410" i="10"/>
  <c r="B1411" i="10"/>
  <c r="B1412" i="10"/>
  <c r="B1413" i="10"/>
  <c r="B1414" i="10"/>
  <c r="B1415" i="10"/>
  <c r="B1416" i="10"/>
  <c r="B1417" i="10"/>
  <c r="B1418" i="10"/>
  <c r="B1419" i="10"/>
  <c r="B1420" i="10"/>
  <c r="B1421" i="10"/>
  <c r="B1422" i="10"/>
  <c r="B1423" i="10"/>
  <c r="B1424" i="10"/>
  <c r="B1425" i="10"/>
  <c r="B1426" i="10"/>
  <c r="B1427" i="10"/>
  <c r="B1428" i="10"/>
  <c r="B1429" i="10"/>
  <c r="B1430" i="10"/>
  <c r="B1431" i="10"/>
  <c r="B1432" i="10"/>
  <c r="B1433" i="10"/>
  <c r="B1434" i="10"/>
  <c r="B1435" i="10"/>
  <c r="B1436" i="10"/>
  <c r="B1437" i="10"/>
  <c r="B1438" i="10"/>
  <c r="B1439" i="10"/>
  <c r="B1440" i="10"/>
  <c r="B1441" i="10"/>
  <c r="B1442" i="10"/>
  <c r="B1443" i="10"/>
  <c r="B1444" i="10"/>
  <c r="B1445" i="10"/>
  <c r="B1446" i="10"/>
  <c r="B1447" i="10"/>
  <c r="B1448" i="10"/>
  <c r="B1449" i="10"/>
  <c r="B1450" i="10"/>
  <c r="B1451" i="10"/>
  <c r="B1452" i="10"/>
  <c r="B1453" i="10"/>
  <c r="B1454" i="10"/>
  <c r="B1455" i="10"/>
  <c r="B1456" i="10"/>
  <c r="B1457" i="10"/>
  <c r="B1458" i="10"/>
  <c r="B1459" i="10"/>
  <c r="B1460" i="10"/>
  <c r="B1461" i="10"/>
  <c r="B1462" i="10"/>
  <c r="B1463" i="10"/>
  <c r="B1464" i="10"/>
  <c r="B1465" i="10"/>
  <c r="B1466" i="10"/>
  <c r="B1467" i="10"/>
  <c r="B1468" i="10"/>
  <c r="B1469" i="10"/>
  <c r="B1470" i="10"/>
  <c r="B1471" i="10"/>
  <c r="B1472" i="10"/>
  <c r="B1473" i="10"/>
  <c r="B1474" i="10"/>
  <c r="B1475" i="10"/>
  <c r="B1476" i="10"/>
  <c r="B1477" i="10"/>
  <c r="B1478" i="10"/>
  <c r="B1479" i="10"/>
  <c r="B1480" i="10"/>
  <c r="B1481" i="10"/>
  <c r="B1482" i="10"/>
  <c r="B1483" i="10"/>
  <c r="B1484" i="10"/>
  <c r="B1485" i="10"/>
  <c r="B1486" i="10"/>
  <c r="B1487" i="10"/>
  <c r="B1488" i="10"/>
  <c r="B1489" i="10"/>
  <c r="B1490" i="10"/>
  <c r="B1491" i="10"/>
  <c r="B1492" i="10"/>
  <c r="B1493" i="10"/>
  <c r="B1494" i="10"/>
  <c r="B1495" i="10"/>
  <c r="B1496" i="10"/>
  <c r="B1497" i="10"/>
  <c r="B1498" i="10"/>
  <c r="B1499" i="10"/>
  <c r="B1500" i="10"/>
  <c r="B1501" i="10"/>
  <c r="B1502" i="10"/>
  <c r="B4" i="10"/>
  <c r="AH1511" i="10" l="1"/>
  <c r="AR1511" i="10"/>
  <c r="AU1512" i="10"/>
  <c r="AN1511" i="10"/>
  <c r="AV1511" i="10"/>
  <c r="AY1511" i="10"/>
  <c r="J1511" i="10"/>
  <c r="BD1511" i="10"/>
  <c r="AE1511" i="10"/>
  <c r="BB1512" i="10"/>
  <c r="K1511" i="10"/>
  <c r="BF1511" i="10"/>
  <c r="AJ1512" i="10"/>
  <c r="AP1512" i="10"/>
  <c r="AF1511" i="10"/>
  <c r="AK1511" i="10"/>
  <c r="AZ1512" i="10"/>
  <c r="AT1512" i="10"/>
  <c r="AG1511" i="10"/>
  <c r="BE1512" i="10"/>
  <c r="BA1512" i="10"/>
  <c r="AO1512" i="10"/>
  <c r="AW1511" i="10"/>
  <c r="L1512" i="10"/>
  <c r="AS1512" i="10"/>
  <c r="AC1502" i="10"/>
  <c r="AB1502" i="10"/>
  <c r="AA1502" i="10"/>
  <c r="X1502" i="10"/>
  <c r="W1502" i="10"/>
  <c r="V1502" i="10"/>
  <c r="U1502" i="10"/>
  <c r="AC1501" i="10"/>
  <c r="AB1501" i="10"/>
  <c r="AA1501" i="10"/>
  <c r="X1501" i="10"/>
  <c r="W1501" i="10"/>
  <c r="V1501" i="10"/>
  <c r="U1501" i="10"/>
  <c r="AC1500" i="10"/>
  <c r="AB1500" i="10"/>
  <c r="AA1500" i="10"/>
  <c r="X1500" i="10"/>
  <c r="W1500" i="10"/>
  <c r="V1500" i="10"/>
  <c r="U1500" i="10"/>
  <c r="AC1499" i="10"/>
  <c r="AB1499" i="10"/>
  <c r="AA1499" i="10"/>
  <c r="X1499" i="10"/>
  <c r="W1499" i="10"/>
  <c r="V1499" i="10"/>
  <c r="U1499" i="10"/>
  <c r="AC1498" i="10"/>
  <c r="AB1498" i="10"/>
  <c r="AA1498" i="10"/>
  <c r="X1498" i="10"/>
  <c r="W1498" i="10"/>
  <c r="V1498" i="10"/>
  <c r="U1498" i="10"/>
  <c r="AC1497" i="10"/>
  <c r="AB1497" i="10"/>
  <c r="AA1497" i="10"/>
  <c r="X1497" i="10"/>
  <c r="W1497" i="10"/>
  <c r="V1497" i="10"/>
  <c r="U1497" i="10"/>
  <c r="AC1496" i="10"/>
  <c r="AB1496" i="10"/>
  <c r="AA1496" i="10"/>
  <c r="X1496" i="10"/>
  <c r="W1496" i="10"/>
  <c r="V1496" i="10"/>
  <c r="U1496" i="10"/>
  <c r="AC1495" i="10"/>
  <c r="AB1495" i="10"/>
  <c r="AA1495" i="10"/>
  <c r="X1495" i="10"/>
  <c r="W1495" i="10"/>
  <c r="V1495" i="10"/>
  <c r="U1495" i="10"/>
  <c r="AC1494" i="10"/>
  <c r="AB1494" i="10"/>
  <c r="AA1494" i="10"/>
  <c r="X1494" i="10"/>
  <c r="W1494" i="10"/>
  <c r="V1494" i="10"/>
  <c r="U1494" i="10"/>
  <c r="AC1493" i="10"/>
  <c r="AB1493" i="10"/>
  <c r="AA1493" i="10"/>
  <c r="X1493" i="10"/>
  <c r="W1493" i="10"/>
  <c r="AR4" i="17" s="1"/>
  <c r="V1493" i="10"/>
  <c r="AR5" i="17" s="1"/>
  <c r="U1493" i="10"/>
  <c r="AR2" i="17" s="1"/>
  <c r="AC1492" i="10"/>
  <c r="AB1492" i="10"/>
  <c r="AA1492" i="10"/>
  <c r="X1492" i="10"/>
  <c r="W1492" i="10"/>
  <c r="V1492" i="10"/>
  <c r="U1492" i="10"/>
  <c r="AC1491" i="10"/>
  <c r="AB1491" i="10"/>
  <c r="AA1491" i="10"/>
  <c r="X1491" i="10"/>
  <c r="W1491" i="10"/>
  <c r="V1491" i="10"/>
  <c r="U1491" i="10"/>
  <c r="AC1490" i="10"/>
  <c r="AB1490" i="10"/>
  <c r="AA1490" i="10"/>
  <c r="X1490" i="10"/>
  <c r="W1490" i="10"/>
  <c r="V1490" i="10"/>
  <c r="U1490" i="10"/>
  <c r="AC1489" i="10"/>
  <c r="AB1489" i="10"/>
  <c r="AA1489" i="10"/>
  <c r="X1489" i="10"/>
  <c r="W1489" i="10"/>
  <c r="V1489" i="10"/>
  <c r="U1489" i="10"/>
  <c r="AC1488" i="10"/>
  <c r="AB1488" i="10"/>
  <c r="AA1488" i="10"/>
  <c r="X1488" i="10"/>
  <c r="W1488" i="10"/>
  <c r="V1488" i="10"/>
  <c r="U1488" i="10"/>
  <c r="AC1487" i="10"/>
  <c r="AB1487" i="10"/>
  <c r="AA1487" i="10"/>
  <c r="X1487" i="10"/>
  <c r="W1487" i="10"/>
  <c r="V1487" i="10"/>
  <c r="U1487" i="10"/>
  <c r="AC1486" i="10"/>
  <c r="AB1486" i="10"/>
  <c r="AA1486" i="10"/>
  <c r="X1486" i="10"/>
  <c r="W1486" i="10"/>
  <c r="V1486" i="10"/>
  <c r="U1486" i="10"/>
  <c r="AC1485" i="10"/>
  <c r="AB1485" i="10"/>
  <c r="AA1485" i="10"/>
  <c r="X1485" i="10"/>
  <c r="W1485" i="10"/>
  <c r="V1485" i="10"/>
  <c r="U1485" i="10"/>
  <c r="AC1484" i="10"/>
  <c r="AB1484" i="10"/>
  <c r="AA1484" i="10"/>
  <c r="X1484" i="10"/>
  <c r="W1484" i="10"/>
  <c r="V1484" i="10"/>
  <c r="U1484" i="10"/>
  <c r="AC1483" i="10"/>
  <c r="AB1483" i="10"/>
  <c r="AA1483" i="10"/>
  <c r="X1483" i="10"/>
  <c r="W1483" i="10"/>
  <c r="V1483" i="10"/>
  <c r="U1483" i="10"/>
  <c r="AC1482" i="10"/>
  <c r="AB1482" i="10"/>
  <c r="AA1482" i="10"/>
  <c r="X1482" i="10"/>
  <c r="W1482" i="10"/>
  <c r="V1482" i="10"/>
  <c r="U1482" i="10"/>
  <c r="AC1481" i="10"/>
  <c r="AB1481" i="10"/>
  <c r="AA1481" i="10"/>
  <c r="X1481" i="10"/>
  <c r="W1481" i="10"/>
  <c r="V1481" i="10"/>
  <c r="U1481" i="10"/>
  <c r="AC1480" i="10"/>
  <c r="AB1480" i="10"/>
  <c r="AA1480" i="10"/>
  <c r="X1480" i="10"/>
  <c r="W1480" i="10"/>
  <c r="V1480" i="10"/>
  <c r="U1480" i="10"/>
  <c r="AC1479" i="10"/>
  <c r="AB1479" i="10"/>
  <c r="AA1479" i="10"/>
  <c r="X1479" i="10"/>
  <c r="W1479" i="10"/>
  <c r="V1479" i="10"/>
  <c r="U1479" i="10"/>
  <c r="AC1478" i="10"/>
  <c r="AB1478" i="10"/>
  <c r="AA1478" i="10"/>
  <c r="X1478" i="10"/>
  <c r="W1478" i="10"/>
  <c r="V1478" i="10"/>
  <c r="U1478" i="10"/>
  <c r="AC1477" i="10"/>
  <c r="AB1477" i="10"/>
  <c r="AA1477" i="10"/>
  <c r="X1477" i="10"/>
  <c r="W1477" i="10"/>
  <c r="V1477" i="10"/>
  <c r="U1477" i="10"/>
  <c r="AC1476" i="10"/>
  <c r="AB1476" i="10"/>
  <c r="AA1476" i="10"/>
  <c r="X1476" i="10"/>
  <c r="W1476" i="10"/>
  <c r="V1476" i="10"/>
  <c r="U1476" i="10"/>
  <c r="AC1475" i="10"/>
  <c r="AB1475" i="10"/>
  <c r="AA1475" i="10"/>
  <c r="X1475" i="10"/>
  <c r="W1475" i="10"/>
  <c r="V1475" i="10"/>
  <c r="U1475" i="10"/>
  <c r="AC1474" i="10"/>
  <c r="AB1474" i="10"/>
  <c r="AA1474" i="10"/>
  <c r="X1474" i="10"/>
  <c r="W1474" i="10"/>
  <c r="V1474" i="10"/>
  <c r="U1474" i="10"/>
  <c r="AC1473" i="10"/>
  <c r="AB1473" i="10"/>
  <c r="AA1473" i="10"/>
  <c r="X1473" i="10"/>
  <c r="W1473" i="10"/>
  <c r="V1473" i="10"/>
  <c r="U1473" i="10"/>
  <c r="AC1472" i="10"/>
  <c r="AB1472" i="10"/>
  <c r="AA1472" i="10"/>
  <c r="X1472" i="10"/>
  <c r="W1472" i="10"/>
  <c r="V1472" i="10"/>
  <c r="U1472" i="10"/>
  <c r="AC1471" i="10"/>
  <c r="AB1471" i="10"/>
  <c r="AA1471" i="10"/>
  <c r="X1471" i="10"/>
  <c r="W1471" i="10"/>
  <c r="V1471" i="10"/>
  <c r="U1471" i="10"/>
  <c r="AC1470" i="10"/>
  <c r="AB1470" i="10"/>
  <c r="AA1470" i="10"/>
  <c r="X1470" i="10"/>
  <c r="W1470" i="10"/>
  <c r="V1470" i="10"/>
  <c r="U1470" i="10"/>
  <c r="AC1469" i="10"/>
  <c r="AB1469" i="10"/>
  <c r="AA1469" i="10"/>
  <c r="X1469" i="10"/>
  <c r="W1469" i="10"/>
  <c r="V1469" i="10"/>
  <c r="U1469" i="10"/>
  <c r="AC1468" i="10"/>
  <c r="AB1468" i="10"/>
  <c r="AA1468" i="10"/>
  <c r="X1468" i="10"/>
  <c r="W1468" i="10"/>
  <c r="V1468" i="10"/>
  <c r="U1468" i="10"/>
  <c r="AC1467" i="10"/>
  <c r="AB1467" i="10"/>
  <c r="AA1467" i="10"/>
  <c r="X1467" i="10"/>
  <c r="W1467" i="10"/>
  <c r="V1467" i="10"/>
  <c r="U1467" i="10"/>
  <c r="AC1466" i="10"/>
  <c r="AB1466" i="10"/>
  <c r="AA1466" i="10"/>
  <c r="X1466" i="10"/>
  <c r="W1466" i="10"/>
  <c r="V1466" i="10"/>
  <c r="U1466" i="10"/>
  <c r="AC1465" i="10"/>
  <c r="AB1465" i="10"/>
  <c r="AA1465" i="10"/>
  <c r="X1465" i="10"/>
  <c r="W1465" i="10"/>
  <c r="AQ4" i="17" s="1"/>
  <c r="V1465" i="10"/>
  <c r="AQ5" i="17" s="1"/>
  <c r="U1465" i="10"/>
  <c r="AQ2" i="17" s="1"/>
  <c r="AC1464" i="10"/>
  <c r="AB1464" i="10"/>
  <c r="AA1464" i="10"/>
  <c r="X1464" i="10"/>
  <c r="W1464" i="10"/>
  <c r="V1464" i="10"/>
  <c r="U1464" i="10"/>
  <c r="AC1463" i="10"/>
  <c r="AB1463" i="10"/>
  <c r="AA1463" i="10"/>
  <c r="X1463" i="10"/>
  <c r="W1463" i="10"/>
  <c r="V1463" i="10"/>
  <c r="U1463" i="10"/>
  <c r="AC1462" i="10"/>
  <c r="AB1462" i="10"/>
  <c r="AA1462" i="10"/>
  <c r="X1462" i="10"/>
  <c r="W1462" i="10"/>
  <c r="V1462" i="10"/>
  <c r="U1462" i="10"/>
  <c r="AC1461" i="10"/>
  <c r="AB1461" i="10"/>
  <c r="AA1461" i="10"/>
  <c r="X1461" i="10"/>
  <c r="W1461" i="10"/>
  <c r="V1461" i="10"/>
  <c r="U1461" i="10"/>
  <c r="AC1460" i="10"/>
  <c r="AB1460" i="10"/>
  <c r="AA1460" i="10"/>
  <c r="X1460" i="10"/>
  <c r="W1460" i="10"/>
  <c r="V1460" i="10"/>
  <c r="U1460" i="10"/>
  <c r="AC1459" i="10"/>
  <c r="AB1459" i="10"/>
  <c r="AA1459" i="10"/>
  <c r="X1459" i="10"/>
  <c r="W1459" i="10"/>
  <c r="V1459" i="10"/>
  <c r="U1459" i="10"/>
  <c r="AC1458" i="10"/>
  <c r="AB1458" i="10"/>
  <c r="AA1458" i="10"/>
  <c r="X1458" i="10"/>
  <c r="W1458" i="10"/>
  <c r="V1458" i="10"/>
  <c r="U1458" i="10"/>
  <c r="AC1457" i="10"/>
  <c r="AB1457" i="10"/>
  <c r="AA1457" i="10"/>
  <c r="X1457" i="10"/>
  <c r="W1457" i="10"/>
  <c r="V1457" i="10"/>
  <c r="U1457" i="10"/>
  <c r="AC1456" i="10"/>
  <c r="AB1456" i="10"/>
  <c r="AA1456" i="10"/>
  <c r="X1456" i="10"/>
  <c r="W1456" i="10"/>
  <c r="V1456" i="10"/>
  <c r="U1456" i="10"/>
  <c r="AC1455" i="10"/>
  <c r="AB1455" i="10"/>
  <c r="AA1455" i="10"/>
  <c r="X1455" i="10"/>
  <c r="W1455" i="10"/>
  <c r="V1455" i="10"/>
  <c r="U1455" i="10"/>
  <c r="AC1454" i="10"/>
  <c r="AB1454" i="10"/>
  <c r="AA1454" i="10"/>
  <c r="X1454" i="10"/>
  <c r="W1454" i="10"/>
  <c r="V1454" i="10"/>
  <c r="U1454" i="10"/>
  <c r="AC1453" i="10"/>
  <c r="AB1453" i="10"/>
  <c r="AA1453" i="10"/>
  <c r="X1453" i="10"/>
  <c r="W1453" i="10"/>
  <c r="V1453" i="10"/>
  <c r="U1453" i="10"/>
  <c r="AC1452" i="10"/>
  <c r="AB1452" i="10"/>
  <c r="AA1452" i="10"/>
  <c r="X1452" i="10"/>
  <c r="W1452" i="10"/>
  <c r="V1452" i="10"/>
  <c r="U1452" i="10"/>
  <c r="AC1451" i="10"/>
  <c r="AB1451" i="10"/>
  <c r="AA1451" i="10"/>
  <c r="X1451" i="10"/>
  <c r="W1451" i="10"/>
  <c r="V1451" i="10"/>
  <c r="U1451" i="10"/>
  <c r="AC1450" i="10"/>
  <c r="AB1450" i="10"/>
  <c r="AA1450" i="10"/>
  <c r="X1450" i="10"/>
  <c r="W1450" i="10"/>
  <c r="V1450" i="10"/>
  <c r="U1450" i="10"/>
  <c r="AC1449" i="10"/>
  <c r="AB1449" i="10"/>
  <c r="AA1449" i="10"/>
  <c r="X1449" i="10"/>
  <c r="W1449" i="10"/>
  <c r="V1449" i="10"/>
  <c r="U1449" i="10"/>
  <c r="AC1448" i="10"/>
  <c r="AB1448" i="10"/>
  <c r="AA1448" i="10"/>
  <c r="X1448" i="10"/>
  <c r="W1448" i="10"/>
  <c r="V1448" i="10"/>
  <c r="U1448" i="10"/>
  <c r="AC1447" i="10"/>
  <c r="AB1447" i="10"/>
  <c r="AA1447" i="10"/>
  <c r="X1447" i="10"/>
  <c r="W1447" i="10"/>
  <c r="V1447" i="10"/>
  <c r="U1447" i="10"/>
  <c r="AC1446" i="10"/>
  <c r="AB1446" i="10"/>
  <c r="AA1446" i="10"/>
  <c r="X1446" i="10"/>
  <c r="W1446" i="10"/>
  <c r="V1446" i="10"/>
  <c r="U1446" i="10"/>
  <c r="AC1445" i="10"/>
  <c r="AB1445" i="10"/>
  <c r="AA1445" i="10"/>
  <c r="X1445" i="10"/>
  <c r="W1445" i="10"/>
  <c r="V1445" i="10"/>
  <c r="U1445" i="10"/>
  <c r="AC1444" i="10"/>
  <c r="AB1444" i="10"/>
  <c r="AA1444" i="10"/>
  <c r="X1444" i="10"/>
  <c r="W1444" i="10"/>
  <c r="V1444" i="10"/>
  <c r="U1444" i="10"/>
  <c r="AC1443" i="10"/>
  <c r="AB1443" i="10"/>
  <c r="AA1443" i="10"/>
  <c r="X1443" i="10"/>
  <c r="W1443" i="10"/>
  <c r="V1443" i="10"/>
  <c r="U1443" i="10"/>
  <c r="AC1442" i="10"/>
  <c r="AB1442" i="10"/>
  <c r="AA1442" i="10"/>
  <c r="X1442" i="10"/>
  <c r="W1442" i="10"/>
  <c r="V1442" i="10"/>
  <c r="U1442" i="10"/>
  <c r="AC1441" i="10"/>
  <c r="AB1441" i="10"/>
  <c r="AA1441" i="10"/>
  <c r="X1441" i="10"/>
  <c r="W1441" i="10"/>
  <c r="V1441" i="10"/>
  <c r="U1441" i="10"/>
  <c r="AC1440" i="10"/>
  <c r="AB1440" i="10"/>
  <c r="AA1440" i="10"/>
  <c r="X1440" i="10"/>
  <c r="W1440" i="10"/>
  <c r="V1440" i="10"/>
  <c r="U1440" i="10"/>
  <c r="AC1439" i="10"/>
  <c r="AB1439" i="10"/>
  <c r="AA1439" i="10"/>
  <c r="X1439" i="10"/>
  <c r="W1439" i="10"/>
  <c r="V1439" i="10"/>
  <c r="U1439" i="10"/>
  <c r="AC1438" i="10"/>
  <c r="AB1438" i="10"/>
  <c r="AA1438" i="10"/>
  <c r="X1438" i="10"/>
  <c r="W1438" i="10"/>
  <c r="V1438" i="10"/>
  <c r="U1438" i="10"/>
  <c r="AC1437" i="10"/>
  <c r="AB1437" i="10"/>
  <c r="AA1437" i="10"/>
  <c r="X1437" i="10"/>
  <c r="W1437" i="10"/>
  <c r="V1437" i="10"/>
  <c r="U1437" i="10"/>
  <c r="AC1436" i="10"/>
  <c r="AB1436" i="10"/>
  <c r="AA1436" i="10"/>
  <c r="X1436" i="10"/>
  <c r="W1436" i="10"/>
  <c r="V1436" i="10"/>
  <c r="U1436" i="10"/>
  <c r="AC1435" i="10"/>
  <c r="AB1435" i="10"/>
  <c r="AA1435" i="10"/>
  <c r="X1435" i="10"/>
  <c r="W1435" i="10"/>
  <c r="V1435" i="10"/>
  <c r="U1435" i="10"/>
  <c r="AC1434" i="10"/>
  <c r="AB1434" i="10"/>
  <c r="AA1434" i="10"/>
  <c r="X1434" i="10"/>
  <c r="W1434" i="10"/>
  <c r="V1434" i="10"/>
  <c r="U1434" i="10"/>
  <c r="AC1433" i="10"/>
  <c r="AB1433" i="10"/>
  <c r="AA1433" i="10"/>
  <c r="X1433" i="10"/>
  <c r="W1433" i="10"/>
  <c r="V1433" i="10"/>
  <c r="U1433" i="10"/>
  <c r="AC1432" i="10"/>
  <c r="AB1432" i="10"/>
  <c r="AA1432" i="10"/>
  <c r="X1432" i="10"/>
  <c r="W1432" i="10"/>
  <c r="V1432" i="10"/>
  <c r="U1432" i="10"/>
  <c r="AC1431" i="10"/>
  <c r="AB1431" i="10"/>
  <c r="AA1431" i="10"/>
  <c r="X1431" i="10"/>
  <c r="W1431" i="10"/>
  <c r="V1431" i="10"/>
  <c r="U1431" i="10"/>
  <c r="AC1430" i="10"/>
  <c r="AB1430" i="10"/>
  <c r="AA1430" i="10"/>
  <c r="X1430" i="10"/>
  <c r="W1430" i="10"/>
  <c r="V1430" i="10"/>
  <c r="U1430" i="10"/>
  <c r="AC1429" i="10"/>
  <c r="AB1429" i="10"/>
  <c r="AA1429" i="10"/>
  <c r="X1429" i="10"/>
  <c r="W1429" i="10"/>
  <c r="V1429" i="10"/>
  <c r="U1429" i="10"/>
  <c r="AC1428" i="10"/>
  <c r="AB1428" i="10"/>
  <c r="AA1428" i="10"/>
  <c r="X1428" i="10"/>
  <c r="W1428" i="10"/>
  <c r="V1428" i="10"/>
  <c r="U1428" i="10"/>
  <c r="AC1427" i="10"/>
  <c r="AB1427" i="10"/>
  <c r="AA1427" i="10"/>
  <c r="X1427" i="10"/>
  <c r="W1427" i="10"/>
  <c r="V1427" i="10"/>
  <c r="U1427" i="10"/>
  <c r="AC1426" i="10"/>
  <c r="AB1426" i="10"/>
  <c r="AA1426" i="10"/>
  <c r="X1426" i="10"/>
  <c r="W1426" i="10"/>
  <c r="V1426" i="10"/>
  <c r="U1426" i="10"/>
  <c r="AC1425" i="10"/>
  <c r="AB1425" i="10"/>
  <c r="AA1425" i="10"/>
  <c r="X1425" i="10"/>
  <c r="W1425" i="10"/>
  <c r="V1425" i="10"/>
  <c r="U1425" i="10"/>
  <c r="AC1424" i="10"/>
  <c r="AB1424" i="10"/>
  <c r="AA1424" i="10"/>
  <c r="X1424" i="10"/>
  <c r="W1424" i="10"/>
  <c r="V1424" i="10"/>
  <c r="U1424" i="10"/>
  <c r="AC1423" i="10"/>
  <c r="AB1423" i="10"/>
  <c r="AA1423" i="10"/>
  <c r="X1423" i="10"/>
  <c r="W1423" i="10"/>
  <c r="V1423" i="10"/>
  <c r="U1423" i="10"/>
  <c r="AC1422" i="10"/>
  <c r="AB1422" i="10"/>
  <c r="AA1422" i="10"/>
  <c r="X1422" i="10"/>
  <c r="W1422" i="10"/>
  <c r="V1422" i="10"/>
  <c r="U1422" i="10"/>
  <c r="AC1421" i="10"/>
  <c r="AB1421" i="10"/>
  <c r="AA1421" i="10"/>
  <c r="X1421" i="10"/>
  <c r="W1421" i="10"/>
  <c r="V1421" i="10"/>
  <c r="U1421" i="10"/>
  <c r="AC1420" i="10"/>
  <c r="AB1420" i="10"/>
  <c r="AA1420" i="10"/>
  <c r="X1420" i="10"/>
  <c r="W1420" i="10"/>
  <c r="V1420" i="10"/>
  <c r="U1420" i="10"/>
  <c r="AC1419" i="10"/>
  <c r="AB1419" i="10"/>
  <c r="AA1419" i="10"/>
  <c r="X1419" i="10"/>
  <c r="W1419" i="10"/>
  <c r="V1419" i="10"/>
  <c r="U1419" i="10"/>
  <c r="AC1418" i="10"/>
  <c r="AB1418" i="10"/>
  <c r="AA1418" i="10"/>
  <c r="X1418" i="10"/>
  <c r="W1418" i="10"/>
  <c r="V1418" i="10"/>
  <c r="U1418" i="10"/>
  <c r="AC1417" i="10"/>
  <c r="AB1417" i="10"/>
  <c r="AA1417" i="10"/>
  <c r="X1417" i="10"/>
  <c r="W1417" i="10"/>
  <c r="V1417" i="10"/>
  <c r="U1417" i="10"/>
  <c r="AC1416" i="10"/>
  <c r="AB1416" i="10"/>
  <c r="AA1416" i="10"/>
  <c r="X1416" i="10"/>
  <c r="W1416" i="10"/>
  <c r="V1416" i="10"/>
  <c r="U1416" i="10"/>
  <c r="AC1415" i="10"/>
  <c r="AB1415" i="10"/>
  <c r="AA1415" i="10"/>
  <c r="X1415" i="10"/>
  <c r="W1415" i="10"/>
  <c r="V1415" i="10"/>
  <c r="U1415" i="10"/>
  <c r="AC1414" i="10"/>
  <c r="AB1414" i="10"/>
  <c r="AA1414" i="10"/>
  <c r="X1414" i="10"/>
  <c r="W1414" i="10"/>
  <c r="V1414" i="10"/>
  <c r="U1414" i="10"/>
  <c r="AC1413" i="10"/>
  <c r="AB1413" i="10"/>
  <c r="AA1413" i="10"/>
  <c r="X1413" i="10"/>
  <c r="W1413" i="10"/>
  <c r="V1413" i="10"/>
  <c r="U1413" i="10"/>
  <c r="AC1412" i="10"/>
  <c r="AB1412" i="10"/>
  <c r="AA1412" i="10"/>
  <c r="X1412" i="10"/>
  <c r="W1412" i="10"/>
  <c r="V1412" i="10"/>
  <c r="U1412" i="10"/>
  <c r="AC1411" i="10"/>
  <c r="AB1411" i="10"/>
  <c r="AA1411" i="10"/>
  <c r="X1411" i="10"/>
  <c r="W1411" i="10"/>
  <c r="V1411" i="10"/>
  <c r="U1411" i="10"/>
  <c r="AC1410" i="10"/>
  <c r="AB1410" i="10"/>
  <c r="AA1410" i="10"/>
  <c r="X1410" i="10"/>
  <c r="W1410" i="10"/>
  <c r="V1410" i="10"/>
  <c r="U1410" i="10"/>
  <c r="AC1409" i="10"/>
  <c r="AB1409" i="10"/>
  <c r="AA1409" i="10"/>
  <c r="X1409" i="10"/>
  <c r="W1409" i="10"/>
  <c r="V1409" i="10"/>
  <c r="U1409" i="10"/>
  <c r="AC1408" i="10"/>
  <c r="AB1408" i="10"/>
  <c r="AA1408" i="10"/>
  <c r="X1408" i="10"/>
  <c r="W1408" i="10"/>
  <c r="V1408" i="10"/>
  <c r="U1408" i="10"/>
  <c r="AC1407" i="10"/>
  <c r="AB1407" i="10"/>
  <c r="AA1407" i="10"/>
  <c r="X1407" i="10"/>
  <c r="W1407" i="10"/>
  <c r="V1407" i="10"/>
  <c r="U1407" i="10"/>
  <c r="AC1406" i="10"/>
  <c r="AB1406" i="10"/>
  <c r="AA1406" i="10"/>
  <c r="X1406" i="10"/>
  <c r="W1406" i="10"/>
  <c r="V1406" i="10"/>
  <c r="U1406" i="10"/>
  <c r="AC1405" i="10"/>
  <c r="AB1405" i="10"/>
  <c r="AA1405" i="10"/>
  <c r="X1405" i="10"/>
  <c r="W1405" i="10"/>
  <c r="V1405" i="10"/>
  <c r="U1405" i="10"/>
  <c r="AC1404" i="10"/>
  <c r="AB1404" i="10"/>
  <c r="AA1404" i="10"/>
  <c r="X1404" i="10"/>
  <c r="W1404" i="10"/>
  <c r="V1404" i="10"/>
  <c r="U1404" i="10"/>
  <c r="AC1403" i="10"/>
  <c r="AB1403" i="10"/>
  <c r="AA1403" i="10"/>
  <c r="X1403" i="10"/>
  <c r="W1403" i="10"/>
  <c r="V1403" i="10"/>
  <c r="U1403" i="10"/>
  <c r="AC1402" i="10"/>
  <c r="AB1402" i="10"/>
  <c r="AA1402" i="10"/>
  <c r="X1402" i="10"/>
  <c r="W1402" i="10"/>
  <c r="V1402" i="10"/>
  <c r="U1402" i="10"/>
  <c r="AC1401" i="10"/>
  <c r="AB1401" i="10"/>
  <c r="AA1401" i="10"/>
  <c r="X1401" i="10"/>
  <c r="W1401" i="10"/>
  <c r="V1401" i="10"/>
  <c r="U1401" i="10"/>
  <c r="AC1400" i="10"/>
  <c r="AB1400" i="10"/>
  <c r="AA1400" i="10"/>
  <c r="X1400" i="10"/>
  <c r="W1400" i="10"/>
  <c r="V1400" i="10"/>
  <c r="U1400" i="10"/>
  <c r="AC1399" i="10"/>
  <c r="AB1399" i="10"/>
  <c r="AA1399" i="10"/>
  <c r="X1399" i="10"/>
  <c r="W1399" i="10"/>
  <c r="V1399" i="10"/>
  <c r="U1399" i="10"/>
  <c r="AC1398" i="10"/>
  <c r="AB1398" i="10"/>
  <c r="AA1398" i="10"/>
  <c r="X1398" i="10"/>
  <c r="W1398" i="10"/>
  <c r="V1398" i="10"/>
  <c r="U1398" i="10"/>
  <c r="AC1397" i="10"/>
  <c r="AB1397" i="10"/>
  <c r="AA1397" i="10"/>
  <c r="X1397" i="10"/>
  <c r="W1397" i="10"/>
  <c r="V1397" i="10"/>
  <c r="U1397" i="10"/>
  <c r="AC1396" i="10"/>
  <c r="AB1396" i="10"/>
  <c r="AA1396" i="10"/>
  <c r="X1396" i="10"/>
  <c r="W1396" i="10"/>
  <c r="V1396" i="10"/>
  <c r="U1396" i="10"/>
  <c r="AC1395" i="10"/>
  <c r="AB1395" i="10"/>
  <c r="AA1395" i="10"/>
  <c r="X1395" i="10"/>
  <c r="W1395" i="10"/>
  <c r="V1395" i="10"/>
  <c r="U1395" i="10"/>
  <c r="AC1394" i="10"/>
  <c r="AB1394" i="10"/>
  <c r="AA1394" i="10"/>
  <c r="X1394" i="10"/>
  <c r="W1394" i="10"/>
  <c r="V1394" i="10"/>
  <c r="U1394" i="10"/>
  <c r="AC1393" i="10"/>
  <c r="AB1393" i="10"/>
  <c r="AA1393" i="10"/>
  <c r="X1393" i="10"/>
  <c r="W1393" i="10"/>
  <c r="V1393" i="10"/>
  <c r="U1393" i="10"/>
  <c r="AC1392" i="10"/>
  <c r="AB1392" i="10"/>
  <c r="AA1392" i="10"/>
  <c r="X1392" i="10"/>
  <c r="W1392" i="10"/>
  <c r="V1392" i="10"/>
  <c r="U1392" i="10"/>
  <c r="AC1391" i="10"/>
  <c r="AB1391" i="10"/>
  <c r="AA1391" i="10"/>
  <c r="X1391" i="10"/>
  <c r="W1391" i="10"/>
  <c r="V1391" i="10"/>
  <c r="U1391" i="10"/>
  <c r="AC1390" i="10"/>
  <c r="AB1390" i="10"/>
  <c r="AA1390" i="10"/>
  <c r="X1390" i="10"/>
  <c r="W1390" i="10"/>
  <c r="AP4" i="17" s="1"/>
  <c r="V1390" i="10"/>
  <c r="AP5" i="17" s="1"/>
  <c r="U1390" i="10"/>
  <c r="AP2" i="17" s="1"/>
  <c r="AC1389" i="10"/>
  <c r="AB1389" i="10"/>
  <c r="AA1389" i="10"/>
  <c r="X1389" i="10"/>
  <c r="W1389" i="10"/>
  <c r="V1389" i="10"/>
  <c r="U1389" i="10"/>
  <c r="AC1388" i="10"/>
  <c r="AB1388" i="10"/>
  <c r="AA1388" i="10"/>
  <c r="X1388" i="10"/>
  <c r="W1388" i="10"/>
  <c r="V1388" i="10"/>
  <c r="U1388" i="10"/>
  <c r="AC1387" i="10"/>
  <c r="AB1387" i="10"/>
  <c r="AA1387" i="10"/>
  <c r="X1387" i="10"/>
  <c r="W1387" i="10"/>
  <c r="V1387" i="10"/>
  <c r="U1387" i="10"/>
  <c r="AC1386" i="10"/>
  <c r="AB1386" i="10"/>
  <c r="AA1386" i="10"/>
  <c r="X1386" i="10"/>
  <c r="W1386" i="10"/>
  <c r="V1386" i="10"/>
  <c r="U1386" i="10"/>
  <c r="AC1385" i="10"/>
  <c r="AB1385" i="10"/>
  <c r="AA1385" i="10"/>
  <c r="X1385" i="10"/>
  <c r="W1385" i="10"/>
  <c r="V1385" i="10"/>
  <c r="U1385" i="10"/>
  <c r="AC1384" i="10"/>
  <c r="AB1384" i="10"/>
  <c r="AA1384" i="10"/>
  <c r="X1384" i="10"/>
  <c r="W1384" i="10"/>
  <c r="V1384" i="10"/>
  <c r="U1384" i="10"/>
  <c r="AC1383" i="10"/>
  <c r="AB1383" i="10"/>
  <c r="AA1383" i="10"/>
  <c r="X1383" i="10"/>
  <c r="W1383" i="10"/>
  <c r="V1383" i="10"/>
  <c r="U1383" i="10"/>
  <c r="AC1382" i="10"/>
  <c r="AB1382" i="10"/>
  <c r="AA1382" i="10"/>
  <c r="X1382" i="10"/>
  <c r="W1382" i="10"/>
  <c r="V1382" i="10"/>
  <c r="U1382" i="10"/>
  <c r="AC1381" i="10"/>
  <c r="AB1381" i="10"/>
  <c r="AA1381" i="10"/>
  <c r="X1381" i="10"/>
  <c r="W1381" i="10"/>
  <c r="V1381" i="10"/>
  <c r="U1381" i="10"/>
  <c r="AC1380" i="10"/>
  <c r="AB1380" i="10"/>
  <c r="AA1380" i="10"/>
  <c r="X1380" i="10"/>
  <c r="W1380" i="10"/>
  <c r="V1380" i="10"/>
  <c r="U1380" i="10"/>
  <c r="AC1379" i="10"/>
  <c r="AB1379" i="10"/>
  <c r="AA1379" i="10"/>
  <c r="X1379" i="10"/>
  <c r="W1379" i="10"/>
  <c r="V1379" i="10"/>
  <c r="U1379" i="10"/>
  <c r="AC1378" i="10"/>
  <c r="AB1378" i="10"/>
  <c r="AA1378" i="10"/>
  <c r="X1378" i="10"/>
  <c r="W1378" i="10"/>
  <c r="V1378" i="10"/>
  <c r="U1378" i="10"/>
  <c r="AC1377" i="10"/>
  <c r="AB1377" i="10"/>
  <c r="AA1377" i="10"/>
  <c r="X1377" i="10"/>
  <c r="W1377" i="10"/>
  <c r="V1377" i="10"/>
  <c r="U1377" i="10"/>
  <c r="AC1376" i="10"/>
  <c r="AB1376" i="10"/>
  <c r="AA1376" i="10"/>
  <c r="X1376" i="10"/>
  <c r="W1376" i="10"/>
  <c r="V1376" i="10"/>
  <c r="U1376" i="10"/>
  <c r="AC1375" i="10"/>
  <c r="AB1375" i="10"/>
  <c r="AA1375" i="10"/>
  <c r="X1375" i="10"/>
  <c r="W1375" i="10"/>
  <c r="V1375" i="10"/>
  <c r="U1375" i="10"/>
  <c r="AC1374" i="10"/>
  <c r="AB1374" i="10"/>
  <c r="AA1374" i="10"/>
  <c r="X1374" i="10"/>
  <c r="W1374" i="10"/>
  <c r="V1374" i="10"/>
  <c r="U1374" i="10"/>
  <c r="AC1373" i="10"/>
  <c r="AB1373" i="10"/>
  <c r="AA1373" i="10"/>
  <c r="X1373" i="10"/>
  <c r="W1373" i="10"/>
  <c r="V1373" i="10"/>
  <c r="U1373" i="10"/>
  <c r="AC1372" i="10"/>
  <c r="AB1372" i="10"/>
  <c r="AA1372" i="10"/>
  <c r="X1372" i="10"/>
  <c r="W1372" i="10"/>
  <c r="V1372" i="10"/>
  <c r="U1372" i="10"/>
  <c r="AC1371" i="10"/>
  <c r="AB1371" i="10"/>
  <c r="AA1371" i="10"/>
  <c r="X1371" i="10"/>
  <c r="W1371" i="10"/>
  <c r="V1371" i="10"/>
  <c r="U1371" i="10"/>
  <c r="AC1370" i="10"/>
  <c r="AB1370" i="10"/>
  <c r="AA1370" i="10"/>
  <c r="X1370" i="10"/>
  <c r="W1370" i="10"/>
  <c r="V1370" i="10"/>
  <c r="U1370" i="10"/>
  <c r="AC1369" i="10"/>
  <c r="AB1369" i="10"/>
  <c r="AA1369" i="10"/>
  <c r="X1369" i="10"/>
  <c r="W1369" i="10"/>
  <c r="V1369" i="10"/>
  <c r="U1369" i="10"/>
  <c r="AC1368" i="10"/>
  <c r="AB1368" i="10"/>
  <c r="AA1368" i="10"/>
  <c r="X1368" i="10"/>
  <c r="W1368" i="10"/>
  <c r="V1368" i="10"/>
  <c r="U1368" i="10"/>
  <c r="AC1367" i="10"/>
  <c r="AB1367" i="10"/>
  <c r="AA1367" i="10"/>
  <c r="X1367" i="10"/>
  <c r="W1367" i="10"/>
  <c r="V1367" i="10"/>
  <c r="U1367" i="10"/>
  <c r="AC1366" i="10"/>
  <c r="AB1366" i="10"/>
  <c r="AA1366" i="10"/>
  <c r="X1366" i="10"/>
  <c r="W1366" i="10"/>
  <c r="AO4" i="17" s="1"/>
  <c r="V1366" i="10"/>
  <c r="AO5" i="17" s="1"/>
  <c r="U1366" i="10"/>
  <c r="AO2" i="17" s="1"/>
  <c r="AC1365" i="10"/>
  <c r="AB1365" i="10"/>
  <c r="AA1365" i="10"/>
  <c r="X1365" i="10"/>
  <c r="W1365" i="10"/>
  <c r="V1365" i="10"/>
  <c r="U1365" i="10"/>
  <c r="AC1364" i="10"/>
  <c r="AB1364" i="10"/>
  <c r="AA1364" i="10"/>
  <c r="X1364" i="10"/>
  <c r="W1364" i="10"/>
  <c r="V1364" i="10"/>
  <c r="U1364" i="10"/>
  <c r="AC1363" i="10"/>
  <c r="AB1363" i="10"/>
  <c r="AA1363" i="10"/>
  <c r="X1363" i="10"/>
  <c r="W1363" i="10"/>
  <c r="V1363" i="10"/>
  <c r="U1363" i="10"/>
  <c r="AC1362" i="10"/>
  <c r="AB1362" i="10"/>
  <c r="AA1362" i="10"/>
  <c r="X1362" i="10"/>
  <c r="W1362" i="10"/>
  <c r="V1362" i="10"/>
  <c r="U1362" i="10"/>
  <c r="AC1361" i="10"/>
  <c r="AB1361" i="10"/>
  <c r="AA1361" i="10"/>
  <c r="X1361" i="10"/>
  <c r="W1361" i="10"/>
  <c r="V1361" i="10"/>
  <c r="U1361" i="10"/>
  <c r="AC1360" i="10"/>
  <c r="AB1360" i="10"/>
  <c r="AA1360" i="10"/>
  <c r="X1360" i="10"/>
  <c r="W1360" i="10"/>
  <c r="V1360" i="10"/>
  <c r="U1360" i="10"/>
  <c r="AC1359" i="10"/>
  <c r="AB1359" i="10"/>
  <c r="AA1359" i="10"/>
  <c r="X1359" i="10"/>
  <c r="W1359" i="10"/>
  <c r="V1359" i="10"/>
  <c r="U1359" i="10"/>
  <c r="AC1358" i="10"/>
  <c r="AB1358" i="10"/>
  <c r="AA1358" i="10"/>
  <c r="X1358" i="10"/>
  <c r="W1358" i="10"/>
  <c r="V1358" i="10"/>
  <c r="U1358" i="10"/>
  <c r="AC1357" i="10"/>
  <c r="AB1357" i="10"/>
  <c r="AA1357" i="10"/>
  <c r="X1357" i="10"/>
  <c r="W1357" i="10"/>
  <c r="V1357" i="10"/>
  <c r="U1357" i="10"/>
  <c r="AC1356" i="10"/>
  <c r="AB1356" i="10"/>
  <c r="AA1356" i="10"/>
  <c r="X1356" i="10"/>
  <c r="W1356" i="10"/>
  <c r="V1356" i="10"/>
  <c r="U1356" i="10"/>
  <c r="AC1355" i="10"/>
  <c r="AB1355" i="10"/>
  <c r="AA1355" i="10"/>
  <c r="X1355" i="10"/>
  <c r="W1355" i="10"/>
  <c r="V1355" i="10"/>
  <c r="U1355" i="10"/>
  <c r="AC1354" i="10"/>
  <c r="AB1354" i="10"/>
  <c r="AA1354" i="10"/>
  <c r="X1354" i="10"/>
  <c r="W1354" i="10"/>
  <c r="V1354" i="10"/>
  <c r="U1354" i="10"/>
  <c r="AC1353" i="10"/>
  <c r="AB1353" i="10"/>
  <c r="AA1353" i="10"/>
  <c r="X1353" i="10"/>
  <c r="W1353" i="10"/>
  <c r="V1353" i="10"/>
  <c r="U1353" i="10"/>
  <c r="AC1352" i="10"/>
  <c r="AB1352" i="10"/>
  <c r="AA1352" i="10"/>
  <c r="X1352" i="10"/>
  <c r="W1352" i="10"/>
  <c r="V1352" i="10"/>
  <c r="U1352" i="10"/>
  <c r="AC1351" i="10"/>
  <c r="AB1351" i="10"/>
  <c r="AA1351" i="10"/>
  <c r="X1351" i="10"/>
  <c r="W1351" i="10"/>
  <c r="V1351" i="10"/>
  <c r="U1351" i="10"/>
  <c r="AC1350" i="10"/>
  <c r="AB1350" i="10"/>
  <c r="AA1350" i="10"/>
  <c r="X1350" i="10"/>
  <c r="W1350" i="10"/>
  <c r="V1350" i="10"/>
  <c r="U1350" i="10"/>
  <c r="AC1349" i="10"/>
  <c r="AB1349" i="10"/>
  <c r="AA1349" i="10"/>
  <c r="X1349" i="10"/>
  <c r="W1349" i="10"/>
  <c r="V1349" i="10"/>
  <c r="U1349" i="10"/>
  <c r="AC1348" i="10"/>
  <c r="AB1348" i="10"/>
  <c r="AA1348" i="10"/>
  <c r="X1348" i="10"/>
  <c r="W1348" i="10"/>
  <c r="V1348" i="10"/>
  <c r="U1348" i="10"/>
  <c r="AC1347" i="10"/>
  <c r="AB1347" i="10"/>
  <c r="AA1347" i="10"/>
  <c r="X1347" i="10"/>
  <c r="W1347" i="10"/>
  <c r="V1347" i="10"/>
  <c r="U1347" i="10"/>
  <c r="AC1346" i="10"/>
  <c r="AB1346" i="10"/>
  <c r="AA1346" i="10"/>
  <c r="X1346" i="10"/>
  <c r="W1346" i="10"/>
  <c r="V1346" i="10"/>
  <c r="U1346" i="10"/>
  <c r="AC1345" i="10"/>
  <c r="AB1345" i="10"/>
  <c r="AA1345" i="10"/>
  <c r="X1345" i="10"/>
  <c r="W1345" i="10"/>
  <c r="V1345" i="10"/>
  <c r="U1345" i="10"/>
  <c r="AC1344" i="10"/>
  <c r="AB1344" i="10"/>
  <c r="AA1344" i="10"/>
  <c r="X1344" i="10"/>
  <c r="W1344" i="10"/>
  <c r="V1344" i="10"/>
  <c r="U1344" i="10"/>
  <c r="AC1343" i="10"/>
  <c r="AB1343" i="10"/>
  <c r="AA1343" i="10"/>
  <c r="X1343" i="10"/>
  <c r="W1343" i="10"/>
  <c r="V1343" i="10"/>
  <c r="U1343" i="10"/>
  <c r="AC1342" i="10"/>
  <c r="AB1342" i="10"/>
  <c r="AA1342" i="10"/>
  <c r="X1342" i="10"/>
  <c r="W1342" i="10"/>
  <c r="V1342" i="10"/>
  <c r="U1342" i="10"/>
  <c r="AC1341" i="10"/>
  <c r="AB1341" i="10"/>
  <c r="AA1341" i="10"/>
  <c r="X1341" i="10"/>
  <c r="W1341" i="10"/>
  <c r="V1341" i="10"/>
  <c r="U1341" i="10"/>
  <c r="AC1340" i="10"/>
  <c r="AB1340" i="10"/>
  <c r="AA1340" i="10"/>
  <c r="X1340" i="10"/>
  <c r="W1340" i="10"/>
  <c r="V1340" i="10"/>
  <c r="U1340" i="10"/>
  <c r="AC1339" i="10"/>
  <c r="AB1339" i="10"/>
  <c r="AA1339" i="10"/>
  <c r="X1339" i="10"/>
  <c r="W1339" i="10"/>
  <c r="V1339" i="10"/>
  <c r="U1339" i="10"/>
  <c r="AC1338" i="10"/>
  <c r="AB1338" i="10"/>
  <c r="AA1338" i="10"/>
  <c r="X1338" i="10"/>
  <c r="W1338" i="10"/>
  <c r="V1338" i="10"/>
  <c r="U1338" i="10"/>
  <c r="AC1337" i="10"/>
  <c r="AB1337" i="10"/>
  <c r="AA1337" i="10"/>
  <c r="X1337" i="10"/>
  <c r="W1337" i="10"/>
  <c r="V1337" i="10"/>
  <c r="U1337" i="10"/>
  <c r="AC1336" i="10"/>
  <c r="AB1336" i="10"/>
  <c r="AA1336" i="10"/>
  <c r="X1336" i="10"/>
  <c r="W1336" i="10"/>
  <c r="V1336" i="10"/>
  <c r="U1336" i="10"/>
  <c r="AC1335" i="10"/>
  <c r="AB1335" i="10"/>
  <c r="AA1335" i="10"/>
  <c r="X1335" i="10"/>
  <c r="W1335" i="10"/>
  <c r="V1335" i="10"/>
  <c r="U1335" i="10"/>
  <c r="AC1334" i="10"/>
  <c r="AB1334" i="10"/>
  <c r="AA1334" i="10"/>
  <c r="X1334" i="10"/>
  <c r="W1334" i="10"/>
  <c r="V1334" i="10"/>
  <c r="U1334" i="10"/>
  <c r="AC1333" i="10"/>
  <c r="AB1333" i="10"/>
  <c r="AA1333" i="10"/>
  <c r="X1333" i="10"/>
  <c r="W1333" i="10"/>
  <c r="V1333" i="10"/>
  <c r="U1333" i="10"/>
  <c r="AC1332" i="10"/>
  <c r="AB1332" i="10"/>
  <c r="AA1332" i="10"/>
  <c r="X1332" i="10"/>
  <c r="W1332" i="10"/>
  <c r="V1332" i="10"/>
  <c r="U1332" i="10"/>
  <c r="AC1331" i="10"/>
  <c r="AB1331" i="10"/>
  <c r="AA1331" i="10"/>
  <c r="X1331" i="10"/>
  <c r="W1331" i="10"/>
  <c r="V1331" i="10"/>
  <c r="U1331" i="10"/>
  <c r="AC1330" i="10"/>
  <c r="AB1330" i="10"/>
  <c r="AA1330" i="10"/>
  <c r="X1330" i="10"/>
  <c r="W1330" i="10"/>
  <c r="V1330" i="10"/>
  <c r="U1330" i="10"/>
  <c r="AC1329" i="10"/>
  <c r="AB1329" i="10"/>
  <c r="AA1329" i="10"/>
  <c r="X1329" i="10"/>
  <c r="W1329" i="10"/>
  <c r="V1329" i="10"/>
  <c r="U1329" i="10"/>
  <c r="AC1328" i="10"/>
  <c r="AB1328" i="10"/>
  <c r="AA1328" i="10"/>
  <c r="X1328" i="10"/>
  <c r="W1328" i="10"/>
  <c r="V1328" i="10"/>
  <c r="U1328" i="10"/>
  <c r="AC1327" i="10"/>
  <c r="AB1327" i="10"/>
  <c r="AA1327" i="10"/>
  <c r="X1327" i="10"/>
  <c r="W1327" i="10"/>
  <c r="V1327" i="10"/>
  <c r="U1327" i="10"/>
  <c r="AC1326" i="10"/>
  <c r="AB1326" i="10"/>
  <c r="AA1326" i="10"/>
  <c r="X1326" i="10"/>
  <c r="W1326" i="10"/>
  <c r="V1326" i="10"/>
  <c r="U1326" i="10"/>
  <c r="AC1325" i="10"/>
  <c r="AB1325" i="10"/>
  <c r="AA1325" i="10"/>
  <c r="X1325" i="10"/>
  <c r="W1325" i="10"/>
  <c r="V1325" i="10"/>
  <c r="U1325" i="10"/>
  <c r="AC1324" i="10"/>
  <c r="AB1324" i="10"/>
  <c r="AA1324" i="10"/>
  <c r="X1324" i="10"/>
  <c r="W1324" i="10"/>
  <c r="V1324" i="10"/>
  <c r="U1324" i="10"/>
  <c r="AC1323" i="10"/>
  <c r="AB1323" i="10"/>
  <c r="AA1323" i="10"/>
  <c r="X1323" i="10"/>
  <c r="W1323" i="10"/>
  <c r="V1323" i="10"/>
  <c r="U1323" i="10"/>
  <c r="AC1322" i="10"/>
  <c r="AB1322" i="10"/>
  <c r="AA1322" i="10"/>
  <c r="X1322" i="10"/>
  <c r="W1322" i="10"/>
  <c r="V1322" i="10"/>
  <c r="U1322" i="10"/>
  <c r="AC1321" i="10"/>
  <c r="AB1321" i="10"/>
  <c r="AA1321" i="10"/>
  <c r="X1321" i="10"/>
  <c r="W1321" i="10"/>
  <c r="V1321" i="10"/>
  <c r="U1321" i="10"/>
  <c r="AC1320" i="10"/>
  <c r="AB1320" i="10"/>
  <c r="AA1320" i="10"/>
  <c r="X1320" i="10"/>
  <c r="W1320" i="10"/>
  <c r="V1320" i="10"/>
  <c r="U1320" i="10"/>
  <c r="AC1319" i="10"/>
  <c r="AB1319" i="10"/>
  <c r="AA1319" i="10"/>
  <c r="X1319" i="10"/>
  <c r="W1319" i="10"/>
  <c r="V1319" i="10"/>
  <c r="U1319" i="10"/>
  <c r="AC1318" i="10"/>
  <c r="AB1318" i="10"/>
  <c r="AA1318" i="10"/>
  <c r="X1318" i="10"/>
  <c r="W1318" i="10"/>
  <c r="V1318" i="10"/>
  <c r="U1318" i="10"/>
  <c r="AC1317" i="10"/>
  <c r="AB1317" i="10"/>
  <c r="AA1317" i="10"/>
  <c r="X1317" i="10"/>
  <c r="W1317" i="10"/>
  <c r="V1317" i="10"/>
  <c r="U1317" i="10"/>
  <c r="AC1316" i="10"/>
  <c r="AB1316" i="10"/>
  <c r="AA1316" i="10"/>
  <c r="X1316" i="10"/>
  <c r="W1316" i="10"/>
  <c r="V1316" i="10"/>
  <c r="U1316" i="10"/>
  <c r="AC1315" i="10"/>
  <c r="AB1315" i="10"/>
  <c r="AA1315" i="10"/>
  <c r="X1315" i="10"/>
  <c r="W1315" i="10"/>
  <c r="V1315" i="10"/>
  <c r="U1315" i="10"/>
  <c r="AC1314" i="10"/>
  <c r="AB1314" i="10"/>
  <c r="AA1314" i="10"/>
  <c r="X1314" i="10"/>
  <c r="W1314" i="10"/>
  <c r="V1314" i="10"/>
  <c r="U1314" i="10"/>
  <c r="AC1313" i="10"/>
  <c r="AB1313" i="10"/>
  <c r="AA1313" i="10"/>
  <c r="X1313" i="10"/>
  <c r="W1313" i="10"/>
  <c r="V1313" i="10"/>
  <c r="U1313" i="10"/>
  <c r="AC1312" i="10"/>
  <c r="AB1312" i="10"/>
  <c r="AA1312" i="10"/>
  <c r="X1312" i="10"/>
  <c r="W1312" i="10"/>
  <c r="V1312" i="10"/>
  <c r="U1312" i="10"/>
  <c r="AC1311" i="10"/>
  <c r="AB1311" i="10"/>
  <c r="AA1311" i="10"/>
  <c r="X1311" i="10"/>
  <c r="W1311" i="10"/>
  <c r="V1311" i="10"/>
  <c r="U1311" i="10"/>
  <c r="AC1310" i="10"/>
  <c r="AB1310" i="10"/>
  <c r="AA1310" i="10"/>
  <c r="X1310" i="10"/>
  <c r="W1310" i="10"/>
  <c r="V1310" i="10"/>
  <c r="U1310" i="10"/>
  <c r="AC1309" i="10"/>
  <c r="AB1309" i="10"/>
  <c r="AA1309" i="10"/>
  <c r="X1309" i="10"/>
  <c r="W1309" i="10"/>
  <c r="V1309" i="10"/>
  <c r="U1309" i="10"/>
  <c r="AC1308" i="10"/>
  <c r="AB1308" i="10"/>
  <c r="AA1308" i="10"/>
  <c r="X1308" i="10"/>
  <c r="W1308" i="10"/>
  <c r="V1308" i="10"/>
  <c r="U1308" i="10"/>
  <c r="AC1307" i="10"/>
  <c r="AB1307" i="10"/>
  <c r="AA1307" i="10"/>
  <c r="X1307" i="10"/>
  <c r="W1307" i="10"/>
  <c r="V1307" i="10"/>
  <c r="U1307" i="10"/>
  <c r="AC1306" i="10"/>
  <c r="AB1306" i="10"/>
  <c r="AA1306" i="10"/>
  <c r="X1306" i="10"/>
  <c r="W1306" i="10"/>
  <c r="V1306" i="10"/>
  <c r="U1306" i="10"/>
  <c r="AC1305" i="10"/>
  <c r="AB1305" i="10"/>
  <c r="AA1305" i="10"/>
  <c r="X1305" i="10"/>
  <c r="W1305" i="10"/>
  <c r="V1305" i="10"/>
  <c r="U1305" i="10"/>
  <c r="AC1304" i="10"/>
  <c r="AB1304" i="10"/>
  <c r="AA1304" i="10"/>
  <c r="X1304" i="10"/>
  <c r="W1304" i="10"/>
  <c r="V1304" i="10"/>
  <c r="U1304" i="10"/>
  <c r="AC1303" i="10"/>
  <c r="AB1303" i="10"/>
  <c r="AA1303" i="10"/>
  <c r="X1303" i="10"/>
  <c r="W1303" i="10"/>
  <c r="V1303" i="10"/>
  <c r="U1303" i="10"/>
  <c r="AC1302" i="10"/>
  <c r="AB1302" i="10"/>
  <c r="AA1302" i="10"/>
  <c r="X1302" i="10"/>
  <c r="W1302" i="10"/>
  <c r="V1302" i="10"/>
  <c r="U1302" i="10"/>
  <c r="AC1301" i="10"/>
  <c r="AB1301" i="10"/>
  <c r="AA1301" i="10"/>
  <c r="X1301" i="10"/>
  <c r="W1301" i="10"/>
  <c r="V1301" i="10"/>
  <c r="U1301" i="10"/>
  <c r="AC1300" i="10"/>
  <c r="AB1300" i="10"/>
  <c r="AA1300" i="10"/>
  <c r="X1300" i="10"/>
  <c r="W1300" i="10"/>
  <c r="V1300" i="10"/>
  <c r="U1300" i="10"/>
  <c r="AC1299" i="10"/>
  <c r="AB1299" i="10"/>
  <c r="AA1299" i="10"/>
  <c r="X1299" i="10"/>
  <c r="W1299" i="10"/>
  <c r="V1299" i="10"/>
  <c r="U1299" i="10"/>
  <c r="AC1298" i="10"/>
  <c r="AB1298" i="10"/>
  <c r="AA1298" i="10"/>
  <c r="X1298" i="10"/>
  <c r="W1298" i="10"/>
  <c r="V1298" i="10"/>
  <c r="U1298" i="10"/>
  <c r="AC1297" i="10"/>
  <c r="AB1297" i="10"/>
  <c r="AA1297" i="10"/>
  <c r="X1297" i="10"/>
  <c r="W1297" i="10"/>
  <c r="V1297" i="10"/>
  <c r="U1297" i="10"/>
  <c r="AC1296" i="10"/>
  <c r="AB1296" i="10"/>
  <c r="AA1296" i="10"/>
  <c r="X1296" i="10"/>
  <c r="W1296" i="10"/>
  <c r="V1296" i="10"/>
  <c r="U1296" i="10"/>
  <c r="AC1295" i="10"/>
  <c r="AB1295" i="10"/>
  <c r="AA1295" i="10"/>
  <c r="X1295" i="10"/>
  <c r="W1295" i="10"/>
  <c r="V1295" i="10"/>
  <c r="U1295" i="10"/>
  <c r="AC1294" i="10"/>
  <c r="AB1294" i="10"/>
  <c r="AA1294" i="10"/>
  <c r="X1294" i="10"/>
  <c r="W1294" i="10"/>
  <c r="V1294" i="10"/>
  <c r="U1294" i="10"/>
  <c r="AC1293" i="10"/>
  <c r="AB1293" i="10"/>
  <c r="AA1293" i="10"/>
  <c r="X1293" i="10"/>
  <c r="W1293" i="10"/>
  <c r="V1293" i="10"/>
  <c r="U1293" i="10"/>
  <c r="AC1292" i="10"/>
  <c r="AB1292" i="10"/>
  <c r="AA1292" i="10"/>
  <c r="X1292" i="10"/>
  <c r="W1292" i="10"/>
  <c r="V1292" i="10"/>
  <c r="U1292" i="10"/>
  <c r="AC1291" i="10"/>
  <c r="AB1291" i="10"/>
  <c r="AA1291" i="10"/>
  <c r="X1291" i="10"/>
  <c r="W1291" i="10"/>
  <c r="V1291" i="10"/>
  <c r="U1291" i="10"/>
  <c r="AC1290" i="10"/>
  <c r="AB1290" i="10"/>
  <c r="AA1290" i="10"/>
  <c r="X1290" i="10"/>
  <c r="W1290" i="10"/>
  <c r="V1290" i="10"/>
  <c r="U1290" i="10"/>
  <c r="AC1289" i="10"/>
  <c r="AB1289" i="10"/>
  <c r="AA1289" i="10"/>
  <c r="X1289" i="10"/>
  <c r="W1289" i="10"/>
  <c r="V1289" i="10"/>
  <c r="U1289" i="10"/>
  <c r="AC1288" i="10"/>
  <c r="AB1288" i="10"/>
  <c r="AA1288" i="10"/>
  <c r="X1288" i="10"/>
  <c r="W1288" i="10"/>
  <c r="V1288" i="10"/>
  <c r="U1288" i="10"/>
  <c r="AC1287" i="10"/>
  <c r="AB1287" i="10"/>
  <c r="AA1287" i="10"/>
  <c r="X1287" i="10"/>
  <c r="W1287" i="10"/>
  <c r="V1287" i="10"/>
  <c r="U1287" i="10"/>
  <c r="AC1286" i="10"/>
  <c r="AB1286" i="10"/>
  <c r="AA1286" i="10"/>
  <c r="X1286" i="10"/>
  <c r="W1286" i="10"/>
  <c r="V1286" i="10"/>
  <c r="U1286" i="10"/>
  <c r="AC1285" i="10"/>
  <c r="AB1285" i="10"/>
  <c r="AA1285" i="10"/>
  <c r="X1285" i="10"/>
  <c r="W1285" i="10"/>
  <c r="V1285" i="10"/>
  <c r="U1285" i="10"/>
  <c r="AC1284" i="10"/>
  <c r="AB1284" i="10"/>
  <c r="AA1284" i="10"/>
  <c r="X1284" i="10"/>
  <c r="W1284" i="10"/>
  <c r="V1284" i="10"/>
  <c r="U1284" i="10"/>
  <c r="AC1283" i="10"/>
  <c r="AB1283" i="10"/>
  <c r="AA1283" i="10"/>
  <c r="X1283" i="10"/>
  <c r="W1283" i="10"/>
  <c r="V1283" i="10"/>
  <c r="U1283" i="10"/>
  <c r="AC1282" i="10"/>
  <c r="AB1282" i="10"/>
  <c r="AA1282" i="10"/>
  <c r="X1282" i="10"/>
  <c r="W1282" i="10"/>
  <c r="V1282" i="10"/>
  <c r="U1282" i="10"/>
  <c r="AC1281" i="10"/>
  <c r="AB1281" i="10"/>
  <c r="AA1281" i="10"/>
  <c r="X1281" i="10"/>
  <c r="W1281" i="10"/>
  <c r="V1281" i="10"/>
  <c r="U1281" i="10"/>
  <c r="AC1280" i="10"/>
  <c r="AB1280" i="10"/>
  <c r="AA1280" i="10"/>
  <c r="X1280" i="10"/>
  <c r="W1280" i="10"/>
  <c r="V1280" i="10"/>
  <c r="U1280" i="10"/>
  <c r="AC1279" i="10"/>
  <c r="AB1279" i="10"/>
  <c r="AA1279" i="10"/>
  <c r="X1279" i="10"/>
  <c r="W1279" i="10"/>
  <c r="V1279" i="10"/>
  <c r="U1279" i="10"/>
  <c r="AC1278" i="10"/>
  <c r="AB1278" i="10"/>
  <c r="AA1278" i="10"/>
  <c r="X1278" i="10"/>
  <c r="W1278" i="10"/>
  <c r="V1278" i="10"/>
  <c r="U1278" i="10"/>
  <c r="AC1277" i="10"/>
  <c r="AB1277" i="10"/>
  <c r="AA1277" i="10"/>
  <c r="X1277" i="10"/>
  <c r="W1277" i="10"/>
  <c r="V1277" i="10"/>
  <c r="U1277" i="10"/>
  <c r="AC1276" i="10"/>
  <c r="AB1276" i="10"/>
  <c r="AA1276" i="10"/>
  <c r="X1276" i="10"/>
  <c r="W1276" i="10"/>
  <c r="V1276" i="10"/>
  <c r="U1276" i="10"/>
  <c r="AC1275" i="10"/>
  <c r="AB1275" i="10"/>
  <c r="AA1275" i="10"/>
  <c r="X1275" i="10"/>
  <c r="W1275" i="10"/>
  <c r="V1275" i="10"/>
  <c r="U1275" i="10"/>
  <c r="AC1274" i="10"/>
  <c r="AB1274" i="10"/>
  <c r="AA1274" i="10"/>
  <c r="X1274" i="10"/>
  <c r="W1274" i="10"/>
  <c r="V1274" i="10"/>
  <c r="U1274" i="10"/>
  <c r="AC1273" i="10"/>
  <c r="AB1273" i="10"/>
  <c r="AA1273" i="10"/>
  <c r="X1273" i="10"/>
  <c r="W1273" i="10"/>
  <c r="V1273" i="10"/>
  <c r="U1273" i="10"/>
  <c r="AC1272" i="10"/>
  <c r="AB1272" i="10"/>
  <c r="AA1272" i="10"/>
  <c r="X1272" i="10"/>
  <c r="W1272" i="10"/>
  <c r="V1272" i="10"/>
  <c r="U1272" i="10"/>
  <c r="AC1271" i="10"/>
  <c r="AB1271" i="10"/>
  <c r="AA1271" i="10"/>
  <c r="X1271" i="10"/>
  <c r="W1271" i="10"/>
  <c r="V1271" i="10"/>
  <c r="U1271" i="10"/>
  <c r="AC1270" i="10"/>
  <c r="AB1270" i="10"/>
  <c r="AA1270" i="10"/>
  <c r="X1270" i="10"/>
  <c r="W1270" i="10"/>
  <c r="V1270" i="10"/>
  <c r="U1270" i="10"/>
  <c r="AC1269" i="10"/>
  <c r="AB1269" i="10"/>
  <c r="AA1269" i="10"/>
  <c r="X1269" i="10"/>
  <c r="W1269" i="10"/>
  <c r="V1269" i="10"/>
  <c r="U1269" i="10"/>
  <c r="AC1268" i="10"/>
  <c r="AB1268" i="10"/>
  <c r="AA1268" i="10"/>
  <c r="X1268" i="10"/>
  <c r="W1268" i="10"/>
  <c r="V1268" i="10"/>
  <c r="U1268" i="10"/>
  <c r="AC1267" i="10"/>
  <c r="AB1267" i="10"/>
  <c r="AA1267" i="10"/>
  <c r="X1267" i="10"/>
  <c r="W1267" i="10"/>
  <c r="V1267" i="10"/>
  <c r="U1267" i="10"/>
  <c r="AC1266" i="10"/>
  <c r="AB1266" i="10"/>
  <c r="AA1266" i="10"/>
  <c r="X1266" i="10"/>
  <c r="W1266" i="10"/>
  <c r="V1266" i="10"/>
  <c r="U1266" i="10"/>
  <c r="AC1265" i="10"/>
  <c r="AB1265" i="10"/>
  <c r="AA1265" i="10"/>
  <c r="X1265" i="10"/>
  <c r="W1265" i="10"/>
  <c r="V1265" i="10"/>
  <c r="U1265" i="10"/>
  <c r="AC1264" i="10"/>
  <c r="AB1264" i="10"/>
  <c r="AA1264" i="10"/>
  <c r="X1264" i="10"/>
  <c r="W1264" i="10"/>
  <c r="V1264" i="10"/>
  <c r="U1264" i="10"/>
  <c r="AC1263" i="10"/>
  <c r="AB1263" i="10"/>
  <c r="AA1263" i="10"/>
  <c r="X1263" i="10"/>
  <c r="W1263" i="10"/>
  <c r="V1263" i="10"/>
  <c r="U1263" i="10"/>
  <c r="AC1262" i="10"/>
  <c r="AB1262" i="10"/>
  <c r="AA1262" i="10"/>
  <c r="X1262" i="10"/>
  <c r="W1262" i="10"/>
  <c r="V1262" i="10"/>
  <c r="U1262" i="10"/>
  <c r="AC1261" i="10"/>
  <c r="AB1261" i="10"/>
  <c r="AA1261" i="10"/>
  <c r="X1261" i="10"/>
  <c r="W1261" i="10"/>
  <c r="V1261" i="10"/>
  <c r="U1261" i="10"/>
  <c r="AC1260" i="10"/>
  <c r="AB1260" i="10"/>
  <c r="AA1260" i="10"/>
  <c r="X1260" i="10"/>
  <c r="W1260" i="10"/>
  <c r="V1260" i="10"/>
  <c r="U1260" i="10"/>
  <c r="AC1259" i="10"/>
  <c r="AB1259" i="10"/>
  <c r="AA1259" i="10"/>
  <c r="X1259" i="10"/>
  <c r="W1259" i="10"/>
  <c r="V1259" i="10"/>
  <c r="U1259" i="10"/>
  <c r="AC1258" i="10"/>
  <c r="AB1258" i="10"/>
  <c r="AA1258" i="10"/>
  <c r="X1258" i="10"/>
  <c r="W1258" i="10"/>
  <c r="V1258" i="10"/>
  <c r="U1258" i="10"/>
  <c r="AC1257" i="10"/>
  <c r="AB1257" i="10"/>
  <c r="AA1257" i="10"/>
  <c r="X1257" i="10"/>
  <c r="W1257" i="10"/>
  <c r="V1257" i="10"/>
  <c r="U1257" i="10"/>
  <c r="AC1256" i="10"/>
  <c r="AB1256" i="10"/>
  <c r="AA1256" i="10"/>
  <c r="X1256" i="10"/>
  <c r="W1256" i="10"/>
  <c r="V1256" i="10"/>
  <c r="U1256" i="10"/>
  <c r="AC1255" i="10"/>
  <c r="AB1255" i="10"/>
  <c r="AA1255" i="10"/>
  <c r="X1255" i="10"/>
  <c r="W1255" i="10"/>
  <c r="V1255" i="10"/>
  <c r="U1255" i="10"/>
  <c r="AC1254" i="10"/>
  <c r="AB1254" i="10"/>
  <c r="AA1254" i="10"/>
  <c r="X1254" i="10"/>
  <c r="W1254" i="10"/>
  <c r="V1254" i="10"/>
  <c r="U1254" i="10"/>
  <c r="AC1253" i="10"/>
  <c r="AB1253" i="10"/>
  <c r="AA1253" i="10"/>
  <c r="X1253" i="10"/>
  <c r="W1253" i="10"/>
  <c r="V1253" i="10"/>
  <c r="U1253" i="10"/>
  <c r="AC1252" i="10"/>
  <c r="AB1252" i="10"/>
  <c r="AA1252" i="10"/>
  <c r="X1252" i="10"/>
  <c r="W1252" i="10"/>
  <c r="V1252" i="10"/>
  <c r="U1252" i="10"/>
  <c r="AC1251" i="10"/>
  <c r="AB1251" i="10"/>
  <c r="AA1251" i="10"/>
  <c r="X1251" i="10"/>
  <c r="W1251" i="10"/>
  <c r="V1251" i="10"/>
  <c r="U1251" i="10"/>
  <c r="AC1250" i="10"/>
  <c r="AB1250" i="10"/>
  <c r="AA1250" i="10"/>
  <c r="X1250" i="10"/>
  <c r="W1250" i="10"/>
  <c r="V1250" i="10"/>
  <c r="U1250" i="10"/>
  <c r="AC1249" i="10"/>
  <c r="AB1249" i="10"/>
  <c r="AA1249" i="10"/>
  <c r="X1249" i="10"/>
  <c r="W1249" i="10"/>
  <c r="V1249" i="10"/>
  <c r="U1249" i="10"/>
  <c r="AC1248" i="10"/>
  <c r="AB1248" i="10"/>
  <c r="AA1248" i="10"/>
  <c r="X1248" i="10"/>
  <c r="W1248" i="10"/>
  <c r="V1248" i="10"/>
  <c r="U1248" i="10"/>
  <c r="AC1247" i="10"/>
  <c r="AB1247" i="10"/>
  <c r="AA1247" i="10"/>
  <c r="X1247" i="10"/>
  <c r="W1247" i="10"/>
  <c r="V1247" i="10"/>
  <c r="U1247" i="10"/>
  <c r="AC1246" i="10"/>
  <c r="AB1246" i="10"/>
  <c r="AA1246" i="10"/>
  <c r="X1246" i="10"/>
  <c r="W1246" i="10"/>
  <c r="V1246" i="10"/>
  <c r="U1246" i="10"/>
  <c r="AC1245" i="10"/>
  <c r="AB1245" i="10"/>
  <c r="AA1245" i="10"/>
  <c r="X1245" i="10"/>
  <c r="W1245" i="10"/>
  <c r="V1245" i="10"/>
  <c r="U1245" i="10"/>
  <c r="AC1244" i="10"/>
  <c r="AB1244" i="10"/>
  <c r="AA1244" i="10"/>
  <c r="X1244" i="10"/>
  <c r="W1244" i="10"/>
  <c r="V1244" i="10"/>
  <c r="U1244" i="10"/>
  <c r="AC1243" i="10"/>
  <c r="AB1243" i="10"/>
  <c r="AA1243" i="10"/>
  <c r="X1243" i="10"/>
  <c r="W1243" i="10"/>
  <c r="V1243" i="10"/>
  <c r="U1243" i="10"/>
  <c r="AC1242" i="10"/>
  <c r="AB1242" i="10"/>
  <c r="AA1242" i="10"/>
  <c r="X1242" i="10"/>
  <c r="W1242" i="10"/>
  <c r="V1242" i="10"/>
  <c r="U1242" i="10"/>
  <c r="AC1241" i="10"/>
  <c r="AB1241" i="10"/>
  <c r="AA1241" i="10"/>
  <c r="X1241" i="10"/>
  <c r="W1241" i="10"/>
  <c r="V1241" i="10"/>
  <c r="U1241" i="10"/>
  <c r="AC1240" i="10"/>
  <c r="AB1240" i="10"/>
  <c r="AA1240" i="10"/>
  <c r="X1240" i="10"/>
  <c r="W1240" i="10"/>
  <c r="V1240" i="10"/>
  <c r="U1240" i="10"/>
  <c r="AC1239" i="10"/>
  <c r="AB1239" i="10"/>
  <c r="AA1239" i="10"/>
  <c r="X1239" i="10"/>
  <c r="W1239" i="10"/>
  <c r="V1239" i="10"/>
  <c r="U1239" i="10"/>
  <c r="AC1238" i="10"/>
  <c r="AB1238" i="10"/>
  <c r="AA1238" i="10"/>
  <c r="X1238" i="10"/>
  <c r="W1238" i="10"/>
  <c r="V1238" i="10"/>
  <c r="U1238" i="10"/>
  <c r="AC1237" i="10"/>
  <c r="AB1237" i="10"/>
  <c r="AA1237" i="10"/>
  <c r="X1237" i="10"/>
  <c r="W1237" i="10"/>
  <c r="V1237" i="10"/>
  <c r="U1237" i="10"/>
  <c r="AC1236" i="10"/>
  <c r="AB1236" i="10"/>
  <c r="AA1236" i="10"/>
  <c r="X1236" i="10"/>
  <c r="W1236" i="10"/>
  <c r="V1236" i="10"/>
  <c r="U1236" i="10"/>
  <c r="AC1235" i="10"/>
  <c r="AB1235" i="10"/>
  <c r="AA1235" i="10"/>
  <c r="X1235" i="10"/>
  <c r="W1235" i="10"/>
  <c r="V1235" i="10"/>
  <c r="U1235" i="10"/>
  <c r="AC1234" i="10"/>
  <c r="AB1234" i="10"/>
  <c r="AA1234" i="10"/>
  <c r="X1234" i="10"/>
  <c r="W1234" i="10"/>
  <c r="V1234" i="10"/>
  <c r="U1234" i="10"/>
  <c r="AC1233" i="10"/>
  <c r="AB1233" i="10"/>
  <c r="AA1233" i="10"/>
  <c r="X1233" i="10"/>
  <c r="W1233" i="10"/>
  <c r="V1233" i="10"/>
  <c r="U1233" i="10"/>
  <c r="AC1232" i="10"/>
  <c r="AB1232" i="10"/>
  <c r="AA1232" i="10"/>
  <c r="X1232" i="10"/>
  <c r="W1232" i="10"/>
  <c r="V1232" i="10"/>
  <c r="U1232" i="10"/>
  <c r="AC1231" i="10"/>
  <c r="AB1231" i="10"/>
  <c r="AA1231" i="10"/>
  <c r="X1231" i="10"/>
  <c r="W1231" i="10"/>
  <c r="V1231" i="10"/>
  <c r="U1231" i="10"/>
  <c r="AC1230" i="10"/>
  <c r="AB1230" i="10"/>
  <c r="AA1230" i="10"/>
  <c r="X1230" i="10"/>
  <c r="W1230" i="10"/>
  <c r="V1230" i="10"/>
  <c r="U1230" i="10"/>
  <c r="AC1229" i="10"/>
  <c r="AB1229" i="10"/>
  <c r="AA1229" i="10"/>
  <c r="X1229" i="10"/>
  <c r="W1229" i="10"/>
  <c r="V1229" i="10"/>
  <c r="U1229" i="10"/>
  <c r="AC1228" i="10"/>
  <c r="AB1228" i="10"/>
  <c r="AA1228" i="10"/>
  <c r="X1228" i="10"/>
  <c r="W1228" i="10"/>
  <c r="V1228" i="10"/>
  <c r="U1228" i="10"/>
  <c r="AC1227" i="10"/>
  <c r="AB1227" i="10"/>
  <c r="AA1227" i="10"/>
  <c r="X1227" i="10"/>
  <c r="W1227" i="10"/>
  <c r="V1227" i="10"/>
  <c r="U1227" i="10"/>
  <c r="AC1226" i="10"/>
  <c r="AB1226" i="10"/>
  <c r="AA1226" i="10"/>
  <c r="X1226" i="10"/>
  <c r="W1226" i="10"/>
  <c r="V1226" i="10"/>
  <c r="U1226" i="10"/>
  <c r="AC1225" i="10"/>
  <c r="AB1225" i="10"/>
  <c r="AA1225" i="10"/>
  <c r="X1225" i="10"/>
  <c r="W1225" i="10"/>
  <c r="V1225" i="10"/>
  <c r="U1225" i="10"/>
  <c r="AC1224" i="10"/>
  <c r="AB1224" i="10"/>
  <c r="AA1224" i="10"/>
  <c r="X1224" i="10"/>
  <c r="W1224" i="10"/>
  <c r="AM4" i="17" s="1"/>
  <c r="V1224" i="10"/>
  <c r="AM5" i="17" s="1"/>
  <c r="U1224" i="10"/>
  <c r="AM2" i="17" s="1"/>
  <c r="AM7" i="17" s="1"/>
  <c r="AC1223" i="10"/>
  <c r="AB1223" i="10"/>
  <c r="AA1223" i="10"/>
  <c r="X1223" i="10"/>
  <c r="W1223" i="10"/>
  <c r="V1223" i="10"/>
  <c r="U1223" i="10"/>
  <c r="AC1222" i="10"/>
  <c r="AB1222" i="10"/>
  <c r="AA1222" i="10"/>
  <c r="X1222" i="10"/>
  <c r="W1222" i="10"/>
  <c r="V1222" i="10"/>
  <c r="U1222" i="10"/>
  <c r="AC1221" i="10"/>
  <c r="AB1221" i="10"/>
  <c r="AA1221" i="10"/>
  <c r="X1221" i="10"/>
  <c r="W1221" i="10"/>
  <c r="V1221" i="10"/>
  <c r="U1221" i="10"/>
  <c r="AC1220" i="10"/>
  <c r="AB1220" i="10"/>
  <c r="AA1220" i="10"/>
  <c r="X1220" i="10"/>
  <c r="W1220" i="10"/>
  <c r="V1220" i="10"/>
  <c r="U1220" i="10"/>
  <c r="AC1219" i="10"/>
  <c r="AB1219" i="10"/>
  <c r="AA1219" i="10"/>
  <c r="X1219" i="10"/>
  <c r="W1219" i="10"/>
  <c r="V1219" i="10"/>
  <c r="U1219" i="10"/>
  <c r="AC1218" i="10"/>
  <c r="AB1218" i="10"/>
  <c r="AA1218" i="10"/>
  <c r="X1218" i="10"/>
  <c r="W1218" i="10"/>
  <c r="V1218" i="10"/>
  <c r="U1218" i="10"/>
  <c r="AC1217" i="10"/>
  <c r="AB1217" i="10"/>
  <c r="AA1217" i="10"/>
  <c r="X1217" i="10"/>
  <c r="W1217" i="10"/>
  <c r="V1217" i="10"/>
  <c r="U1217" i="10"/>
  <c r="AC1216" i="10"/>
  <c r="AB1216" i="10"/>
  <c r="AA1216" i="10"/>
  <c r="X1216" i="10"/>
  <c r="W1216" i="10"/>
  <c r="V1216" i="10"/>
  <c r="U1216" i="10"/>
  <c r="AC1215" i="10"/>
  <c r="AB1215" i="10"/>
  <c r="AA1215" i="10"/>
  <c r="X1215" i="10"/>
  <c r="W1215" i="10"/>
  <c r="V1215" i="10"/>
  <c r="U1215" i="10"/>
  <c r="AC1214" i="10"/>
  <c r="AB1214" i="10"/>
  <c r="AA1214" i="10"/>
  <c r="X1214" i="10"/>
  <c r="W1214" i="10"/>
  <c r="V1214" i="10"/>
  <c r="U1214" i="10"/>
  <c r="AC1213" i="10"/>
  <c r="AB1213" i="10"/>
  <c r="AA1213" i="10"/>
  <c r="X1213" i="10"/>
  <c r="W1213" i="10"/>
  <c r="V1213" i="10"/>
  <c r="U1213" i="10"/>
  <c r="AC1212" i="10"/>
  <c r="AB1212" i="10"/>
  <c r="AA1212" i="10"/>
  <c r="X1212" i="10"/>
  <c r="W1212" i="10"/>
  <c r="V1212" i="10"/>
  <c r="U1212" i="10"/>
  <c r="AC1211" i="10"/>
  <c r="AB1211" i="10"/>
  <c r="AA1211" i="10"/>
  <c r="X1211" i="10"/>
  <c r="W1211" i="10"/>
  <c r="V1211" i="10"/>
  <c r="U1211" i="10"/>
  <c r="AC1210" i="10"/>
  <c r="AB1210" i="10"/>
  <c r="AA1210" i="10"/>
  <c r="X1210" i="10"/>
  <c r="W1210" i="10"/>
  <c r="V1210" i="10"/>
  <c r="U1210" i="10"/>
  <c r="AC1209" i="10"/>
  <c r="AB1209" i="10"/>
  <c r="AA1209" i="10"/>
  <c r="X1209" i="10"/>
  <c r="W1209" i="10"/>
  <c r="V1209" i="10"/>
  <c r="U1209" i="10"/>
  <c r="AC1208" i="10"/>
  <c r="AB1208" i="10"/>
  <c r="AA1208" i="10"/>
  <c r="X1208" i="10"/>
  <c r="W1208" i="10"/>
  <c r="V1208" i="10"/>
  <c r="U1208" i="10"/>
  <c r="AC1207" i="10"/>
  <c r="AB1207" i="10"/>
  <c r="AA1207" i="10"/>
  <c r="X1207" i="10"/>
  <c r="W1207" i="10"/>
  <c r="V1207" i="10"/>
  <c r="U1207" i="10"/>
  <c r="AC1206" i="10"/>
  <c r="AB1206" i="10"/>
  <c r="AA1206" i="10"/>
  <c r="X1206" i="10"/>
  <c r="W1206" i="10"/>
  <c r="V1206" i="10"/>
  <c r="U1206" i="10"/>
  <c r="AC1205" i="10"/>
  <c r="AB1205" i="10"/>
  <c r="AA1205" i="10"/>
  <c r="X1205" i="10"/>
  <c r="W1205" i="10"/>
  <c r="V1205" i="10"/>
  <c r="U1205" i="10"/>
  <c r="AC1204" i="10"/>
  <c r="AB1204" i="10"/>
  <c r="AA1204" i="10"/>
  <c r="X1204" i="10"/>
  <c r="W1204" i="10"/>
  <c r="V1204" i="10"/>
  <c r="U1204" i="10"/>
  <c r="AC1203" i="10"/>
  <c r="AB1203" i="10"/>
  <c r="AA1203" i="10"/>
  <c r="X1203" i="10"/>
  <c r="W1203" i="10"/>
  <c r="V1203" i="10"/>
  <c r="U1203" i="10"/>
  <c r="AC1202" i="10"/>
  <c r="AB1202" i="10"/>
  <c r="AA1202" i="10"/>
  <c r="X1202" i="10"/>
  <c r="W1202" i="10"/>
  <c r="V1202" i="10"/>
  <c r="U1202" i="10"/>
  <c r="AC1201" i="10"/>
  <c r="AB1201" i="10"/>
  <c r="AA1201" i="10"/>
  <c r="X1201" i="10"/>
  <c r="W1201" i="10"/>
  <c r="V1201" i="10"/>
  <c r="U1201" i="10"/>
  <c r="AC1200" i="10"/>
  <c r="AB1200" i="10"/>
  <c r="AA1200" i="10"/>
  <c r="X1200" i="10"/>
  <c r="W1200" i="10"/>
  <c r="V1200" i="10"/>
  <c r="U1200" i="10"/>
  <c r="AC1199" i="10"/>
  <c r="AB1199" i="10"/>
  <c r="AA1199" i="10"/>
  <c r="X1199" i="10"/>
  <c r="W1199" i="10"/>
  <c r="V1199" i="10"/>
  <c r="U1199" i="10"/>
  <c r="AC1198" i="10"/>
  <c r="AB1198" i="10"/>
  <c r="AA1198" i="10"/>
  <c r="X1198" i="10"/>
  <c r="W1198" i="10"/>
  <c r="V1198" i="10"/>
  <c r="U1198" i="10"/>
  <c r="AC1197" i="10"/>
  <c r="AB1197" i="10"/>
  <c r="AA1197" i="10"/>
  <c r="X1197" i="10"/>
  <c r="W1197" i="10"/>
  <c r="V1197" i="10"/>
  <c r="U1197" i="10"/>
  <c r="AC1196" i="10"/>
  <c r="AB1196" i="10"/>
  <c r="AA1196" i="10"/>
  <c r="X1196" i="10"/>
  <c r="W1196" i="10"/>
  <c r="V1196" i="10"/>
  <c r="U1196" i="10"/>
  <c r="AC1195" i="10"/>
  <c r="AB1195" i="10"/>
  <c r="AA1195" i="10"/>
  <c r="X1195" i="10"/>
  <c r="W1195" i="10"/>
  <c r="V1195" i="10"/>
  <c r="U1195" i="10"/>
  <c r="AC1194" i="10"/>
  <c r="AB1194" i="10"/>
  <c r="AA1194" i="10"/>
  <c r="X1194" i="10"/>
  <c r="W1194" i="10"/>
  <c r="V1194" i="10"/>
  <c r="U1194" i="10"/>
  <c r="AC1193" i="10"/>
  <c r="AB1193" i="10"/>
  <c r="AA1193" i="10"/>
  <c r="X1193" i="10"/>
  <c r="W1193" i="10"/>
  <c r="V1193" i="10"/>
  <c r="U1193" i="10"/>
  <c r="AC1192" i="10"/>
  <c r="AB1192" i="10"/>
  <c r="AA1192" i="10"/>
  <c r="X1192" i="10"/>
  <c r="W1192" i="10"/>
  <c r="V1192" i="10"/>
  <c r="U1192" i="10"/>
  <c r="AC1191" i="10"/>
  <c r="AB1191" i="10"/>
  <c r="AA1191" i="10"/>
  <c r="X1191" i="10"/>
  <c r="W1191" i="10"/>
  <c r="V1191" i="10"/>
  <c r="U1191" i="10"/>
  <c r="AC1190" i="10"/>
  <c r="AB1190" i="10"/>
  <c r="AA1190" i="10"/>
  <c r="X1190" i="10"/>
  <c r="W1190" i="10"/>
  <c r="V1190" i="10"/>
  <c r="U1190" i="10"/>
  <c r="AC1189" i="10"/>
  <c r="AB1189" i="10"/>
  <c r="AA1189" i="10"/>
  <c r="X1189" i="10"/>
  <c r="W1189" i="10"/>
  <c r="V1189" i="10"/>
  <c r="U1189" i="10"/>
  <c r="AC1188" i="10"/>
  <c r="AB1188" i="10"/>
  <c r="AA1188" i="10"/>
  <c r="X1188" i="10"/>
  <c r="W1188" i="10"/>
  <c r="V1188" i="10"/>
  <c r="U1188" i="10"/>
  <c r="AC1187" i="10"/>
  <c r="AB1187" i="10"/>
  <c r="AA1187" i="10"/>
  <c r="X1187" i="10"/>
  <c r="W1187" i="10"/>
  <c r="V1187" i="10"/>
  <c r="U1187" i="10"/>
  <c r="AC1186" i="10"/>
  <c r="AB1186" i="10"/>
  <c r="AA1186" i="10"/>
  <c r="X1186" i="10"/>
  <c r="W1186" i="10"/>
  <c r="V1186" i="10"/>
  <c r="U1186" i="10"/>
  <c r="AC1185" i="10"/>
  <c r="AB1185" i="10"/>
  <c r="AA1185" i="10"/>
  <c r="X1185" i="10"/>
  <c r="W1185" i="10"/>
  <c r="V1185" i="10"/>
  <c r="U1185" i="10"/>
  <c r="AC1184" i="10"/>
  <c r="AB1184" i="10"/>
  <c r="AA1184" i="10"/>
  <c r="X1184" i="10"/>
  <c r="W1184" i="10"/>
  <c r="V1184" i="10"/>
  <c r="U1184" i="10"/>
  <c r="AC1183" i="10"/>
  <c r="AB1183" i="10"/>
  <c r="AA1183" i="10"/>
  <c r="X1183" i="10"/>
  <c r="W1183" i="10"/>
  <c r="V1183" i="10"/>
  <c r="U1183" i="10"/>
  <c r="AC1182" i="10"/>
  <c r="AB1182" i="10"/>
  <c r="AA1182" i="10"/>
  <c r="X1182" i="10"/>
  <c r="W1182" i="10"/>
  <c r="V1182" i="10"/>
  <c r="U1182" i="10"/>
  <c r="AC1181" i="10"/>
  <c r="AB1181" i="10"/>
  <c r="AA1181" i="10"/>
  <c r="X1181" i="10"/>
  <c r="W1181" i="10"/>
  <c r="V1181" i="10"/>
  <c r="U1181" i="10"/>
  <c r="AC1180" i="10"/>
  <c r="AB1180" i="10"/>
  <c r="AA1180" i="10"/>
  <c r="X1180" i="10"/>
  <c r="W1180" i="10"/>
  <c r="V1180" i="10"/>
  <c r="U1180" i="10"/>
  <c r="AC1179" i="10"/>
  <c r="AB1179" i="10"/>
  <c r="AA1179" i="10"/>
  <c r="X1179" i="10"/>
  <c r="W1179" i="10"/>
  <c r="V1179" i="10"/>
  <c r="U1179" i="10"/>
  <c r="AC1178" i="10"/>
  <c r="AB1178" i="10"/>
  <c r="AA1178" i="10"/>
  <c r="X1178" i="10"/>
  <c r="W1178" i="10"/>
  <c r="V1178" i="10"/>
  <c r="U1178" i="10"/>
  <c r="AC1177" i="10"/>
  <c r="AB1177" i="10"/>
  <c r="AA1177" i="10"/>
  <c r="X1177" i="10"/>
  <c r="W1177" i="10"/>
  <c r="V1177" i="10"/>
  <c r="U1177" i="10"/>
  <c r="AC1176" i="10"/>
  <c r="AB1176" i="10"/>
  <c r="AA1176" i="10"/>
  <c r="X1176" i="10"/>
  <c r="W1176" i="10"/>
  <c r="V1176" i="10"/>
  <c r="U1176" i="10"/>
  <c r="AC1175" i="10"/>
  <c r="AB1175" i="10"/>
  <c r="AA1175" i="10"/>
  <c r="X1175" i="10"/>
  <c r="W1175" i="10"/>
  <c r="V1175" i="10"/>
  <c r="U1175" i="10"/>
  <c r="AC1174" i="10"/>
  <c r="AB1174" i="10"/>
  <c r="AA1174" i="10"/>
  <c r="X1174" i="10"/>
  <c r="W1174" i="10"/>
  <c r="V1174" i="10"/>
  <c r="U1174" i="10"/>
  <c r="AC1173" i="10"/>
  <c r="AB1173" i="10"/>
  <c r="AA1173" i="10"/>
  <c r="X1173" i="10"/>
  <c r="W1173" i="10"/>
  <c r="V1173" i="10"/>
  <c r="U1173" i="10"/>
  <c r="AC1172" i="10"/>
  <c r="AB1172" i="10"/>
  <c r="AA1172" i="10"/>
  <c r="X1172" i="10"/>
  <c r="W1172" i="10"/>
  <c r="V1172" i="10"/>
  <c r="U1172" i="10"/>
  <c r="AC1171" i="10"/>
  <c r="AB1171" i="10"/>
  <c r="AA1171" i="10"/>
  <c r="X1171" i="10"/>
  <c r="W1171" i="10"/>
  <c r="V1171" i="10"/>
  <c r="U1171" i="10"/>
  <c r="AC1170" i="10"/>
  <c r="AB1170" i="10"/>
  <c r="AA1170" i="10"/>
  <c r="X1170" i="10"/>
  <c r="W1170" i="10"/>
  <c r="V1170" i="10"/>
  <c r="U1170" i="10"/>
  <c r="AC1169" i="10"/>
  <c r="AB1169" i="10"/>
  <c r="AA1169" i="10"/>
  <c r="X1169" i="10"/>
  <c r="W1169" i="10"/>
  <c r="V1169" i="10"/>
  <c r="U1169" i="10"/>
  <c r="AC1168" i="10"/>
  <c r="AB1168" i="10"/>
  <c r="AA1168" i="10"/>
  <c r="X1168" i="10"/>
  <c r="W1168" i="10"/>
  <c r="V1168" i="10"/>
  <c r="U1168" i="10"/>
  <c r="AC1167" i="10"/>
  <c r="AB1167" i="10"/>
  <c r="AA1167" i="10"/>
  <c r="X1167" i="10"/>
  <c r="W1167" i="10"/>
  <c r="V1167" i="10"/>
  <c r="U1167" i="10"/>
  <c r="AC1166" i="10"/>
  <c r="AB1166" i="10"/>
  <c r="AA1166" i="10"/>
  <c r="X1166" i="10"/>
  <c r="W1166" i="10"/>
  <c r="V1166" i="10"/>
  <c r="U1166" i="10"/>
  <c r="AC1165" i="10"/>
  <c r="AB1165" i="10"/>
  <c r="AA1165" i="10"/>
  <c r="X1165" i="10"/>
  <c r="W1165" i="10"/>
  <c r="V1165" i="10"/>
  <c r="U1165" i="10"/>
  <c r="AC1164" i="10"/>
  <c r="AB1164" i="10"/>
  <c r="AA1164" i="10"/>
  <c r="X1164" i="10"/>
  <c r="W1164" i="10"/>
  <c r="V1164" i="10"/>
  <c r="U1164" i="10"/>
  <c r="AC1163" i="10"/>
  <c r="AB1163" i="10"/>
  <c r="AA1163" i="10"/>
  <c r="X1163" i="10"/>
  <c r="W1163" i="10"/>
  <c r="V1163" i="10"/>
  <c r="U1163" i="10"/>
  <c r="AC1162" i="10"/>
  <c r="AB1162" i="10"/>
  <c r="AA1162" i="10"/>
  <c r="X1162" i="10"/>
  <c r="W1162" i="10"/>
  <c r="V1162" i="10"/>
  <c r="U1162" i="10"/>
  <c r="AC1161" i="10"/>
  <c r="AB1161" i="10"/>
  <c r="AA1161" i="10"/>
  <c r="X1161" i="10"/>
  <c r="W1161" i="10"/>
  <c r="V1161" i="10"/>
  <c r="U1161" i="10"/>
  <c r="AC1160" i="10"/>
  <c r="AB1160" i="10"/>
  <c r="AA1160" i="10"/>
  <c r="X1160" i="10"/>
  <c r="W1160" i="10"/>
  <c r="V1160" i="10"/>
  <c r="U1160" i="10"/>
  <c r="AC1159" i="10"/>
  <c r="AB1159" i="10"/>
  <c r="AA1159" i="10"/>
  <c r="X1159" i="10"/>
  <c r="W1159" i="10"/>
  <c r="V1159" i="10"/>
  <c r="U1159" i="10"/>
  <c r="AC1158" i="10"/>
  <c r="AB1158" i="10"/>
  <c r="AA1158" i="10"/>
  <c r="X1158" i="10"/>
  <c r="W1158" i="10"/>
  <c r="AL4" i="17" s="1"/>
  <c r="V1158" i="10"/>
  <c r="AL5" i="17" s="1"/>
  <c r="U1158" i="10"/>
  <c r="AL2" i="17" s="1"/>
  <c r="AC1157" i="10"/>
  <c r="AB1157" i="10"/>
  <c r="AA1157" i="10"/>
  <c r="X1157" i="10"/>
  <c r="W1157" i="10"/>
  <c r="V1157" i="10"/>
  <c r="U1157" i="10"/>
  <c r="AC1156" i="10"/>
  <c r="AB1156" i="10"/>
  <c r="AA1156" i="10"/>
  <c r="X1156" i="10"/>
  <c r="W1156" i="10"/>
  <c r="V1156" i="10"/>
  <c r="U1156" i="10"/>
  <c r="AC1155" i="10"/>
  <c r="AB1155" i="10"/>
  <c r="AA1155" i="10"/>
  <c r="X1155" i="10"/>
  <c r="W1155" i="10"/>
  <c r="V1155" i="10"/>
  <c r="U1155" i="10"/>
  <c r="AC1154" i="10"/>
  <c r="AB1154" i="10"/>
  <c r="AA1154" i="10"/>
  <c r="X1154" i="10"/>
  <c r="W1154" i="10"/>
  <c r="AK4" i="17" s="1"/>
  <c r="V1154" i="10"/>
  <c r="AK5" i="17" s="1"/>
  <c r="U1154" i="10"/>
  <c r="AK2" i="17" s="1"/>
  <c r="AC1153" i="10"/>
  <c r="AB1153" i="10"/>
  <c r="AA1153" i="10"/>
  <c r="X1153" i="10"/>
  <c r="W1153" i="10"/>
  <c r="V1153" i="10"/>
  <c r="U1153" i="10"/>
  <c r="AC1152" i="10"/>
  <c r="AB1152" i="10"/>
  <c r="AA1152" i="10"/>
  <c r="X1152" i="10"/>
  <c r="W1152" i="10"/>
  <c r="V1152" i="10"/>
  <c r="U1152" i="10"/>
  <c r="AC1151" i="10"/>
  <c r="AB1151" i="10"/>
  <c r="AA1151" i="10"/>
  <c r="X1151" i="10"/>
  <c r="W1151" i="10"/>
  <c r="V1151" i="10"/>
  <c r="U1151" i="10"/>
  <c r="AC1150" i="10"/>
  <c r="AB1150" i="10"/>
  <c r="AA1150" i="10"/>
  <c r="X1150" i="10"/>
  <c r="W1150" i="10"/>
  <c r="V1150" i="10"/>
  <c r="U1150" i="10"/>
  <c r="AC1149" i="10"/>
  <c r="AB1149" i="10"/>
  <c r="AA1149" i="10"/>
  <c r="X1149" i="10"/>
  <c r="W1149" i="10"/>
  <c r="V1149" i="10"/>
  <c r="U1149" i="10"/>
  <c r="AC1148" i="10"/>
  <c r="AB1148" i="10"/>
  <c r="AA1148" i="10"/>
  <c r="X1148" i="10"/>
  <c r="W1148" i="10"/>
  <c r="V1148" i="10"/>
  <c r="U1148" i="10"/>
  <c r="AC1147" i="10"/>
  <c r="AB1147" i="10"/>
  <c r="AA1147" i="10"/>
  <c r="X1147" i="10"/>
  <c r="W1147" i="10"/>
  <c r="V1147" i="10"/>
  <c r="U1147" i="10"/>
  <c r="AC1146" i="10"/>
  <c r="AB1146" i="10"/>
  <c r="AA1146" i="10"/>
  <c r="X1146" i="10"/>
  <c r="W1146" i="10"/>
  <c r="V1146" i="10"/>
  <c r="U1146" i="10"/>
  <c r="AC1145" i="10"/>
  <c r="AB1145" i="10"/>
  <c r="AA1145" i="10"/>
  <c r="X1145" i="10"/>
  <c r="W1145" i="10"/>
  <c r="V1145" i="10"/>
  <c r="U1145" i="10"/>
  <c r="AC1144" i="10"/>
  <c r="AB1144" i="10"/>
  <c r="AA1144" i="10"/>
  <c r="X1144" i="10"/>
  <c r="W1144" i="10"/>
  <c r="V1144" i="10"/>
  <c r="U1144" i="10"/>
  <c r="AC1143" i="10"/>
  <c r="AB1143" i="10"/>
  <c r="AA1143" i="10"/>
  <c r="X1143" i="10"/>
  <c r="W1143" i="10"/>
  <c r="V1143" i="10"/>
  <c r="U1143" i="10"/>
  <c r="AC1142" i="10"/>
  <c r="AB1142" i="10"/>
  <c r="AA1142" i="10"/>
  <c r="X1142" i="10"/>
  <c r="W1142" i="10"/>
  <c r="V1142" i="10"/>
  <c r="U1142" i="10"/>
  <c r="AC1141" i="10"/>
  <c r="AB1141" i="10"/>
  <c r="AA1141" i="10"/>
  <c r="X1141" i="10"/>
  <c r="W1141" i="10"/>
  <c r="V1141" i="10"/>
  <c r="U1141" i="10"/>
  <c r="AC1140" i="10"/>
  <c r="AB1140" i="10"/>
  <c r="AA1140" i="10"/>
  <c r="X1140" i="10"/>
  <c r="W1140" i="10"/>
  <c r="V1140" i="10"/>
  <c r="U1140" i="10"/>
  <c r="AC1139" i="10"/>
  <c r="AB1139" i="10"/>
  <c r="AA1139" i="10"/>
  <c r="X1139" i="10"/>
  <c r="W1139" i="10"/>
  <c r="V1139" i="10"/>
  <c r="U1139" i="10"/>
  <c r="AC1138" i="10"/>
  <c r="AB1138" i="10"/>
  <c r="AA1138" i="10"/>
  <c r="X1138" i="10"/>
  <c r="W1138" i="10"/>
  <c r="V1138" i="10"/>
  <c r="U1138" i="10"/>
  <c r="AC1137" i="10"/>
  <c r="AB1137" i="10"/>
  <c r="AA1137" i="10"/>
  <c r="X1137" i="10"/>
  <c r="W1137" i="10"/>
  <c r="V1137" i="10"/>
  <c r="U1137" i="10"/>
  <c r="AC1136" i="10"/>
  <c r="AB1136" i="10"/>
  <c r="AA1136" i="10"/>
  <c r="X1136" i="10"/>
  <c r="W1136" i="10"/>
  <c r="V1136" i="10"/>
  <c r="U1136" i="10"/>
  <c r="AC1135" i="10"/>
  <c r="AB1135" i="10"/>
  <c r="AA1135" i="10"/>
  <c r="X1135" i="10"/>
  <c r="W1135" i="10"/>
  <c r="V1135" i="10"/>
  <c r="U1135" i="10"/>
  <c r="AC1134" i="10"/>
  <c r="AB1134" i="10"/>
  <c r="AA1134" i="10"/>
  <c r="X1134" i="10"/>
  <c r="W1134" i="10"/>
  <c r="V1134" i="10"/>
  <c r="U1134" i="10"/>
  <c r="AC1133" i="10"/>
  <c r="AB1133" i="10"/>
  <c r="AA1133" i="10"/>
  <c r="X1133" i="10"/>
  <c r="W1133" i="10"/>
  <c r="V1133" i="10"/>
  <c r="U1133" i="10"/>
  <c r="AC1132" i="10"/>
  <c r="AB1132" i="10"/>
  <c r="AA1132" i="10"/>
  <c r="X1132" i="10"/>
  <c r="W1132" i="10"/>
  <c r="V1132" i="10"/>
  <c r="U1132" i="10"/>
  <c r="AC1131" i="10"/>
  <c r="AB1131" i="10"/>
  <c r="AA1131" i="10"/>
  <c r="X1131" i="10"/>
  <c r="W1131" i="10"/>
  <c r="V1131" i="10"/>
  <c r="U1131" i="10"/>
  <c r="AC1130" i="10"/>
  <c r="AB1130" i="10"/>
  <c r="AA1130" i="10"/>
  <c r="X1130" i="10"/>
  <c r="W1130" i="10"/>
  <c r="V1130" i="10"/>
  <c r="U1130" i="10"/>
  <c r="AC1129" i="10"/>
  <c r="AB1129" i="10"/>
  <c r="AA1129" i="10"/>
  <c r="X1129" i="10"/>
  <c r="W1129" i="10"/>
  <c r="V1129" i="10"/>
  <c r="U1129" i="10"/>
  <c r="AC1128" i="10"/>
  <c r="AB1128" i="10"/>
  <c r="AA1128" i="10"/>
  <c r="X1128" i="10"/>
  <c r="W1128" i="10"/>
  <c r="V1128" i="10"/>
  <c r="U1128" i="10"/>
  <c r="AC1127" i="10"/>
  <c r="AB1127" i="10"/>
  <c r="AA1127" i="10"/>
  <c r="X1127" i="10"/>
  <c r="W1127" i="10"/>
  <c r="V1127" i="10"/>
  <c r="U1127" i="10"/>
  <c r="AC1126" i="10"/>
  <c r="AB1126" i="10"/>
  <c r="AA1126" i="10"/>
  <c r="X1126" i="10"/>
  <c r="W1126" i="10"/>
  <c r="V1126" i="10"/>
  <c r="U1126" i="10"/>
  <c r="AC1125" i="10"/>
  <c r="AB1125" i="10"/>
  <c r="AA1125" i="10"/>
  <c r="X1125" i="10"/>
  <c r="W1125" i="10"/>
  <c r="V1125" i="10"/>
  <c r="U1125" i="10"/>
  <c r="AC1124" i="10"/>
  <c r="AB1124" i="10"/>
  <c r="AA1124" i="10"/>
  <c r="X1124" i="10"/>
  <c r="W1124" i="10"/>
  <c r="V1124" i="10"/>
  <c r="U1124" i="10"/>
  <c r="AC1123" i="10"/>
  <c r="AB1123" i="10"/>
  <c r="AA1123" i="10"/>
  <c r="X1123" i="10"/>
  <c r="W1123" i="10"/>
  <c r="V1123" i="10"/>
  <c r="U1123" i="10"/>
  <c r="AC1122" i="10"/>
  <c r="AB1122" i="10"/>
  <c r="AA1122" i="10"/>
  <c r="X1122" i="10"/>
  <c r="W1122" i="10"/>
  <c r="V1122" i="10"/>
  <c r="U1122" i="10"/>
  <c r="AC1121" i="10"/>
  <c r="AB1121" i="10"/>
  <c r="AA1121" i="10"/>
  <c r="X1121" i="10"/>
  <c r="W1121" i="10"/>
  <c r="V1121" i="10"/>
  <c r="U1121" i="10"/>
  <c r="AC1120" i="10"/>
  <c r="AB1120" i="10"/>
  <c r="AA1120" i="10"/>
  <c r="X1120" i="10"/>
  <c r="W1120" i="10"/>
  <c r="V1120" i="10"/>
  <c r="U1120" i="10"/>
  <c r="AC1119" i="10"/>
  <c r="AB1119" i="10"/>
  <c r="AA1119" i="10"/>
  <c r="X1119" i="10"/>
  <c r="W1119" i="10"/>
  <c r="V1119" i="10"/>
  <c r="U1119" i="10"/>
  <c r="AC1118" i="10"/>
  <c r="AB1118" i="10"/>
  <c r="AA1118" i="10"/>
  <c r="X1118" i="10"/>
  <c r="W1118" i="10"/>
  <c r="V1118" i="10"/>
  <c r="U1118" i="10"/>
  <c r="AC1117" i="10"/>
  <c r="AB1117" i="10"/>
  <c r="AA1117" i="10"/>
  <c r="X1117" i="10"/>
  <c r="W1117" i="10"/>
  <c r="V1117" i="10"/>
  <c r="U1117" i="10"/>
  <c r="AC1116" i="10"/>
  <c r="AB1116" i="10"/>
  <c r="AA1116" i="10"/>
  <c r="X1116" i="10"/>
  <c r="W1116" i="10"/>
  <c r="V1116" i="10"/>
  <c r="U1116" i="10"/>
  <c r="AC1115" i="10"/>
  <c r="AB1115" i="10"/>
  <c r="AA1115" i="10"/>
  <c r="X1115" i="10"/>
  <c r="W1115" i="10"/>
  <c r="V1115" i="10"/>
  <c r="U1115" i="10"/>
  <c r="AC1114" i="10"/>
  <c r="AB1114" i="10"/>
  <c r="AA1114" i="10"/>
  <c r="X1114" i="10"/>
  <c r="W1114" i="10"/>
  <c r="V1114" i="10"/>
  <c r="U1114" i="10"/>
  <c r="AC1113" i="10"/>
  <c r="AB1113" i="10"/>
  <c r="AA1113" i="10"/>
  <c r="X1113" i="10"/>
  <c r="W1113" i="10"/>
  <c r="V1113" i="10"/>
  <c r="U1113" i="10"/>
  <c r="AC1112" i="10"/>
  <c r="AB1112" i="10"/>
  <c r="AA1112" i="10"/>
  <c r="X1112" i="10"/>
  <c r="W1112" i="10"/>
  <c r="V1112" i="10"/>
  <c r="U1112" i="10"/>
  <c r="AC1111" i="10"/>
  <c r="AB1111" i="10"/>
  <c r="AA1111" i="10"/>
  <c r="X1111" i="10"/>
  <c r="W1111" i="10"/>
  <c r="V1111" i="10"/>
  <c r="U1111" i="10"/>
  <c r="AC1110" i="10"/>
  <c r="AB1110" i="10"/>
  <c r="AA1110" i="10"/>
  <c r="X1110" i="10"/>
  <c r="W1110" i="10"/>
  <c r="V1110" i="10"/>
  <c r="U1110" i="10"/>
  <c r="AC1109" i="10"/>
  <c r="AB1109" i="10"/>
  <c r="AA1109" i="10"/>
  <c r="X1109" i="10"/>
  <c r="W1109" i="10"/>
  <c r="V1109" i="10"/>
  <c r="U1109" i="10"/>
  <c r="AC1108" i="10"/>
  <c r="AB1108" i="10"/>
  <c r="AA1108" i="10"/>
  <c r="X1108" i="10"/>
  <c r="W1108" i="10"/>
  <c r="V1108" i="10"/>
  <c r="U1108" i="10"/>
  <c r="AC1107" i="10"/>
  <c r="AB1107" i="10"/>
  <c r="AA1107" i="10"/>
  <c r="X1107" i="10"/>
  <c r="W1107" i="10"/>
  <c r="V1107" i="10"/>
  <c r="U1107" i="10"/>
  <c r="AC1106" i="10"/>
  <c r="AB1106" i="10"/>
  <c r="AA1106" i="10"/>
  <c r="X1106" i="10"/>
  <c r="W1106" i="10"/>
  <c r="V1106" i="10"/>
  <c r="U1106" i="10"/>
  <c r="AC1105" i="10"/>
  <c r="AB1105" i="10"/>
  <c r="AA1105" i="10"/>
  <c r="X1105" i="10"/>
  <c r="W1105" i="10"/>
  <c r="V1105" i="10"/>
  <c r="U1105" i="10"/>
  <c r="AC1104" i="10"/>
  <c r="AB1104" i="10"/>
  <c r="AA1104" i="10"/>
  <c r="X1104" i="10"/>
  <c r="W1104" i="10"/>
  <c r="V1104" i="10"/>
  <c r="U1104" i="10"/>
  <c r="AC1103" i="10"/>
  <c r="AB1103" i="10"/>
  <c r="AA1103" i="10"/>
  <c r="X1103" i="10"/>
  <c r="W1103" i="10"/>
  <c r="V1103" i="10"/>
  <c r="U1103" i="10"/>
  <c r="AC1102" i="10"/>
  <c r="AB1102" i="10"/>
  <c r="AA1102" i="10"/>
  <c r="X1102" i="10"/>
  <c r="W1102" i="10"/>
  <c r="V1102" i="10"/>
  <c r="U1102" i="10"/>
  <c r="AC1101" i="10"/>
  <c r="AB1101" i="10"/>
  <c r="AA1101" i="10"/>
  <c r="X1101" i="10"/>
  <c r="W1101" i="10"/>
  <c r="V1101" i="10"/>
  <c r="U1101" i="10"/>
  <c r="AC1100" i="10"/>
  <c r="AB1100" i="10"/>
  <c r="AA1100" i="10"/>
  <c r="X1100" i="10"/>
  <c r="W1100" i="10"/>
  <c r="V1100" i="10"/>
  <c r="U1100" i="10"/>
  <c r="AC1099" i="10"/>
  <c r="AB1099" i="10"/>
  <c r="AA1099" i="10"/>
  <c r="X1099" i="10"/>
  <c r="W1099" i="10"/>
  <c r="V1099" i="10"/>
  <c r="U1099" i="10"/>
  <c r="AC1098" i="10"/>
  <c r="AB1098" i="10"/>
  <c r="AA1098" i="10"/>
  <c r="X1098" i="10"/>
  <c r="W1098" i="10"/>
  <c r="V1098" i="10"/>
  <c r="U1098" i="10"/>
  <c r="AC1097" i="10"/>
  <c r="AB1097" i="10"/>
  <c r="AA1097" i="10"/>
  <c r="X1097" i="10"/>
  <c r="W1097" i="10"/>
  <c r="V1097" i="10"/>
  <c r="U1097" i="10"/>
  <c r="AC1096" i="10"/>
  <c r="AB1096" i="10"/>
  <c r="AA1096" i="10"/>
  <c r="X1096" i="10"/>
  <c r="W1096" i="10"/>
  <c r="V1096" i="10"/>
  <c r="U1096" i="10"/>
  <c r="AC1095" i="10"/>
  <c r="AB1095" i="10"/>
  <c r="AA1095" i="10"/>
  <c r="X1095" i="10"/>
  <c r="W1095" i="10"/>
  <c r="V1095" i="10"/>
  <c r="U1095" i="10"/>
  <c r="AC1094" i="10"/>
  <c r="AB1094" i="10"/>
  <c r="AA1094" i="10"/>
  <c r="X1094" i="10"/>
  <c r="W1094" i="10"/>
  <c r="V1094" i="10"/>
  <c r="U1094" i="10"/>
  <c r="AC1093" i="10"/>
  <c r="AB1093" i="10"/>
  <c r="AA1093" i="10"/>
  <c r="X1093" i="10"/>
  <c r="W1093" i="10"/>
  <c r="V1093" i="10"/>
  <c r="U1093" i="10"/>
  <c r="AC1092" i="10"/>
  <c r="AB1092" i="10"/>
  <c r="AA1092" i="10"/>
  <c r="X1092" i="10"/>
  <c r="W1092" i="10"/>
  <c r="V1092" i="10"/>
  <c r="U1092" i="10"/>
  <c r="AC1091" i="10"/>
  <c r="AB1091" i="10"/>
  <c r="AA1091" i="10"/>
  <c r="X1091" i="10"/>
  <c r="W1091" i="10"/>
  <c r="V1091" i="10"/>
  <c r="U1091" i="10"/>
  <c r="AC1090" i="10"/>
  <c r="AB1090" i="10"/>
  <c r="AA1090" i="10"/>
  <c r="X1090" i="10"/>
  <c r="W1090" i="10"/>
  <c r="V1090" i="10"/>
  <c r="U1090" i="10"/>
  <c r="AC1089" i="10"/>
  <c r="AB1089" i="10"/>
  <c r="AA1089" i="10"/>
  <c r="X1089" i="10"/>
  <c r="W1089" i="10"/>
  <c r="AJ4" i="17" s="1"/>
  <c r="V1089" i="10"/>
  <c r="AJ5" i="17" s="1"/>
  <c r="AJ3" i="17" s="1"/>
  <c r="U1089" i="10"/>
  <c r="AJ2" i="17" s="1"/>
  <c r="AC1088" i="10"/>
  <c r="AB1088" i="10"/>
  <c r="AA1088" i="10"/>
  <c r="X1088" i="10"/>
  <c r="W1088" i="10"/>
  <c r="V1088" i="10"/>
  <c r="U1088" i="10"/>
  <c r="AC1087" i="10"/>
  <c r="AB1087" i="10"/>
  <c r="AA1087" i="10"/>
  <c r="X1087" i="10"/>
  <c r="W1087" i="10"/>
  <c r="V1087" i="10"/>
  <c r="U1087" i="10"/>
  <c r="AC1086" i="10"/>
  <c r="AB1086" i="10"/>
  <c r="AA1086" i="10"/>
  <c r="X1086" i="10"/>
  <c r="W1086" i="10"/>
  <c r="V1086" i="10"/>
  <c r="U1086" i="10"/>
  <c r="AC1085" i="10"/>
  <c r="AB1085" i="10"/>
  <c r="AA1085" i="10"/>
  <c r="X1085" i="10"/>
  <c r="W1085" i="10"/>
  <c r="V1085" i="10"/>
  <c r="U1085" i="10"/>
  <c r="AC1084" i="10"/>
  <c r="AB1084" i="10"/>
  <c r="AA1084" i="10"/>
  <c r="X1084" i="10"/>
  <c r="W1084" i="10"/>
  <c r="V1084" i="10"/>
  <c r="U1084" i="10"/>
  <c r="AC1083" i="10"/>
  <c r="AB1083" i="10"/>
  <c r="AA1083" i="10"/>
  <c r="X1083" i="10"/>
  <c r="W1083" i="10"/>
  <c r="AI4" i="17" s="1"/>
  <c r="V1083" i="10"/>
  <c r="AI5" i="17" s="1"/>
  <c r="U1083" i="10"/>
  <c r="AI2" i="17" s="1"/>
  <c r="AC1082" i="10"/>
  <c r="AB1082" i="10"/>
  <c r="AA1082" i="10"/>
  <c r="X1082" i="10"/>
  <c r="W1082" i="10"/>
  <c r="V1082" i="10"/>
  <c r="U1082" i="10"/>
  <c r="AC1081" i="10"/>
  <c r="AB1081" i="10"/>
  <c r="AA1081" i="10"/>
  <c r="X1081" i="10"/>
  <c r="W1081" i="10"/>
  <c r="V1081" i="10"/>
  <c r="U1081" i="10"/>
  <c r="AC1080" i="10"/>
  <c r="AB1080" i="10"/>
  <c r="AA1080" i="10"/>
  <c r="X1080" i="10"/>
  <c r="W1080" i="10"/>
  <c r="V1080" i="10"/>
  <c r="U1080" i="10"/>
  <c r="AC1079" i="10"/>
  <c r="AB1079" i="10"/>
  <c r="AA1079" i="10"/>
  <c r="X1079" i="10"/>
  <c r="W1079" i="10"/>
  <c r="V1079" i="10"/>
  <c r="U1079" i="10"/>
  <c r="AC1078" i="10"/>
  <c r="AB1078" i="10"/>
  <c r="AA1078" i="10"/>
  <c r="X1078" i="10"/>
  <c r="W1078" i="10"/>
  <c r="V1078" i="10"/>
  <c r="U1078" i="10"/>
  <c r="AC1077" i="10"/>
  <c r="AB1077" i="10"/>
  <c r="AA1077" i="10"/>
  <c r="X1077" i="10"/>
  <c r="W1077" i="10"/>
  <c r="V1077" i="10"/>
  <c r="U1077" i="10"/>
  <c r="AC1076" i="10"/>
  <c r="AB1076" i="10"/>
  <c r="AA1076" i="10"/>
  <c r="X1076" i="10"/>
  <c r="W1076" i="10"/>
  <c r="V1076" i="10"/>
  <c r="U1076" i="10"/>
  <c r="AC1075" i="10"/>
  <c r="AB1075" i="10"/>
  <c r="AA1075" i="10"/>
  <c r="X1075" i="10"/>
  <c r="W1075" i="10"/>
  <c r="V1075" i="10"/>
  <c r="U1075" i="10"/>
  <c r="AC1074" i="10"/>
  <c r="AB1074" i="10"/>
  <c r="AA1074" i="10"/>
  <c r="X1074" i="10"/>
  <c r="W1074" i="10"/>
  <c r="V1074" i="10"/>
  <c r="U1074" i="10"/>
  <c r="AC1073" i="10"/>
  <c r="AB1073" i="10"/>
  <c r="AA1073" i="10"/>
  <c r="X1073" i="10"/>
  <c r="W1073" i="10"/>
  <c r="V1073" i="10"/>
  <c r="U1073" i="10"/>
  <c r="AC1072" i="10"/>
  <c r="AB1072" i="10"/>
  <c r="AA1072" i="10"/>
  <c r="X1072" i="10"/>
  <c r="W1072" i="10"/>
  <c r="V1072" i="10"/>
  <c r="U1072" i="10"/>
  <c r="AC1071" i="10"/>
  <c r="AB1071" i="10"/>
  <c r="AA1071" i="10"/>
  <c r="X1071" i="10"/>
  <c r="W1071" i="10"/>
  <c r="V1071" i="10"/>
  <c r="U1071" i="10"/>
  <c r="AC1070" i="10"/>
  <c r="AB1070" i="10"/>
  <c r="AA1070" i="10"/>
  <c r="X1070" i="10"/>
  <c r="W1070" i="10"/>
  <c r="V1070" i="10"/>
  <c r="U1070" i="10"/>
  <c r="AC1069" i="10"/>
  <c r="AB1069" i="10"/>
  <c r="AA1069" i="10"/>
  <c r="X1069" i="10"/>
  <c r="W1069" i="10"/>
  <c r="V1069" i="10"/>
  <c r="U1069" i="10"/>
  <c r="AC1068" i="10"/>
  <c r="AB1068" i="10"/>
  <c r="AA1068" i="10"/>
  <c r="X1068" i="10"/>
  <c r="W1068" i="10"/>
  <c r="V1068" i="10"/>
  <c r="U1068" i="10"/>
  <c r="AC1067" i="10"/>
  <c r="AB1067" i="10"/>
  <c r="AA1067" i="10"/>
  <c r="X1067" i="10"/>
  <c r="W1067" i="10"/>
  <c r="V1067" i="10"/>
  <c r="U1067" i="10"/>
  <c r="AC1066" i="10"/>
  <c r="AB1066" i="10"/>
  <c r="AA1066" i="10"/>
  <c r="X1066" i="10"/>
  <c r="W1066" i="10"/>
  <c r="V1066" i="10"/>
  <c r="U1066" i="10"/>
  <c r="AC1065" i="10"/>
  <c r="AB1065" i="10"/>
  <c r="AA1065" i="10"/>
  <c r="X1065" i="10"/>
  <c r="W1065" i="10"/>
  <c r="V1065" i="10"/>
  <c r="U1065" i="10"/>
  <c r="AC1064" i="10"/>
  <c r="AB1064" i="10"/>
  <c r="AA1064" i="10"/>
  <c r="X1064" i="10"/>
  <c r="W1064" i="10"/>
  <c r="V1064" i="10"/>
  <c r="U1064" i="10"/>
  <c r="AC1063" i="10"/>
  <c r="AB1063" i="10"/>
  <c r="AA1063" i="10"/>
  <c r="X1063" i="10"/>
  <c r="W1063" i="10"/>
  <c r="AG4" i="17" s="1"/>
  <c r="V1063" i="10"/>
  <c r="AG5" i="17" s="1"/>
  <c r="U1063" i="10"/>
  <c r="AG2" i="17" s="1"/>
  <c r="AC1062" i="10"/>
  <c r="AB1062" i="10"/>
  <c r="AA1062" i="10"/>
  <c r="X1062" i="10"/>
  <c r="W1062" i="10"/>
  <c r="V1062" i="10"/>
  <c r="U1062" i="10"/>
  <c r="AC1061" i="10"/>
  <c r="AB1061" i="10"/>
  <c r="AA1061" i="10"/>
  <c r="X1061" i="10"/>
  <c r="W1061" i="10"/>
  <c r="V1061" i="10"/>
  <c r="U1061" i="10"/>
  <c r="AC1060" i="10"/>
  <c r="AB1060" i="10"/>
  <c r="AA1060" i="10"/>
  <c r="X1060" i="10"/>
  <c r="W1060" i="10"/>
  <c r="V1060" i="10"/>
  <c r="U1060" i="10"/>
  <c r="AC1059" i="10"/>
  <c r="AB1059" i="10"/>
  <c r="AA1059" i="10"/>
  <c r="X1059" i="10"/>
  <c r="W1059" i="10"/>
  <c r="V1059" i="10"/>
  <c r="U1059" i="10"/>
  <c r="AC1058" i="10"/>
  <c r="AB1058" i="10"/>
  <c r="AA1058" i="10"/>
  <c r="X1058" i="10"/>
  <c r="W1058" i="10"/>
  <c r="V1058" i="10"/>
  <c r="U1058" i="10"/>
  <c r="AC1057" i="10"/>
  <c r="AB1057" i="10"/>
  <c r="AA1057" i="10"/>
  <c r="X1057" i="10"/>
  <c r="W1057" i="10"/>
  <c r="V1057" i="10"/>
  <c r="U1057" i="10"/>
  <c r="AC1056" i="10"/>
  <c r="AB1056" i="10"/>
  <c r="AA1056" i="10"/>
  <c r="X1056" i="10"/>
  <c r="W1056" i="10"/>
  <c r="V1056" i="10"/>
  <c r="U1056" i="10"/>
  <c r="AC1055" i="10"/>
  <c r="AB1055" i="10"/>
  <c r="AA1055" i="10"/>
  <c r="X1055" i="10"/>
  <c r="W1055" i="10"/>
  <c r="V1055" i="10"/>
  <c r="U1055" i="10"/>
  <c r="AC1054" i="10"/>
  <c r="AB1054" i="10"/>
  <c r="AA1054" i="10"/>
  <c r="X1054" i="10"/>
  <c r="W1054" i="10"/>
  <c r="V1054" i="10"/>
  <c r="U1054" i="10"/>
  <c r="AC1053" i="10"/>
  <c r="AB1053" i="10"/>
  <c r="AA1053" i="10"/>
  <c r="X1053" i="10"/>
  <c r="W1053" i="10"/>
  <c r="V1053" i="10"/>
  <c r="U1053" i="10"/>
  <c r="AC1052" i="10"/>
  <c r="AB1052" i="10"/>
  <c r="AA1052" i="10"/>
  <c r="X1052" i="10"/>
  <c r="W1052" i="10"/>
  <c r="V1052" i="10"/>
  <c r="U1052" i="10"/>
  <c r="AC1051" i="10"/>
  <c r="AB1051" i="10"/>
  <c r="AA1051" i="10"/>
  <c r="X1051" i="10"/>
  <c r="W1051" i="10"/>
  <c r="V1051" i="10"/>
  <c r="U1051" i="10"/>
  <c r="AC1050" i="10"/>
  <c r="AB1050" i="10"/>
  <c r="AA1050" i="10"/>
  <c r="X1050" i="10"/>
  <c r="W1050" i="10"/>
  <c r="V1050" i="10"/>
  <c r="U1050" i="10"/>
  <c r="AC1049" i="10"/>
  <c r="AB1049" i="10"/>
  <c r="AA1049" i="10"/>
  <c r="X1049" i="10"/>
  <c r="W1049" i="10"/>
  <c r="V1049" i="10"/>
  <c r="U1049" i="10"/>
  <c r="AC1048" i="10"/>
  <c r="AB1048" i="10"/>
  <c r="AA1048" i="10"/>
  <c r="X1048" i="10"/>
  <c r="W1048" i="10"/>
  <c r="V1048" i="10"/>
  <c r="U1048" i="10"/>
  <c r="AC1047" i="10"/>
  <c r="AB1047" i="10"/>
  <c r="AA1047" i="10"/>
  <c r="X1047" i="10"/>
  <c r="W1047" i="10"/>
  <c r="V1047" i="10"/>
  <c r="U1047" i="10"/>
  <c r="AC1046" i="10"/>
  <c r="AB1046" i="10"/>
  <c r="AA1046" i="10"/>
  <c r="X1046" i="10"/>
  <c r="W1046" i="10"/>
  <c r="V1046" i="10"/>
  <c r="U1046" i="10"/>
  <c r="AC1045" i="10"/>
  <c r="AB1045" i="10"/>
  <c r="AA1045" i="10"/>
  <c r="X1045" i="10"/>
  <c r="W1045" i="10"/>
  <c r="V1045" i="10"/>
  <c r="U1045" i="10"/>
  <c r="AC1044" i="10"/>
  <c r="AB1044" i="10"/>
  <c r="AA1044" i="10"/>
  <c r="X1044" i="10"/>
  <c r="W1044" i="10"/>
  <c r="V1044" i="10"/>
  <c r="U1044" i="10"/>
  <c r="AC1043" i="10"/>
  <c r="AB1043" i="10"/>
  <c r="AA1043" i="10"/>
  <c r="X1043" i="10"/>
  <c r="W1043" i="10"/>
  <c r="V1043" i="10"/>
  <c r="U1043" i="10"/>
  <c r="AC1042" i="10"/>
  <c r="AB1042" i="10"/>
  <c r="AA1042" i="10"/>
  <c r="X1042" i="10"/>
  <c r="W1042" i="10"/>
  <c r="V1042" i="10"/>
  <c r="U1042" i="10"/>
  <c r="AC1041" i="10"/>
  <c r="AB1041" i="10"/>
  <c r="AA1041" i="10"/>
  <c r="X1041" i="10"/>
  <c r="W1041" i="10"/>
  <c r="V1041" i="10"/>
  <c r="U1041" i="10"/>
  <c r="AC1040" i="10"/>
  <c r="AB1040" i="10"/>
  <c r="AA1040" i="10"/>
  <c r="X1040" i="10"/>
  <c r="W1040" i="10"/>
  <c r="V1040" i="10"/>
  <c r="U1040" i="10"/>
  <c r="AC1039" i="10"/>
  <c r="AB1039" i="10"/>
  <c r="AA1039" i="10"/>
  <c r="X1039" i="10"/>
  <c r="W1039" i="10"/>
  <c r="V1039" i="10"/>
  <c r="U1039" i="10"/>
  <c r="AC1038" i="10"/>
  <c r="AB1038" i="10"/>
  <c r="AA1038" i="10"/>
  <c r="X1038" i="10"/>
  <c r="W1038" i="10"/>
  <c r="V1038" i="10"/>
  <c r="U1038" i="10"/>
  <c r="AC1037" i="10"/>
  <c r="AB1037" i="10"/>
  <c r="AA1037" i="10"/>
  <c r="X1037" i="10"/>
  <c r="W1037" i="10"/>
  <c r="V1037" i="10"/>
  <c r="U1037" i="10"/>
  <c r="AC1036" i="10"/>
  <c r="AB1036" i="10"/>
  <c r="AA1036" i="10"/>
  <c r="X1036" i="10"/>
  <c r="W1036" i="10"/>
  <c r="V1036" i="10"/>
  <c r="U1036" i="10"/>
  <c r="AC1035" i="10"/>
  <c r="AB1035" i="10"/>
  <c r="AA1035" i="10"/>
  <c r="X1035" i="10"/>
  <c r="W1035" i="10"/>
  <c r="V1035" i="10"/>
  <c r="U1035" i="10"/>
  <c r="AC1034" i="10"/>
  <c r="AB1034" i="10"/>
  <c r="AA1034" i="10"/>
  <c r="X1034" i="10"/>
  <c r="W1034" i="10"/>
  <c r="V1034" i="10"/>
  <c r="U1034" i="10"/>
  <c r="AC1033" i="10"/>
  <c r="AB1033" i="10"/>
  <c r="AA1033" i="10"/>
  <c r="X1033" i="10"/>
  <c r="W1033" i="10"/>
  <c r="V1033" i="10"/>
  <c r="U1033" i="10"/>
  <c r="AC1032" i="10"/>
  <c r="AB1032" i="10"/>
  <c r="AA1032" i="10"/>
  <c r="X1032" i="10"/>
  <c r="W1032" i="10"/>
  <c r="V1032" i="10"/>
  <c r="U1032" i="10"/>
  <c r="AC1031" i="10"/>
  <c r="AB1031" i="10"/>
  <c r="AA1031" i="10"/>
  <c r="X1031" i="10"/>
  <c r="W1031" i="10"/>
  <c r="V1031" i="10"/>
  <c r="U1031" i="10"/>
  <c r="AC1030" i="10"/>
  <c r="AB1030" i="10"/>
  <c r="AA1030" i="10"/>
  <c r="X1030" i="10"/>
  <c r="W1030" i="10"/>
  <c r="V1030" i="10"/>
  <c r="U1030" i="10"/>
  <c r="AC1029" i="10"/>
  <c r="AB1029" i="10"/>
  <c r="AA1029" i="10"/>
  <c r="X1029" i="10"/>
  <c r="W1029" i="10"/>
  <c r="V1029" i="10"/>
  <c r="U1029" i="10"/>
  <c r="AC1028" i="10"/>
  <c r="AB1028" i="10"/>
  <c r="AA1028" i="10"/>
  <c r="X1028" i="10"/>
  <c r="W1028" i="10"/>
  <c r="V1028" i="10"/>
  <c r="U1028" i="10"/>
  <c r="AC1027" i="10"/>
  <c r="AB1027" i="10"/>
  <c r="AA1027" i="10"/>
  <c r="X1027" i="10"/>
  <c r="W1027" i="10"/>
  <c r="V1027" i="10"/>
  <c r="U1027" i="10"/>
  <c r="AC1026" i="10"/>
  <c r="AB1026" i="10"/>
  <c r="AA1026" i="10"/>
  <c r="X1026" i="10"/>
  <c r="W1026" i="10"/>
  <c r="V1026" i="10"/>
  <c r="U1026" i="10"/>
  <c r="AC1025" i="10"/>
  <c r="AB1025" i="10"/>
  <c r="AA1025" i="10"/>
  <c r="X1025" i="10"/>
  <c r="W1025" i="10"/>
  <c r="V1025" i="10"/>
  <c r="U1025" i="10"/>
  <c r="AC1024" i="10"/>
  <c r="AB1024" i="10"/>
  <c r="AA1024" i="10"/>
  <c r="X1024" i="10"/>
  <c r="W1024" i="10"/>
  <c r="V1024" i="10"/>
  <c r="U1024" i="10"/>
  <c r="AC1023" i="10"/>
  <c r="AB1023" i="10"/>
  <c r="AA1023" i="10"/>
  <c r="X1023" i="10"/>
  <c r="W1023" i="10"/>
  <c r="V1023" i="10"/>
  <c r="U1023" i="10"/>
  <c r="AC1022" i="10"/>
  <c r="AB1022" i="10"/>
  <c r="AA1022" i="10"/>
  <c r="X1022" i="10"/>
  <c r="W1022" i="10"/>
  <c r="V1022" i="10"/>
  <c r="U1022" i="10"/>
  <c r="AC1021" i="10"/>
  <c r="AB1021" i="10"/>
  <c r="AA1021" i="10"/>
  <c r="X1021" i="10"/>
  <c r="W1021" i="10"/>
  <c r="V1021" i="10"/>
  <c r="U1021" i="10"/>
  <c r="AC1020" i="10"/>
  <c r="AB1020" i="10"/>
  <c r="AA1020" i="10"/>
  <c r="X1020" i="10"/>
  <c r="W1020" i="10"/>
  <c r="V1020" i="10"/>
  <c r="U1020" i="10"/>
  <c r="AC1019" i="10"/>
  <c r="AB1019" i="10"/>
  <c r="AA1019" i="10"/>
  <c r="X1019" i="10"/>
  <c r="W1019" i="10"/>
  <c r="V1019" i="10"/>
  <c r="U1019" i="10"/>
  <c r="AC1018" i="10"/>
  <c r="AB1018" i="10"/>
  <c r="AA1018" i="10"/>
  <c r="X1018" i="10"/>
  <c r="W1018" i="10"/>
  <c r="V1018" i="10"/>
  <c r="U1018" i="10"/>
  <c r="AC1017" i="10"/>
  <c r="AB1017" i="10"/>
  <c r="AA1017" i="10"/>
  <c r="X1017" i="10"/>
  <c r="W1017" i="10"/>
  <c r="V1017" i="10"/>
  <c r="U1017" i="10"/>
  <c r="AC1016" i="10"/>
  <c r="AB1016" i="10"/>
  <c r="AA1016" i="10"/>
  <c r="X1016" i="10"/>
  <c r="W1016" i="10"/>
  <c r="V1016" i="10"/>
  <c r="U1016" i="10"/>
  <c r="AC1015" i="10"/>
  <c r="AB1015" i="10"/>
  <c r="AA1015" i="10"/>
  <c r="X1015" i="10"/>
  <c r="W1015" i="10"/>
  <c r="V1015" i="10"/>
  <c r="U1015" i="10"/>
  <c r="AC1014" i="10"/>
  <c r="AB1014" i="10"/>
  <c r="AA1014" i="10"/>
  <c r="X1014" i="10"/>
  <c r="W1014" i="10"/>
  <c r="V1014" i="10"/>
  <c r="U1014" i="10"/>
  <c r="AC1013" i="10"/>
  <c r="AB1013" i="10"/>
  <c r="AA1013" i="10"/>
  <c r="X1013" i="10"/>
  <c r="W1013" i="10"/>
  <c r="V1013" i="10"/>
  <c r="U1013" i="10"/>
  <c r="AC1012" i="10"/>
  <c r="AB1012" i="10"/>
  <c r="AA1012" i="10"/>
  <c r="X1012" i="10"/>
  <c r="W1012" i="10"/>
  <c r="AF4" i="17" s="1"/>
  <c r="V1012" i="10"/>
  <c r="AF5" i="17" s="1"/>
  <c r="U1012" i="10"/>
  <c r="AF2" i="17" s="1"/>
  <c r="AF7" i="17" s="1"/>
  <c r="AC1011" i="10"/>
  <c r="AB1011" i="10"/>
  <c r="AA1011" i="10"/>
  <c r="X1011" i="10"/>
  <c r="W1011" i="10"/>
  <c r="V1011" i="10"/>
  <c r="U1011" i="10"/>
  <c r="AC1010" i="10"/>
  <c r="AB1010" i="10"/>
  <c r="AA1010" i="10"/>
  <c r="X1010" i="10"/>
  <c r="W1010" i="10"/>
  <c r="V1010" i="10"/>
  <c r="U1010" i="10"/>
  <c r="AC1009" i="10"/>
  <c r="AB1009" i="10"/>
  <c r="AA1009" i="10"/>
  <c r="X1009" i="10"/>
  <c r="W1009" i="10"/>
  <c r="V1009" i="10"/>
  <c r="U1009" i="10"/>
  <c r="AC1008" i="10"/>
  <c r="AB1008" i="10"/>
  <c r="AA1008" i="10"/>
  <c r="X1008" i="10"/>
  <c r="W1008" i="10"/>
  <c r="V1008" i="10"/>
  <c r="U1008" i="10"/>
  <c r="AC1007" i="10"/>
  <c r="AB1007" i="10"/>
  <c r="AA1007" i="10"/>
  <c r="X1007" i="10"/>
  <c r="W1007" i="10"/>
  <c r="V1007" i="10"/>
  <c r="U1007" i="10"/>
  <c r="AC1006" i="10"/>
  <c r="AB1006" i="10"/>
  <c r="AA1006" i="10"/>
  <c r="X1006" i="10"/>
  <c r="W1006" i="10"/>
  <c r="V1006" i="10"/>
  <c r="U1006" i="10"/>
  <c r="AC1005" i="10"/>
  <c r="AB1005" i="10"/>
  <c r="AA1005" i="10"/>
  <c r="X1005" i="10"/>
  <c r="W1005" i="10"/>
  <c r="V1005" i="10"/>
  <c r="U1005" i="10"/>
  <c r="AC1004" i="10"/>
  <c r="AB1004" i="10"/>
  <c r="AA1004" i="10"/>
  <c r="X1004" i="10"/>
  <c r="W1004" i="10"/>
  <c r="V1004" i="10"/>
  <c r="U1004" i="10"/>
  <c r="AC1003" i="10"/>
  <c r="AB1003" i="10"/>
  <c r="AA1003" i="10"/>
  <c r="X1003" i="10"/>
  <c r="W1003" i="10"/>
  <c r="V1003" i="10"/>
  <c r="U1003" i="10"/>
  <c r="AC1002" i="10"/>
  <c r="AB1002" i="10"/>
  <c r="AA1002" i="10"/>
  <c r="X1002" i="10"/>
  <c r="W1002" i="10"/>
  <c r="V1002" i="10"/>
  <c r="U1002" i="10"/>
  <c r="AC1001" i="10"/>
  <c r="AB1001" i="10"/>
  <c r="AA1001" i="10"/>
  <c r="X1001" i="10"/>
  <c r="W1001" i="10"/>
  <c r="V1001" i="10"/>
  <c r="U1001" i="10"/>
  <c r="AC1000" i="10"/>
  <c r="AB1000" i="10"/>
  <c r="AA1000" i="10"/>
  <c r="X1000" i="10"/>
  <c r="W1000" i="10"/>
  <c r="V1000" i="10"/>
  <c r="U1000" i="10"/>
  <c r="AC999" i="10"/>
  <c r="AB999" i="10"/>
  <c r="AA999" i="10"/>
  <c r="X999" i="10"/>
  <c r="W999" i="10"/>
  <c r="V999" i="10"/>
  <c r="U999" i="10"/>
  <c r="AC998" i="10"/>
  <c r="AB998" i="10"/>
  <c r="AA998" i="10"/>
  <c r="X998" i="10"/>
  <c r="W998" i="10"/>
  <c r="V998" i="10"/>
  <c r="U998" i="10"/>
  <c r="AC997" i="10"/>
  <c r="AB997" i="10"/>
  <c r="AA997" i="10"/>
  <c r="X997" i="10"/>
  <c r="W997" i="10"/>
  <c r="V997" i="10"/>
  <c r="U997" i="10"/>
  <c r="AC996" i="10"/>
  <c r="AB996" i="10"/>
  <c r="AA996" i="10"/>
  <c r="X996" i="10"/>
  <c r="W996" i="10"/>
  <c r="V996" i="10"/>
  <c r="U996" i="10"/>
  <c r="AC995" i="10"/>
  <c r="AB995" i="10"/>
  <c r="AA995" i="10"/>
  <c r="X995" i="10"/>
  <c r="W995" i="10"/>
  <c r="V995" i="10"/>
  <c r="U995" i="10"/>
  <c r="AC994" i="10"/>
  <c r="AB994" i="10"/>
  <c r="AA994" i="10"/>
  <c r="X994" i="10"/>
  <c r="W994" i="10"/>
  <c r="V994" i="10"/>
  <c r="U994" i="10"/>
  <c r="AC993" i="10"/>
  <c r="AB993" i="10"/>
  <c r="AA993" i="10"/>
  <c r="X993" i="10"/>
  <c r="W993" i="10"/>
  <c r="V993" i="10"/>
  <c r="U993" i="10"/>
  <c r="AC992" i="10"/>
  <c r="AB992" i="10"/>
  <c r="AA992" i="10"/>
  <c r="X992" i="10"/>
  <c r="W992" i="10"/>
  <c r="V992" i="10"/>
  <c r="U992" i="10"/>
  <c r="AC991" i="10"/>
  <c r="AB991" i="10"/>
  <c r="AA991" i="10"/>
  <c r="X991" i="10"/>
  <c r="W991" i="10"/>
  <c r="V991" i="10"/>
  <c r="U991" i="10"/>
  <c r="AC990" i="10"/>
  <c r="AB990" i="10"/>
  <c r="AA990" i="10"/>
  <c r="X990" i="10"/>
  <c r="W990" i="10"/>
  <c r="V990" i="10"/>
  <c r="U990" i="10"/>
  <c r="AC989" i="10"/>
  <c r="AB989" i="10"/>
  <c r="AA989" i="10"/>
  <c r="X989" i="10"/>
  <c r="W989" i="10"/>
  <c r="V989" i="10"/>
  <c r="U989" i="10"/>
  <c r="AC988" i="10"/>
  <c r="AB988" i="10"/>
  <c r="AA988" i="10"/>
  <c r="X988" i="10"/>
  <c r="W988" i="10"/>
  <c r="V988" i="10"/>
  <c r="U988" i="10"/>
  <c r="AC987" i="10"/>
  <c r="AB987" i="10"/>
  <c r="AA987" i="10"/>
  <c r="X987" i="10"/>
  <c r="W987" i="10"/>
  <c r="V987" i="10"/>
  <c r="U987" i="10"/>
  <c r="AC986" i="10"/>
  <c r="AB986" i="10"/>
  <c r="AA986" i="10"/>
  <c r="X986" i="10"/>
  <c r="W986" i="10"/>
  <c r="V986" i="10"/>
  <c r="U986" i="10"/>
  <c r="AC985" i="10"/>
  <c r="AB985" i="10"/>
  <c r="AA985" i="10"/>
  <c r="X985" i="10"/>
  <c r="W985" i="10"/>
  <c r="V985" i="10"/>
  <c r="U985" i="10"/>
  <c r="AC984" i="10"/>
  <c r="AB984" i="10"/>
  <c r="AA984" i="10"/>
  <c r="X984" i="10"/>
  <c r="W984" i="10"/>
  <c r="V984" i="10"/>
  <c r="U984" i="10"/>
  <c r="AC983" i="10"/>
  <c r="AB983" i="10"/>
  <c r="AA983" i="10"/>
  <c r="X983" i="10"/>
  <c r="W983" i="10"/>
  <c r="V983" i="10"/>
  <c r="U983" i="10"/>
  <c r="AC982" i="10"/>
  <c r="AB982" i="10"/>
  <c r="AA982" i="10"/>
  <c r="X982" i="10"/>
  <c r="W982" i="10"/>
  <c r="V982" i="10"/>
  <c r="U982" i="10"/>
  <c r="AC981" i="10"/>
  <c r="AB981" i="10"/>
  <c r="AA981" i="10"/>
  <c r="X981" i="10"/>
  <c r="W981" i="10"/>
  <c r="V981" i="10"/>
  <c r="U981" i="10"/>
  <c r="AC980" i="10"/>
  <c r="AB980" i="10"/>
  <c r="AA980" i="10"/>
  <c r="X980" i="10"/>
  <c r="W980" i="10"/>
  <c r="V980" i="10"/>
  <c r="U980" i="10"/>
  <c r="AC979" i="10"/>
  <c r="AB979" i="10"/>
  <c r="AA979" i="10"/>
  <c r="X979" i="10"/>
  <c r="W979" i="10"/>
  <c r="V979" i="10"/>
  <c r="U979" i="10"/>
  <c r="AC978" i="10"/>
  <c r="AB978" i="10"/>
  <c r="AA978" i="10"/>
  <c r="X978" i="10"/>
  <c r="W978" i="10"/>
  <c r="V978" i="10"/>
  <c r="U978" i="10"/>
  <c r="AC977" i="10"/>
  <c r="AB977" i="10"/>
  <c r="AA977" i="10"/>
  <c r="X977" i="10"/>
  <c r="W977" i="10"/>
  <c r="V977" i="10"/>
  <c r="U977" i="10"/>
  <c r="AC976" i="10"/>
  <c r="AB976" i="10"/>
  <c r="AA976" i="10"/>
  <c r="X976" i="10"/>
  <c r="W976" i="10"/>
  <c r="V976" i="10"/>
  <c r="U976" i="10"/>
  <c r="AC975" i="10"/>
  <c r="AB975" i="10"/>
  <c r="AA975" i="10"/>
  <c r="X975" i="10"/>
  <c r="W975" i="10"/>
  <c r="V975" i="10"/>
  <c r="U975" i="10"/>
  <c r="AC974" i="10"/>
  <c r="AB974" i="10"/>
  <c r="AA974" i="10"/>
  <c r="X974" i="10"/>
  <c r="W974" i="10"/>
  <c r="V974" i="10"/>
  <c r="U974" i="10"/>
  <c r="AC973" i="10"/>
  <c r="AB973" i="10"/>
  <c r="AA973" i="10"/>
  <c r="X973" i="10"/>
  <c r="W973" i="10"/>
  <c r="V973" i="10"/>
  <c r="U973" i="10"/>
  <c r="AC972" i="10"/>
  <c r="AB972" i="10"/>
  <c r="AA972" i="10"/>
  <c r="X972" i="10"/>
  <c r="W972" i="10"/>
  <c r="V972" i="10"/>
  <c r="U972" i="10"/>
  <c r="AC971" i="10"/>
  <c r="AB971" i="10"/>
  <c r="AA971" i="10"/>
  <c r="X971" i="10"/>
  <c r="W971" i="10"/>
  <c r="V971" i="10"/>
  <c r="U971" i="10"/>
  <c r="AC970" i="10"/>
  <c r="AB970" i="10"/>
  <c r="AA970" i="10"/>
  <c r="X970" i="10"/>
  <c r="W970" i="10"/>
  <c r="V970" i="10"/>
  <c r="U970" i="10"/>
  <c r="AC969" i="10"/>
  <c r="AB969" i="10"/>
  <c r="AA969" i="10"/>
  <c r="X969" i="10"/>
  <c r="W969" i="10"/>
  <c r="V969" i="10"/>
  <c r="U969" i="10"/>
  <c r="AC968" i="10"/>
  <c r="AB968" i="10"/>
  <c r="AA968" i="10"/>
  <c r="X968" i="10"/>
  <c r="W968" i="10"/>
  <c r="V968" i="10"/>
  <c r="U968" i="10"/>
  <c r="AC967" i="10"/>
  <c r="AB967" i="10"/>
  <c r="AA967" i="10"/>
  <c r="X967" i="10"/>
  <c r="W967" i="10"/>
  <c r="V967" i="10"/>
  <c r="U967" i="10"/>
  <c r="AC966" i="10"/>
  <c r="AB966" i="10"/>
  <c r="AA966" i="10"/>
  <c r="X966" i="10"/>
  <c r="W966" i="10"/>
  <c r="V966" i="10"/>
  <c r="U966" i="10"/>
  <c r="AC965" i="10"/>
  <c r="AB965" i="10"/>
  <c r="AA965" i="10"/>
  <c r="X965" i="10"/>
  <c r="W965" i="10"/>
  <c r="V965" i="10"/>
  <c r="U965" i="10"/>
  <c r="AC964" i="10"/>
  <c r="AB964" i="10"/>
  <c r="AA964" i="10"/>
  <c r="X964" i="10"/>
  <c r="W964" i="10"/>
  <c r="V964" i="10"/>
  <c r="U964" i="10"/>
  <c r="AC963" i="10"/>
  <c r="AB963" i="10"/>
  <c r="AA963" i="10"/>
  <c r="X963" i="10"/>
  <c r="W963" i="10"/>
  <c r="V963" i="10"/>
  <c r="U963" i="10"/>
  <c r="AC962" i="10"/>
  <c r="AB962" i="10"/>
  <c r="AA962" i="10"/>
  <c r="X962" i="10"/>
  <c r="W962" i="10"/>
  <c r="V962" i="10"/>
  <c r="U962" i="10"/>
  <c r="AC961" i="10"/>
  <c r="AB961" i="10"/>
  <c r="AA961" i="10"/>
  <c r="X961" i="10"/>
  <c r="W961" i="10"/>
  <c r="V961" i="10"/>
  <c r="U961" i="10"/>
  <c r="AC960" i="10"/>
  <c r="AB960" i="10"/>
  <c r="AA960" i="10"/>
  <c r="X960" i="10"/>
  <c r="W960" i="10"/>
  <c r="V960" i="10"/>
  <c r="U960" i="10"/>
  <c r="AC959" i="10"/>
  <c r="AB959" i="10"/>
  <c r="AA959" i="10"/>
  <c r="X959" i="10"/>
  <c r="W959" i="10"/>
  <c r="V959" i="10"/>
  <c r="U959" i="10"/>
  <c r="AC958" i="10"/>
  <c r="AB958" i="10"/>
  <c r="AA958" i="10"/>
  <c r="X958" i="10"/>
  <c r="W958" i="10"/>
  <c r="V958" i="10"/>
  <c r="U958" i="10"/>
  <c r="AC957" i="10"/>
  <c r="AB957" i="10"/>
  <c r="AA957" i="10"/>
  <c r="X957" i="10"/>
  <c r="W957" i="10"/>
  <c r="V957" i="10"/>
  <c r="U957" i="10"/>
  <c r="AC956" i="10"/>
  <c r="AB956" i="10"/>
  <c r="AA956" i="10"/>
  <c r="X956" i="10"/>
  <c r="W956" i="10"/>
  <c r="V956" i="10"/>
  <c r="U956" i="10"/>
  <c r="AC955" i="10"/>
  <c r="AB955" i="10"/>
  <c r="AA955" i="10"/>
  <c r="X955" i="10"/>
  <c r="W955" i="10"/>
  <c r="V955" i="10"/>
  <c r="U955" i="10"/>
  <c r="AC954" i="10"/>
  <c r="AB954" i="10"/>
  <c r="AA954" i="10"/>
  <c r="X954" i="10"/>
  <c r="W954" i="10"/>
  <c r="V954" i="10"/>
  <c r="U954" i="10"/>
  <c r="AC953" i="10"/>
  <c r="AB953" i="10"/>
  <c r="AA953" i="10"/>
  <c r="X953" i="10"/>
  <c r="W953" i="10"/>
  <c r="V953" i="10"/>
  <c r="U953" i="10"/>
  <c r="AC952" i="10"/>
  <c r="AB952" i="10"/>
  <c r="AA952" i="10"/>
  <c r="X952" i="10"/>
  <c r="W952" i="10"/>
  <c r="V952" i="10"/>
  <c r="U952" i="10"/>
  <c r="AC951" i="10"/>
  <c r="AB951" i="10"/>
  <c r="AA951" i="10"/>
  <c r="X951" i="10"/>
  <c r="W951" i="10"/>
  <c r="V951" i="10"/>
  <c r="U951" i="10"/>
  <c r="AC950" i="10"/>
  <c r="AB950" i="10"/>
  <c r="AA950" i="10"/>
  <c r="X950" i="10"/>
  <c r="W950" i="10"/>
  <c r="V950" i="10"/>
  <c r="U950" i="10"/>
  <c r="AC949" i="10"/>
  <c r="AB949" i="10"/>
  <c r="AA949" i="10"/>
  <c r="X949" i="10"/>
  <c r="W949" i="10"/>
  <c r="V949" i="10"/>
  <c r="U949" i="10"/>
  <c r="AC948" i="10"/>
  <c r="AB948" i="10"/>
  <c r="AA948" i="10"/>
  <c r="X948" i="10"/>
  <c r="W948" i="10"/>
  <c r="V948" i="10"/>
  <c r="U948" i="10"/>
  <c r="AC947" i="10"/>
  <c r="AB947" i="10"/>
  <c r="AA947" i="10"/>
  <c r="X947" i="10"/>
  <c r="W947" i="10"/>
  <c r="V947" i="10"/>
  <c r="U947" i="10"/>
  <c r="AC946" i="10"/>
  <c r="AB946" i="10"/>
  <c r="AA946" i="10"/>
  <c r="X946" i="10"/>
  <c r="W946" i="10"/>
  <c r="V946" i="10"/>
  <c r="U946" i="10"/>
  <c r="AC945" i="10"/>
  <c r="AB945" i="10"/>
  <c r="AA945" i="10"/>
  <c r="X945" i="10"/>
  <c r="W945" i="10"/>
  <c r="V945" i="10"/>
  <c r="U945" i="10"/>
  <c r="AC944" i="10"/>
  <c r="AB944" i="10"/>
  <c r="AA944" i="10"/>
  <c r="X944" i="10"/>
  <c r="W944" i="10"/>
  <c r="V944" i="10"/>
  <c r="U944" i="10"/>
  <c r="AC943" i="10"/>
  <c r="AB943" i="10"/>
  <c r="AA943" i="10"/>
  <c r="X943" i="10"/>
  <c r="W943" i="10"/>
  <c r="V943" i="10"/>
  <c r="U943" i="10"/>
  <c r="AC942" i="10"/>
  <c r="AB942" i="10"/>
  <c r="AA942" i="10"/>
  <c r="X942" i="10"/>
  <c r="W942" i="10"/>
  <c r="V942" i="10"/>
  <c r="U942" i="10"/>
  <c r="AC941" i="10"/>
  <c r="AB941" i="10"/>
  <c r="AA941" i="10"/>
  <c r="X941" i="10"/>
  <c r="W941" i="10"/>
  <c r="V941" i="10"/>
  <c r="U941" i="10"/>
  <c r="AC940" i="10"/>
  <c r="AB940" i="10"/>
  <c r="AA940" i="10"/>
  <c r="X940" i="10"/>
  <c r="W940" i="10"/>
  <c r="V940" i="10"/>
  <c r="U940" i="10"/>
  <c r="AC939" i="10"/>
  <c r="AB939" i="10"/>
  <c r="AA939" i="10"/>
  <c r="X939" i="10"/>
  <c r="W939" i="10"/>
  <c r="V939" i="10"/>
  <c r="U939" i="10"/>
  <c r="AC938" i="10"/>
  <c r="AB938" i="10"/>
  <c r="AA938" i="10"/>
  <c r="X938" i="10"/>
  <c r="W938" i="10"/>
  <c r="V938" i="10"/>
  <c r="U938" i="10"/>
  <c r="AC937" i="10"/>
  <c r="AB937" i="10"/>
  <c r="AA937" i="10"/>
  <c r="X937" i="10"/>
  <c r="W937" i="10"/>
  <c r="V937" i="10"/>
  <c r="U937" i="10"/>
  <c r="AC936" i="10"/>
  <c r="AB936" i="10"/>
  <c r="AA936" i="10"/>
  <c r="X936" i="10"/>
  <c r="W936" i="10"/>
  <c r="V936" i="10"/>
  <c r="U936" i="10"/>
  <c r="AC935" i="10"/>
  <c r="AB935" i="10"/>
  <c r="AA935" i="10"/>
  <c r="X935" i="10"/>
  <c r="W935" i="10"/>
  <c r="V935" i="10"/>
  <c r="U935" i="10"/>
  <c r="AC934" i="10"/>
  <c r="AB934" i="10"/>
  <c r="AA934" i="10"/>
  <c r="X934" i="10"/>
  <c r="W934" i="10"/>
  <c r="V934" i="10"/>
  <c r="U934" i="10"/>
  <c r="AC933" i="10"/>
  <c r="AB933" i="10"/>
  <c r="AA933" i="10"/>
  <c r="X933" i="10"/>
  <c r="W933" i="10"/>
  <c r="V933" i="10"/>
  <c r="U933" i="10"/>
  <c r="AC932" i="10"/>
  <c r="AB932" i="10"/>
  <c r="AA932" i="10"/>
  <c r="X932" i="10"/>
  <c r="W932" i="10"/>
  <c r="V932" i="10"/>
  <c r="U932" i="10"/>
  <c r="AC931" i="10"/>
  <c r="AB931" i="10"/>
  <c r="AA931" i="10"/>
  <c r="X931" i="10"/>
  <c r="W931" i="10"/>
  <c r="V931" i="10"/>
  <c r="U931" i="10"/>
  <c r="AC930" i="10"/>
  <c r="AB930" i="10"/>
  <c r="AA930" i="10"/>
  <c r="X930" i="10"/>
  <c r="W930" i="10"/>
  <c r="V930" i="10"/>
  <c r="U930" i="10"/>
  <c r="AC929" i="10"/>
  <c r="AB929" i="10"/>
  <c r="AA929" i="10"/>
  <c r="X929" i="10"/>
  <c r="W929" i="10"/>
  <c r="AE4" i="17" s="1"/>
  <c r="V929" i="10"/>
  <c r="AE5" i="17" s="1"/>
  <c r="U929" i="10"/>
  <c r="AE2" i="17" s="1"/>
  <c r="AC928" i="10"/>
  <c r="AB928" i="10"/>
  <c r="AA928" i="10"/>
  <c r="X928" i="10"/>
  <c r="W928" i="10"/>
  <c r="V928" i="10"/>
  <c r="U928" i="10"/>
  <c r="AC927" i="10"/>
  <c r="AB927" i="10"/>
  <c r="AA927" i="10"/>
  <c r="X927" i="10"/>
  <c r="W927" i="10"/>
  <c r="V927" i="10"/>
  <c r="U927" i="10"/>
  <c r="AC926" i="10"/>
  <c r="AB926" i="10"/>
  <c r="AA926" i="10"/>
  <c r="X926" i="10"/>
  <c r="W926" i="10"/>
  <c r="V926" i="10"/>
  <c r="U926" i="10"/>
  <c r="AC925" i="10"/>
  <c r="AB925" i="10"/>
  <c r="AA925" i="10"/>
  <c r="X925" i="10"/>
  <c r="W925" i="10"/>
  <c r="V925" i="10"/>
  <c r="U925" i="10"/>
  <c r="AC924" i="10"/>
  <c r="AB924" i="10"/>
  <c r="AA924" i="10"/>
  <c r="X924" i="10"/>
  <c r="W924" i="10"/>
  <c r="V924" i="10"/>
  <c r="U924" i="10"/>
  <c r="AC923" i="10"/>
  <c r="AB923" i="10"/>
  <c r="AA923" i="10"/>
  <c r="X923" i="10"/>
  <c r="W923" i="10"/>
  <c r="V923" i="10"/>
  <c r="U923" i="10"/>
  <c r="AC922" i="10"/>
  <c r="AB922" i="10"/>
  <c r="AA922" i="10"/>
  <c r="X922" i="10"/>
  <c r="W922" i="10"/>
  <c r="V922" i="10"/>
  <c r="U922" i="10"/>
  <c r="AC921" i="10"/>
  <c r="AB921" i="10"/>
  <c r="AA921" i="10"/>
  <c r="X921" i="10"/>
  <c r="W921" i="10"/>
  <c r="V921" i="10"/>
  <c r="U921" i="10"/>
  <c r="AC920" i="10"/>
  <c r="AB920" i="10"/>
  <c r="AA920" i="10"/>
  <c r="X920" i="10"/>
  <c r="W920" i="10"/>
  <c r="AD4" i="17" s="1"/>
  <c r="V920" i="10"/>
  <c r="AD5" i="17" s="1"/>
  <c r="U920" i="10"/>
  <c r="AD2" i="17" s="1"/>
  <c r="AD7" i="17" s="1"/>
  <c r="AC919" i="10"/>
  <c r="AB919" i="10"/>
  <c r="AA919" i="10"/>
  <c r="X919" i="10"/>
  <c r="W919" i="10"/>
  <c r="V919" i="10"/>
  <c r="U919" i="10"/>
  <c r="AC918" i="10"/>
  <c r="AB918" i="10"/>
  <c r="AA918" i="10"/>
  <c r="X918" i="10"/>
  <c r="W918" i="10"/>
  <c r="V918" i="10"/>
  <c r="U918" i="10"/>
  <c r="AC917" i="10"/>
  <c r="AB917" i="10"/>
  <c r="AA917" i="10"/>
  <c r="X917" i="10"/>
  <c r="W917" i="10"/>
  <c r="V917" i="10"/>
  <c r="U917" i="10"/>
  <c r="AC916" i="10"/>
  <c r="AB916" i="10"/>
  <c r="AA916" i="10"/>
  <c r="X916" i="10"/>
  <c r="W916" i="10"/>
  <c r="V916" i="10"/>
  <c r="U916" i="10"/>
  <c r="AC915" i="10"/>
  <c r="AB915" i="10"/>
  <c r="AA915" i="10"/>
  <c r="X915" i="10"/>
  <c r="W915" i="10"/>
  <c r="V915" i="10"/>
  <c r="U915" i="10"/>
  <c r="AC914" i="10"/>
  <c r="AB914" i="10"/>
  <c r="AA914" i="10"/>
  <c r="X914" i="10"/>
  <c r="W914" i="10"/>
  <c r="V914" i="10"/>
  <c r="U914" i="10"/>
  <c r="AC913" i="10"/>
  <c r="AB913" i="10"/>
  <c r="AA913" i="10"/>
  <c r="X913" i="10"/>
  <c r="W913" i="10"/>
  <c r="V913" i="10"/>
  <c r="U913" i="10"/>
  <c r="AC912" i="10"/>
  <c r="AB912" i="10"/>
  <c r="AA912" i="10"/>
  <c r="X912" i="10"/>
  <c r="W912" i="10"/>
  <c r="V912" i="10"/>
  <c r="U912" i="10"/>
  <c r="AC911" i="10"/>
  <c r="AB911" i="10"/>
  <c r="AA911" i="10"/>
  <c r="X911" i="10"/>
  <c r="W911" i="10"/>
  <c r="AC4" i="17" s="1"/>
  <c r="V911" i="10"/>
  <c r="AC5" i="17" s="1"/>
  <c r="U911" i="10"/>
  <c r="AC2" i="17" s="1"/>
  <c r="AC910" i="10"/>
  <c r="AB910" i="10"/>
  <c r="AA910" i="10"/>
  <c r="X910" i="10"/>
  <c r="W910" i="10"/>
  <c r="V910" i="10"/>
  <c r="U910" i="10"/>
  <c r="AC909" i="10"/>
  <c r="AB909" i="10"/>
  <c r="AA909" i="10"/>
  <c r="X909" i="10"/>
  <c r="W909" i="10"/>
  <c r="V909" i="10"/>
  <c r="U909" i="10"/>
  <c r="AC908" i="10"/>
  <c r="AB908" i="10"/>
  <c r="AA908" i="10"/>
  <c r="X908" i="10"/>
  <c r="W908" i="10"/>
  <c r="V908" i="10"/>
  <c r="U908" i="10"/>
  <c r="AC907" i="10"/>
  <c r="AB907" i="10"/>
  <c r="AA907" i="10"/>
  <c r="X907" i="10"/>
  <c r="W907" i="10"/>
  <c r="V907" i="10"/>
  <c r="U907" i="10"/>
  <c r="AC906" i="10"/>
  <c r="AB906" i="10"/>
  <c r="AA906" i="10"/>
  <c r="X906" i="10"/>
  <c r="W906" i="10"/>
  <c r="V906" i="10"/>
  <c r="U906" i="10"/>
  <c r="AC905" i="10"/>
  <c r="AB905" i="10"/>
  <c r="AA905" i="10"/>
  <c r="X905" i="10"/>
  <c r="W905" i="10"/>
  <c r="V905" i="10"/>
  <c r="U905" i="10"/>
  <c r="AC904" i="10"/>
  <c r="AB904" i="10"/>
  <c r="AA904" i="10"/>
  <c r="X904" i="10"/>
  <c r="W904" i="10"/>
  <c r="V904" i="10"/>
  <c r="U904" i="10"/>
  <c r="AC903" i="10"/>
  <c r="AB903" i="10"/>
  <c r="AA903" i="10"/>
  <c r="X903" i="10"/>
  <c r="W903" i="10"/>
  <c r="V903" i="10"/>
  <c r="U903" i="10"/>
  <c r="AC902" i="10"/>
  <c r="AB902" i="10"/>
  <c r="AA902" i="10"/>
  <c r="X902" i="10"/>
  <c r="W902" i="10"/>
  <c r="V902" i="10"/>
  <c r="U902" i="10"/>
  <c r="AC901" i="10"/>
  <c r="AB901" i="10"/>
  <c r="AA901" i="10"/>
  <c r="X901" i="10"/>
  <c r="W901" i="10"/>
  <c r="V901" i="10"/>
  <c r="U901" i="10"/>
  <c r="AC900" i="10"/>
  <c r="AB900" i="10"/>
  <c r="AA900" i="10"/>
  <c r="X900" i="10"/>
  <c r="W900" i="10"/>
  <c r="V900" i="10"/>
  <c r="U900" i="10"/>
  <c r="AC899" i="10"/>
  <c r="AB899" i="10"/>
  <c r="AA899" i="10"/>
  <c r="X899" i="10"/>
  <c r="W899" i="10"/>
  <c r="V899" i="10"/>
  <c r="U899" i="10"/>
  <c r="AC898" i="10"/>
  <c r="AB898" i="10"/>
  <c r="AA898" i="10"/>
  <c r="X898" i="10"/>
  <c r="W898" i="10"/>
  <c r="AB4" i="17" s="1"/>
  <c r="V898" i="10"/>
  <c r="AB5" i="17" s="1"/>
  <c r="U898" i="10"/>
  <c r="AB2" i="17" s="1"/>
  <c r="AC897" i="10"/>
  <c r="AB897" i="10"/>
  <c r="AA897" i="10"/>
  <c r="X897" i="10"/>
  <c r="W897" i="10"/>
  <c r="V897" i="10"/>
  <c r="U897" i="10"/>
  <c r="AC896" i="10"/>
  <c r="AB896" i="10"/>
  <c r="AA896" i="10"/>
  <c r="X896" i="10"/>
  <c r="W896" i="10"/>
  <c r="V896" i="10"/>
  <c r="U896" i="10"/>
  <c r="AC895" i="10"/>
  <c r="AB895" i="10"/>
  <c r="AA895" i="10"/>
  <c r="X895" i="10"/>
  <c r="W895" i="10"/>
  <c r="AA4" i="17" s="1"/>
  <c r="V895" i="10"/>
  <c r="AA5" i="17" s="1"/>
  <c r="U895" i="10"/>
  <c r="AA2" i="17" s="1"/>
  <c r="AC894" i="10"/>
  <c r="AB894" i="10"/>
  <c r="AA894" i="10"/>
  <c r="X894" i="10"/>
  <c r="W894" i="10"/>
  <c r="V894" i="10"/>
  <c r="U894" i="10"/>
  <c r="AC893" i="10"/>
  <c r="AB893" i="10"/>
  <c r="AA893" i="10"/>
  <c r="X893" i="10"/>
  <c r="W893" i="10"/>
  <c r="V893" i="10"/>
  <c r="U893" i="10"/>
  <c r="AC892" i="10"/>
  <c r="AB892" i="10"/>
  <c r="AA892" i="10"/>
  <c r="X892" i="10"/>
  <c r="W892" i="10"/>
  <c r="V892" i="10"/>
  <c r="U892" i="10"/>
  <c r="AC891" i="10"/>
  <c r="AB891" i="10"/>
  <c r="AA891" i="10"/>
  <c r="X891" i="10"/>
  <c r="W891" i="10"/>
  <c r="V891" i="10"/>
  <c r="U891" i="10"/>
  <c r="AC890" i="10"/>
  <c r="AB890" i="10"/>
  <c r="AA890" i="10"/>
  <c r="X890" i="10"/>
  <c r="W890" i="10"/>
  <c r="V890" i="10"/>
  <c r="U890" i="10"/>
  <c r="AC889" i="10"/>
  <c r="AB889" i="10"/>
  <c r="AA889" i="10"/>
  <c r="X889" i="10"/>
  <c r="W889" i="10"/>
  <c r="V889" i="10"/>
  <c r="U889" i="10"/>
  <c r="AC888" i="10"/>
  <c r="AB888" i="10"/>
  <c r="AA888" i="10"/>
  <c r="X888" i="10"/>
  <c r="W888" i="10"/>
  <c r="Y4" i="17" s="1"/>
  <c r="V888" i="10"/>
  <c r="Y5" i="17" s="1"/>
  <c r="U888" i="10"/>
  <c r="Y2" i="17" s="1"/>
  <c r="Y7" i="17" s="1"/>
  <c r="AC887" i="10"/>
  <c r="AB887" i="10"/>
  <c r="AA887" i="10"/>
  <c r="X887" i="10"/>
  <c r="W887" i="10"/>
  <c r="V887" i="10"/>
  <c r="U887" i="10"/>
  <c r="AC886" i="10"/>
  <c r="AB886" i="10"/>
  <c r="AA886" i="10"/>
  <c r="X886" i="10"/>
  <c r="W886" i="10"/>
  <c r="X4" i="17" s="1"/>
  <c r="V886" i="10"/>
  <c r="X5" i="17" s="1"/>
  <c r="U886" i="10"/>
  <c r="X2" i="17" s="1"/>
  <c r="AC885" i="10"/>
  <c r="AB885" i="10"/>
  <c r="AA885" i="10"/>
  <c r="X885" i="10"/>
  <c r="W885" i="10"/>
  <c r="V885" i="10"/>
  <c r="U885" i="10"/>
  <c r="AC884" i="10"/>
  <c r="AB884" i="10"/>
  <c r="AA884" i="10"/>
  <c r="X884" i="10"/>
  <c r="W884" i="10"/>
  <c r="V884" i="10"/>
  <c r="U884" i="10"/>
  <c r="AC883" i="10"/>
  <c r="AB883" i="10"/>
  <c r="AA883" i="10"/>
  <c r="X883" i="10"/>
  <c r="W883" i="10"/>
  <c r="V883" i="10"/>
  <c r="U883" i="10"/>
  <c r="AC882" i="10"/>
  <c r="AB882" i="10"/>
  <c r="AA882" i="10"/>
  <c r="X882" i="10"/>
  <c r="W882" i="10"/>
  <c r="V882" i="10"/>
  <c r="U882" i="10"/>
  <c r="AC881" i="10"/>
  <c r="AB881" i="10"/>
  <c r="AA881" i="10"/>
  <c r="X881" i="10"/>
  <c r="W881" i="10"/>
  <c r="V881" i="10"/>
  <c r="U881" i="10"/>
  <c r="AC880" i="10"/>
  <c r="AB880" i="10"/>
  <c r="AA880" i="10"/>
  <c r="X880" i="10"/>
  <c r="W880" i="10"/>
  <c r="V880" i="10"/>
  <c r="U880" i="10"/>
  <c r="AC879" i="10"/>
  <c r="AB879" i="10"/>
  <c r="AA879" i="10"/>
  <c r="X879" i="10"/>
  <c r="W879" i="10"/>
  <c r="V879" i="10"/>
  <c r="U879" i="10"/>
  <c r="AC878" i="10"/>
  <c r="AB878" i="10"/>
  <c r="AA878" i="10"/>
  <c r="X878" i="10"/>
  <c r="W878" i="10"/>
  <c r="V878" i="10"/>
  <c r="U878" i="10"/>
  <c r="AC877" i="10"/>
  <c r="AB877" i="10"/>
  <c r="AA877" i="10"/>
  <c r="X877" i="10"/>
  <c r="W877" i="10"/>
  <c r="V877" i="10"/>
  <c r="U877" i="10"/>
  <c r="AC876" i="10"/>
  <c r="AB876" i="10"/>
  <c r="AA876" i="10"/>
  <c r="X876" i="10"/>
  <c r="W876" i="10"/>
  <c r="V876" i="10"/>
  <c r="U876" i="10"/>
  <c r="AC875" i="10"/>
  <c r="AB875" i="10"/>
  <c r="AA875" i="10"/>
  <c r="X875" i="10"/>
  <c r="W875" i="10"/>
  <c r="V875" i="10"/>
  <c r="U875" i="10"/>
  <c r="AC874" i="10"/>
  <c r="AB874" i="10"/>
  <c r="AA874" i="10"/>
  <c r="X874" i="10"/>
  <c r="W874" i="10"/>
  <c r="V874" i="10"/>
  <c r="U874" i="10"/>
  <c r="AC873" i="10"/>
  <c r="AB873" i="10"/>
  <c r="AA873" i="10"/>
  <c r="X873" i="10"/>
  <c r="W873" i="10"/>
  <c r="V873" i="10"/>
  <c r="U873" i="10"/>
  <c r="AC872" i="10"/>
  <c r="AB872" i="10"/>
  <c r="AA872" i="10"/>
  <c r="X872" i="10"/>
  <c r="W872" i="10"/>
  <c r="V872" i="10"/>
  <c r="U872" i="10"/>
  <c r="AC871" i="10"/>
  <c r="AB871" i="10"/>
  <c r="AA871" i="10"/>
  <c r="X871" i="10"/>
  <c r="W871" i="10"/>
  <c r="V871" i="10"/>
  <c r="U871" i="10"/>
  <c r="AC870" i="10"/>
  <c r="AB870" i="10"/>
  <c r="AA870" i="10"/>
  <c r="X870" i="10"/>
  <c r="W870" i="10"/>
  <c r="V870" i="10"/>
  <c r="U870" i="10"/>
  <c r="AC869" i="10"/>
  <c r="AB869" i="10"/>
  <c r="AA869" i="10"/>
  <c r="X869" i="10"/>
  <c r="W869" i="10"/>
  <c r="V869" i="10"/>
  <c r="U869" i="10"/>
  <c r="AC868" i="10"/>
  <c r="AB868" i="10"/>
  <c r="AA868" i="10"/>
  <c r="X868" i="10"/>
  <c r="W868" i="10"/>
  <c r="V868" i="10"/>
  <c r="U868" i="10"/>
  <c r="AC867" i="10"/>
  <c r="AB867" i="10"/>
  <c r="AA867" i="10"/>
  <c r="X867" i="10"/>
  <c r="W867" i="10"/>
  <c r="V867" i="10"/>
  <c r="U867" i="10"/>
  <c r="AC866" i="10"/>
  <c r="AB866" i="10"/>
  <c r="AA866" i="10"/>
  <c r="X866" i="10"/>
  <c r="W866" i="10"/>
  <c r="V866" i="10"/>
  <c r="U866" i="10"/>
  <c r="AC865" i="10"/>
  <c r="AB865" i="10"/>
  <c r="AA865" i="10"/>
  <c r="X865" i="10"/>
  <c r="W865" i="10"/>
  <c r="V865" i="10"/>
  <c r="U865" i="10"/>
  <c r="AC864" i="10"/>
  <c r="AB864" i="10"/>
  <c r="AA864" i="10"/>
  <c r="X864" i="10"/>
  <c r="W864" i="10"/>
  <c r="V864" i="10"/>
  <c r="U864" i="10"/>
  <c r="AC863" i="10"/>
  <c r="AB863" i="10"/>
  <c r="AA863" i="10"/>
  <c r="X863" i="10"/>
  <c r="W863" i="10"/>
  <c r="V863" i="10"/>
  <c r="U863" i="10"/>
  <c r="AC862" i="10"/>
  <c r="AB862" i="10"/>
  <c r="AA862" i="10"/>
  <c r="X862" i="10"/>
  <c r="W862" i="10"/>
  <c r="V862" i="10"/>
  <c r="U862" i="10"/>
  <c r="AC861" i="10"/>
  <c r="AB861" i="10"/>
  <c r="AA861" i="10"/>
  <c r="X861" i="10"/>
  <c r="W861" i="10"/>
  <c r="V861" i="10"/>
  <c r="U861" i="10"/>
  <c r="AC860" i="10"/>
  <c r="AB860" i="10"/>
  <c r="AA860" i="10"/>
  <c r="X860" i="10"/>
  <c r="W860" i="10"/>
  <c r="V860" i="10"/>
  <c r="U860" i="10"/>
  <c r="AC859" i="10"/>
  <c r="AB859" i="10"/>
  <c r="AA859" i="10"/>
  <c r="X859" i="10"/>
  <c r="W859" i="10"/>
  <c r="V859" i="10"/>
  <c r="U859" i="10"/>
  <c r="AC858" i="10"/>
  <c r="AB858" i="10"/>
  <c r="AA858" i="10"/>
  <c r="X858" i="10"/>
  <c r="W858" i="10"/>
  <c r="V858" i="10"/>
  <c r="U858" i="10"/>
  <c r="AC857" i="10"/>
  <c r="AB857" i="10"/>
  <c r="AA857" i="10"/>
  <c r="X857" i="10"/>
  <c r="W857" i="10"/>
  <c r="V857" i="10"/>
  <c r="U857" i="10"/>
  <c r="AC856" i="10"/>
  <c r="AB856" i="10"/>
  <c r="AA856" i="10"/>
  <c r="X856" i="10"/>
  <c r="W856" i="10"/>
  <c r="V856" i="10"/>
  <c r="U856" i="10"/>
  <c r="AC855" i="10"/>
  <c r="AB855" i="10"/>
  <c r="AA855" i="10"/>
  <c r="X855" i="10"/>
  <c r="W855" i="10"/>
  <c r="V855" i="10"/>
  <c r="U855" i="10"/>
  <c r="AC854" i="10"/>
  <c r="AB854" i="10"/>
  <c r="AA854" i="10"/>
  <c r="X854" i="10"/>
  <c r="W854" i="10"/>
  <c r="V854" i="10"/>
  <c r="U854" i="10"/>
  <c r="AC853" i="10"/>
  <c r="AB853" i="10"/>
  <c r="AA853" i="10"/>
  <c r="X853" i="10"/>
  <c r="W853" i="10"/>
  <c r="V853" i="10"/>
  <c r="U853" i="10"/>
  <c r="AC852" i="10"/>
  <c r="AB852" i="10"/>
  <c r="AA852" i="10"/>
  <c r="X852" i="10"/>
  <c r="W852" i="10"/>
  <c r="V852" i="10"/>
  <c r="U852" i="10"/>
  <c r="AC851" i="10"/>
  <c r="AB851" i="10"/>
  <c r="AA851" i="10"/>
  <c r="X851" i="10"/>
  <c r="W851" i="10"/>
  <c r="V851" i="10"/>
  <c r="U851" i="10"/>
  <c r="AC850" i="10"/>
  <c r="AB850" i="10"/>
  <c r="AA850" i="10"/>
  <c r="X850" i="10"/>
  <c r="W850" i="10"/>
  <c r="V850" i="10"/>
  <c r="U850" i="10"/>
  <c r="AC849" i="10"/>
  <c r="AB849" i="10"/>
  <c r="AA849" i="10"/>
  <c r="X849" i="10"/>
  <c r="W849" i="10"/>
  <c r="V849" i="10"/>
  <c r="U849" i="10"/>
  <c r="AC848" i="10"/>
  <c r="AB848" i="10"/>
  <c r="AA848" i="10"/>
  <c r="X848" i="10"/>
  <c r="W848" i="10"/>
  <c r="V848" i="10"/>
  <c r="U848" i="10"/>
  <c r="AC847" i="10"/>
  <c r="AB847" i="10"/>
  <c r="AA847" i="10"/>
  <c r="X847" i="10"/>
  <c r="W847" i="10"/>
  <c r="V847" i="10"/>
  <c r="U847" i="10"/>
  <c r="AC846" i="10"/>
  <c r="AB846" i="10"/>
  <c r="AA846" i="10"/>
  <c r="X846" i="10"/>
  <c r="W846" i="10"/>
  <c r="V846" i="10"/>
  <c r="U846" i="10"/>
  <c r="AC845" i="10"/>
  <c r="AB845" i="10"/>
  <c r="AA845" i="10"/>
  <c r="X845" i="10"/>
  <c r="W845" i="10"/>
  <c r="V845" i="10"/>
  <c r="U845" i="10"/>
  <c r="AC844" i="10"/>
  <c r="AB844" i="10"/>
  <c r="AA844" i="10"/>
  <c r="X844" i="10"/>
  <c r="W844" i="10"/>
  <c r="V844" i="10"/>
  <c r="U844" i="10"/>
  <c r="AC843" i="10"/>
  <c r="AB843" i="10"/>
  <c r="AA843" i="10"/>
  <c r="X843" i="10"/>
  <c r="W843" i="10"/>
  <c r="W4" i="17" s="1"/>
  <c r="V843" i="10"/>
  <c r="W5" i="17" s="1"/>
  <c r="U843" i="10"/>
  <c r="W2" i="17" s="1"/>
  <c r="AC842" i="10"/>
  <c r="AB842" i="10"/>
  <c r="AA842" i="10"/>
  <c r="X842" i="10"/>
  <c r="W842" i="10"/>
  <c r="V842" i="10"/>
  <c r="U842" i="10"/>
  <c r="AC841" i="10"/>
  <c r="AB841" i="10"/>
  <c r="AA841" i="10"/>
  <c r="X841" i="10"/>
  <c r="W841" i="10"/>
  <c r="V841" i="10"/>
  <c r="U841" i="10"/>
  <c r="AC840" i="10"/>
  <c r="AB840" i="10"/>
  <c r="AA840" i="10"/>
  <c r="X840" i="10"/>
  <c r="W840" i="10"/>
  <c r="V840" i="10"/>
  <c r="U840" i="10"/>
  <c r="AC839" i="10"/>
  <c r="AB839" i="10"/>
  <c r="AA839" i="10"/>
  <c r="X839" i="10"/>
  <c r="W839" i="10"/>
  <c r="V839" i="10"/>
  <c r="U839" i="10"/>
  <c r="AC838" i="10"/>
  <c r="AB838" i="10"/>
  <c r="AA838" i="10"/>
  <c r="X838" i="10"/>
  <c r="W838" i="10"/>
  <c r="V838" i="10"/>
  <c r="U838" i="10"/>
  <c r="AC837" i="10"/>
  <c r="AB837" i="10"/>
  <c r="AA837" i="10"/>
  <c r="X837" i="10"/>
  <c r="W837" i="10"/>
  <c r="V837" i="10"/>
  <c r="U837" i="10"/>
  <c r="AC836" i="10"/>
  <c r="AB836" i="10"/>
  <c r="AA836" i="10"/>
  <c r="X836" i="10"/>
  <c r="W836" i="10"/>
  <c r="V836" i="10"/>
  <c r="U836" i="10"/>
  <c r="AC835" i="10"/>
  <c r="AB835" i="10"/>
  <c r="AA835" i="10"/>
  <c r="X835" i="10"/>
  <c r="W835" i="10"/>
  <c r="V835" i="10"/>
  <c r="U835" i="10"/>
  <c r="AC834" i="10"/>
  <c r="AB834" i="10"/>
  <c r="AA834" i="10"/>
  <c r="X834" i="10"/>
  <c r="W834" i="10"/>
  <c r="V834" i="10"/>
  <c r="U834" i="10"/>
  <c r="AC833" i="10"/>
  <c r="AB833" i="10"/>
  <c r="AA833" i="10"/>
  <c r="X833" i="10"/>
  <c r="W833" i="10"/>
  <c r="V833" i="10"/>
  <c r="U833" i="10"/>
  <c r="AC832" i="10"/>
  <c r="AB832" i="10"/>
  <c r="AA832" i="10"/>
  <c r="X832" i="10"/>
  <c r="W832" i="10"/>
  <c r="V832" i="10"/>
  <c r="U832" i="10"/>
  <c r="AC831" i="10"/>
  <c r="AB831" i="10"/>
  <c r="AA831" i="10"/>
  <c r="X831" i="10"/>
  <c r="W831" i="10"/>
  <c r="V831" i="10"/>
  <c r="U831" i="10"/>
  <c r="AC830" i="10"/>
  <c r="AB830" i="10"/>
  <c r="AA830" i="10"/>
  <c r="X830" i="10"/>
  <c r="W830" i="10"/>
  <c r="V830" i="10"/>
  <c r="U830" i="10"/>
  <c r="AC829" i="10"/>
  <c r="AB829" i="10"/>
  <c r="AA829" i="10"/>
  <c r="X829" i="10"/>
  <c r="W829" i="10"/>
  <c r="V829" i="10"/>
  <c r="U829" i="10"/>
  <c r="AC828" i="10"/>
  <c r="AB828" i="10"/>
  <c r="AA828" i="10"/>
  <c r="X828" i="10"/>
  <c r="W828" i="10"/>
  <c r="V828" i="10"/>
  <c r="U828" i="10"/>
  <c r="AC827" i="10"/>
  <c r="AB827" i="10"/>
  <c r="AA827" i="10"/>
  <c r="X827" i="10"/>
  <c r="W827" i="10"/>
  <c r="V827" i="10"/>
  <c r="U827" i="10"/>
  <c r="AC826" i="10"/>
  <c r="AB826" i="10"/>
  <c r="AA826" i="10"/>
  <c r="X826" i="10"/>
  <c r="W826" i="10"/>
  <c r="V826" i="10"/>
  <c r="U826" i="10"/>
  <c r="AC825" i="10"/>
  <c r="AB825" i="10"/>
  <c r="AA825" i="10"/>
  <c r="X825" i="10"/>
  <c r="W825" i="10"/>
  <c r="V825" i="10"/>
  <c r="U825" i="10"/>
  <c r="AC824" i="10"/>
  <c r="AB824" i="10"/>
  <c r="AA824" i="10"/>
  <c r="X824" i="10"/>
  <c r="W824" i="10"/>
  <c r="V824" i="10"/>
  <c r="U824" i="10"/>
  <c r="AC823" i="10"/>
  <c r="AB823" i="10"/>
  <c r="AA823" i="10"/>
  <c r="X823" i="10"/>
  <c r="W823" i="10"/>
  <c r="V823" i="10"/>
  <c r="U823" i="10"/>
  <c r="AC822" i="10"/>
  <c r="AB822" i="10"/>
  <c r="AA822" i="10"/>
  <c r="X822" i="10"/>
  <c r="W822" i="10"/>
  <c r="V822" i="10"/>
  <c r="U822" i="10"/>
  <c r="AC821" i="10"/>
  <c r="AB821" i="10"/>
  <c r="AA821" i="10"/>
  <c r="X821" i="10"/>
  <c r="W821" i="10"/>
  <c r="V821" i="10"/>
  <c r="U821" i="10"/>
  <c r="AC820" i="10"/>
  <c r="AB820" i="10"/>
  <c r="AA820" i="10"/>
  <c r="X820" i="10"/>
  <c r="W820" i="10"/>
  <c r="V820" i="10"/>
  <c r="U820" i="10"/>
  <c r="AC819" i="10"/>
  <c r="AB819" i="10"/>
  <c r="AA819" i="10"/>
  <c r="X819" i="10"/>
  <c r="W819" i="10"/>
  <c r="V819" i="10"/>
  <c r="U819" i="10"/>
  <c r="AC818" i="10"/>
  <c r="AB818" i="10"/>
  <c r="AA818" i="10"/>
  <c r="X818" i="10"/>
  <c r="W818" i="10"/>
  <c r="V818" i="10"/>
  <c r="U818" i="10"/>
  <c r="AC817" i="10"/>
  <c r="AB817" i="10"/>
  <c r="AA817" i="10"/>
  <c r="X817" i="10"/>
  <c r="W817" i="10"/>
  <c r="V817" i="10"/>
  <c r="U817" i="10"/>
  <c r="AC816" i="10"/>
  <c r="AB816" i="10"/>
  <c r="AA816" i="10"/>
  <c r="X816" i="10"/>
  <c r="W816" i="10"/>
  <c r="V816" i="10"/>
  <c r="U816" i="10"/>
  <c r="AC815" i="10"/>
  <c r="AB815" i="10"/>
  <c r="AA815" i="10"/>
  <c r="X815" i="10"/>
  <c r="W815" i="10"/>
  <c r="V815" i="10"/>
  <c r="U815" i="10"/>
  <c r="AC814" i="10"/>
  <c r="AB814" i="10"/>
  <c r="AA814" i="10"/>
  <c r="X814" i="10"/>
  <c r="W814" i="10"/>
  <c r="V814" i="10"/>
  <c r="U814" i="10"/>
  <c r="AC813" i="10"/>
  <c r="AB813" i="10"/>
  <c r="AA813" i="10"/>
  <c r="X813" i="10"/>
  <c r="W813" i="10"/>
  <c r="V813" i="10"/>
  <c r="U813" i="10"/>
  <c r="AC812" i="10"/>
  <c r="AB812" i="10"/>
  <c r="AA812" i="10"/>
  <c r="X812" i="10"/>
  <c r="W812" i="10"/>
  <c r="V812" i="10"/>
  <c r="U812" i="10"/>
  <c r="AC811" i="10"/>
  <c r="AB811" i="10"/>
  <c r="AA811" i="10"/>
  <c r="X811" i="10"/>
  <c r="W811" i="10"/>
  <c r="V811" i="10"/>
  <c r="U811" i="10"/>
  <c r="AC810" i="10"/>
  <c r="AB810" i="10"/>
  <c r="AA810" i="10"/>
  <c r="X810" i="10"/>
  <c r="W810" i="10"/>
  <c r="V810" i="10"/>
  <c r="U810" i="10"/>
  <c r="AC809" i="10"/>
  <c r="AB809" i="10"/>
  <c r="AA809" i="10"/>
  <c r="X809" i="10"/>
  <c r="W809" i="10"/>
  <c r="V809" i="10"/>
  <c r="U809" i="10"/>
  <c r="AC808" i="10"/>
  <c r="AB808" i="10"/>
  <c r="AA808" i="10"/>
  <c r="X808" i="10"/>
  <c r="W808" i="10"/>
  <c r="V808" i="10"/>
  <c r="U808" i="10"/>
  <c r="AC807" i="10"/>
  <c r="AB807" i="10"/>
  <c r="AA807" i="10"/>
  <c r="X807" i="10"/>
  <c r="W807" i="10"/>
  <c r="V807" i="10"/>
  <c r="U807" i="10"/>
  <c r="AC806" i="10"/>
  <c r="AB806" i="10"/>
  <c r="AA806" i="10"/>
  <c r="X806" i="10"/>
  <c r="W806" i="10"/>
  <c r="V806" i="10"/>
  <c r="U806" i="10"/>
  <c r="AC805" i="10"/>
  <c r="AB805" i="10"/>
  <c r="AA805" i="10"/>
  <c r="X805" i="10"/>
  <c r="W805" i="10"/>
  <c r="V805" i="10"/>
  <c r="U805" i="10"/>
  <c r="AC804" i="10"/>
  <c r="AB804" i="10"/>
  <c r="AA804" i="10"/>
  <c r="X804" i="10"/>
  <c r="W804" i="10"/>
  <c r="V804" i="10"/>
  <c r="U804" i="10"/>
  <c r="AC803" i="10"/>
  <c r="AB803" i="10"/>
  <c r="AA803" i="10"/>
  <c r="X803" i="10"/>
  <c r="W803" i="10"/>
  <c r="V803" i="10"/>
  <c r="U803" i="10"/>
  <c r="AC802" i="10"/>
  <c r="AB802" i="10"/>
  <c r="AA802" i="10"/>
  <c r="X802" i="10"/>
  <c r="W802" i="10"/>
  <c r="V802" i="10"/>
  <c r="U802" i="10"/>
  <c r="AC801" i="10"/>
  <c r="AB801" i="10"/>
  <c r="AA801" i="10"/>
  <c r="X801" i="10"/>
  <c r="W801" i="10"/>
  <c r="V801" i="10"/>
  <c r="U801" i="10"/>
  <c r="AC800" i="10"/>
  <c r="AB800" i="10"/>
  <c r="AA800" i="10"/>
  <c r="X800" i="10"/>
  <c r="W800" i="10"/>
  <c r="V800" i="10"/>
  <c r="U800" i="10"/>
  <c r="AC799" i="10"/>
  <c r="AB799" i="10"/>
  <c r="AA799" i="10"/>
  <c r="X799" i="10"/>
  <c r="W799" i="10"/>
  <c r="V799" i="10"/>
  <c r="U799" i="10"/>
  <c r="AC798" i="10"/>
  <c r="AB798" i="10"/>
  <c r="AA798" i="10"/>
  <c r="X798" i="10"/>
  <c r="W798" i="10"/>
  <c r="V798" i="10"/>
  <c r="U798" i="10"/>
  <c r="AC797" i="10"/>
  <c r="AB797" i="10"/>
  <c r="AA797" i="10"/>
  <c r="X797" i="10"/>
  <c r="W797" i="10"/>
  <c r="V797" i="10"/>
  <c r="U797" i="10"/>
  <c r="AC796" i="10"/>
  <c r="AB796" i="10"/>
  <c r="AA796" i="10"/>
  <c r="X796" i="10"/>
  <c r="W796" i="10"/>
  <c r="V796" i="10"/>
  <c r="U796" i="10"/>
  <c r="AC795" i="10"/>
  <c r="AB795" i="10"/>
  <c r="AA795" i="10"/>
  <c r="X795" i="10"/>
  <c r="W795" i="10"/>
  <c r="V795" i="10"/>
  <c r="U795" i="10"/>
  <c r="AC794" i="10"/>
  <c r="AB794" i="10"/>
  <c r="AA794" i="10"/>
  <c r="X794" i="10"/>
  <c r="W794" i="10"/>
  <c r="V794" i="10"/>
  <c r="U794" i="10"/>
  <c r="AC793" i="10"/>
  <c r="AB793" i="10"/>
  <c r="AA793" i="10"/>
  <c r="X793" i="10"/>
  <c r="W793" i="10"/>
  <c r="V793" i="10"/>
  <c r="U793" i="10"/>
  <c r="AC792" i="10"/>
  <c r="AB792" i="10"/>
  <c r="AA792" i="10"/>
  <c r="X792" i="10"/>
  <c r="W792" i="10"/>
  <c r="V792" i="10"/>
  <c r="U792" i="10"/>
  <c r="AC791" i="10"/>
  <c r="AB791" i="10"/>
  <c r="AA791" i="10"/>
  <c r="X791" i="10"/>
  <c r="W791" i="10"/>
  <c r="V791" i="10"/>
  <c r="U791" i="10"/>
  <c r="AC790" i="10"/>
  <c r="AB790" i="10"/>
  <c r="AA790" i="10"/>
  <c r="X790" i="10"/>
  <c r="W790" i="10"/>
  <c r="V790" i="10"/>
  <c r="U790" i="10"/>
  <c r="AC789" i="10"/>
  <c r="AB789" i="10"/>
  <c r="AA789" i="10"/>
  <c r="X789" i="10"/>
  <c r="W789" i="10"/>
  <c r="V789" i="10"/>
  <c r="U789" i="10"/>
  <c r="AC788" i="10"/>
  <c r="AB788" i="10"/>
  <c r="AA788" i="10"/>
  <c r="X788" i="10"/>
  <c r="W788" i="10"/>
  <c r="V788" i="10"/>
  <c r="U788" i="10"/>
  <c r="AC787" i="10"/>
  <c r="AB787" i="10"/>
  <c r="AA787" i="10"/>
  <c r="X787" i="10"/>
  <c r="W787" i="10"/>
  <c r="V787" i="10"/>
  <c r="U787" i="10"/>
  <c r="AC786" i="10"/>
  <c r="AB786" i="10"/>
  <c r="AA786" i="10"/>
  <c r="X786" i="10"/>
  <c r="W786" i="10"/>
  <c r="V786" i="10"/>
  <c r="U786" i="10"/>
  <c r="AC785" i="10"/>
  <c r="AB785" i="10"/>
  <c r="AA785" i="10"/>
  <c r="X785" i="10"/>
  <c r="W785" i="10"/>
  <c r="V785" i="10"/>
  <c r="U785" i="10"/>
  <c r="AC784" i="10"/>
  <c r="AB784" i="10"/>
  <c r="AA784" i="10"/>
  <c r="X784" i="10"/>
  <c r="W784" i="10"/>
  <c r="V784" i="10"/>
  <c r="U784" i="10"/>
  <c r="AC783" i="10"/>
  <c r="AB783" i="10"/>
  <c r="AA783" i="10"/>
  <c r="X783" i="10"/>
  <c r="W783" i="10"/>
  <c r="V783" i="10"/>
  <c r="U783" i="10"/>
  <c r="AC782" i="10"/>
  <c r="AB782" i="10"/>
  <c r="AA782" i="10"/>
  <c r="X782" i="10"/>
  <c r="W782" i="10"/>
  <c r="V782" i="10"/>
  <c r="U782" i="10"/>
  <c r="AC781" i="10"/>
  <c r="AB781" i="10"/>
  <c r="AA781" i="10"/>
  <c r="X781" i="10"/>
  <c r="W781" i="10"/>
  <c r="V781" i="10"/>
  <c r="U781" i="10"/>
  <c r="AC780" i="10"/>
  <c r="AB780" i="10"/>
  <c r="AA780" i="10"/>
  <c r="X780" i="10"/>
  <c r="W780" i="10"/>
  <c r="V780" i="10"/>
  <c r="U780" i="10"/>
  <c r="AC779" i="10"/>
  <c r="AB779" i="10"/>
  <c r="AA779" i="10"/>
  <c r="X779" i="10"/>
  <c r="W779" i="10"/>
  <c r="V779" i="10"/>
  <c r="U779" i="10"/>
  <c r="AC778" i="10"/>
  <c r="AB778" i="10"/>
  <c r="AA778" i="10"/>
  <c r="X778" i="10"/>
  <c r="W778" i="10"/>
  <c r="V778" i="10"/>
  <c r="U778" i="10"/>
  <c r="AC777" i="10"/>
  <c r="AB777" i="10"/>
  <c r="AA777" i="10"/>
  <c r="X777" i="10"/>
  <c r="W777" i="10"/>
  <c r="V777" i="10"/>
  <c r="U777" i="10"/>
  <c r="AC776" i="10"/>
  <c r="AB776" i="10"/>
  <c r="AA776" i="10"/>
  <c r="X776" i="10"/>
  <c r="W776" i="10"/>
  <c r="V776" i="10"/>
  <c r="U776" i="10"/>
  <c r="AC775" i="10"/>
  <c r="AB775" i="10"/>
  <c r="AA775" i="10"/>
  <c r="X775" i="10"/>
  <c r="W775" i="10"/>
  <c r="V775" i="10"/>
  <c r="U775" i="10"/>
  <c r="AC774" i="10"/>
  <c r="AB774" i="10"/>
  <c r="AA774" i="10"/>
  <c r="X774" i="10"/>
  <c r="W774" i="10"/>
  <c r="V774" i="10"/>
  <c r="U774" i="10"/>
  <c r="AC773" i="10"/>
  <c r="AB773" i="10"/>
  <c r="AA773" i="10"/>
  <c r="X773" i="10"/>
  <c r="W773" i="10"/>
  <c r="V773" i="10"/>
  <c r="U773" i="10"/>
  <c r="AC772" i="10"/>
  <c r="AB772" i="10"/>
  <c r="AA772" i="10"/>
  <c r="X772" i="10"/>
  <c r="W772" i="10"/>
  <c r="V772" i="10"/>
  <c r="U772" i="10"/>
  <c r="AC771" i="10"/>
  <c r="AB771" i="10"/>
  <c r="AA771" i="10"/>
  <c r="X771" i="10"/>
  <c r="W771" i="10"/>
  <c r="V771" i="10"/>
  <c r="U771" i="10"/>
  <c r="AC770" i="10"/>
  <c r="AB770" i="10"/>
  <c r="AA770" i="10"/>
  <c r="X770" i="10"/>
  <c r="W770" i="10"/>
  <c r="V770" i="10"/>
  <c r="U770" i="10"/>
  <c r="AC769" i="10"/>
  <c r="AB769" i="10"/>
  <c r="AA769" i="10"/>
  <c r="X769" i="10"/>
  <c r="W769" i="10"/>
  <c r="V769" i="10"/>
  <c r="U769" i="10"/>
  <c r="AC768" i="10"/>
  <c r="AB768" i="10"/>
  <c r="AA768" i="10"/>
  <c r="X768" i="10"/>
  <c r="W768" i="10"/>
  <c r="V768" i="10"/>
  <c r="U768" i="10"/>
  <c r="AC767" i="10"/>
  <c r="AB767" i="10"/>
  <c r="AA767" i="10"/>
  <c r="X767" i="10"/>
  <c r="W767" i="10"/>
  <c r="V767" i="10"/>
  <c r="U767" i="10"/>
  <c r="AC766" i="10"/>
  <c r="AB766" i="10"/>
  <c r="AA766" i="10"/>
  <c r="X766" i="10"/>
  <c r="W766" i="10"/>
  <c r="V766" i="10"/>
  <c r="U766" i="10"/>
  <c r="AC765" i="10"/>
  <c r="AB765" i="10"/>
  <c r="AA765" i="10"/>
  <c r="X765" i="10"/>
  <c r="W765" i="10"/>
  <c r="V765" i="10"/>
  <c r="U765" i="10"/>
  <c r="AC764" i="10"/>
  <c r="AB764" i="10"/>
  <c r="AA764" i="10"/>
  <c r="X764" i="10"/>
  <c r="W764" i="10"/>
  <c r="V764" i="10"/>
  <c r="U764" i="10"/>
  <c r="AC763" i="10"/>
  <c r="AB763" i="10"/>
  <c r="AA763" i="10"/>
  <c r="X763" i="10"/>
  <c r="W763" i="10"/>
  <c r="V763" i="10"/>
  <c r="U763" i="10"/>
  <c r="AC762" i="10"/>
  <c r="AB762" i="10"/>
  <c r="AA762" i="10"/>
  <c r="X762" i="10"/>
  <c r="W762" i="10"/>
  <c r="V762" i="10"/>
  <c r="U762" i="10"/>
  <c r="AC761" i="10"/>
  <c r="AB761" i="10"/>
  <c r="AA761" i="10"/>
  <c r="X761" i="10"/>
  <c r="W761" i="10"/>
  <c r="V761" i="10"/>
  <c r="U761" i="10"/>
  <c r="AC760" i="10"/>
  <c r="AB760" i="10"/>
  <c r="AA760" i="10"/>
  <c r="X760" i="10"/>
  <c r="W760" i="10"/>
  <c r="V760" i="10"/>
  <c r="U760" i="10"/>
  <c r="AC759" i="10"/>
  <c r="AB759" i="10"/>
  <c r="AA759" i="10"/>
  <c r="X759" i="10"/>
  <c r="W759" i="10"/>
  <c r="V759" i="10"/>
  <c r="U759" i="10"/>
  <c r="AC758" i="10"/>
  <c r="AB758" i="10"/>
  <c r="AA758" i="10"/>
  <c r="X758" i="10"/>
  <c r="W758" i="10"/>
  <c r="V758" i="10"/>
  <c r="U758" i="10"/>
  <c r="AC757" i="10"/>
  <c r="AB757" i="10"/>
  <c r="AA757" i="10"/>
  <c r="X757" i="10"/>
  <c r="W757" i="10"/>
  <c r="V757" i="10"/>
  <c r="U757" i="10"/>
  <c r="AC756" i="10"/>
  <c r="AB756" i="10"/>
  <c r="AA756" i="10"/>
  <c r="X756" i="10"/>
  <c r="W756" i="10"/>
  <c r="V756" i="10"/>
  <c r="U756" i="10"/>
  <c r="AC755" i="10"/>
  <c r="AB755" i="10"/>
  <c r="AA755" i="10"/>
  <c r="X755" i="10"/>
  <c r="W755" i="10"/>
  <c r="V755" i="10"/>
  <c r="U755" i="10"/>
  <c r="AC754" i="10"/>
  <c r="AB754" i="10"/>
  <c r="AA754" i="10"/>
  <c r="X754" i="10"/>
  <c r="W754" i="10"/>
  <c r="V754" i="10"/>
  <c r="U754" i="10"/>
  <c r="AC753" i="10"/>
  <c r="AB753" i="10"/>
  <c r="AA753" i="10"/>
  <c r="X753" i="10"/>
  <c r="W753" i="10"/>
  <c r="V753" i="10"/>
  <c r="U753" i="10"/>
  <c r="AC752" i="10"/>
  <c r="AB752" i="10"/>
  <c r="AA752" i="10"/>
  <c r="X752" i="10"/>
  <c r="W752" i="10"/>
  <c r="V752" i="10"/>
  <c r="U752" i="10"/>
  <c r="AC751" i="10"/>
  <c r="AB751" i="10"/>
  <c r="AA751" i="10"/>
  <c r="X751" i="10"/>
  <c r="W751" i="10"/>
  <c r="V751" i="10"/>
  <c r="U751" i="10"/>
  <c r="AC750" i="10"/>
  <c r="AB750" i="10"/>
  <c r="AA750" i="10"/>
  <c r="X750" i="10"/>
  <c r="W750" i="10"/>
  <c r="V750" i="10"/>
  <c r="U750" i="10"/>
  <c r="AC749" i="10"/>
  <c r="AB749" i="10"/>
  <c r="AA749" i="10"/>
  <c r="X749" i="10"/>
  <c r="W749" i="10"/>
  <c r="V749" i="10"/>
  <c r="U749" i="10"/>
  <c r="AC748" i="10"/>
  <c r="AB748" i="10"/>
  <c r="AA748" i="10"/>
  <c r="X748" i="10"/>
  <c r="W748" i="10"/>
  <c r="V748" i="10"/>
  <c r="U748" i="10"/>
  <c r="AC747" i="10"/>
  <c r="AB747" i="10"/>
  <c r="AA747" i="10"/>
  <c r="X747" i="10"/>
  <c r="W747" i="10"/>
  <c r="V747" i="10"/>
  <c r="U747" i="10"/>
  <c r="AC746" i="10"/>
  <c r="AB746" i="10"/>
  <c r="AA746" i="10"/>
  <c r="X746" i="10"/>
  <c r="W746" i="10"/>
  <c r="V746" i="10"/>
  <c r="U746" i="10"/>
  <c r="AC745" i="10"/>
  <c r="AB745" i="10"/>
  <c r="AA745" i="10"/>
  <c r="X745" i="10"/>
  <c r="W745" i="10"/>
  <c r="V745" i="10"/>
  <c r="U745" i="10"/>
  <c r="AC744" i="10"/>
  <c r="AB744" i="10"/>
  <c r="AA744" i="10"/>
  <c r="X744" i="10"/>
  <c r="W744" i="10"/>
  <c r="V744" i="10"/>
  <c r="U744" i="10"/>
  <c r="AC743" i="10"/>
  <c r="AB743" i="10"/>
  <c r="AA743" i="10"/>
  <c r="X743" i="10"/>
  <c r="W743" i="10"/>
  <c r="V743" i="10"/>
  <c r="U743" i="10"/>
  <c r="AC742" i="10"/>
  <c r="AB742" i="10"/>
  <c r="AA742" i="10"/>
  <c r="X742" i="10"/>
  <c r="W742" i="10"/>
  <c r="V742" i="10"/>
  <c r="U742" i="10"/>
  <c r="AC741" i="10"/>
  <c r="AB741" i="10"/>
  <c r="AA741" i="10"/>
  <c r="X741" i="10"/>
  <c r="W741" i="10"/>
  <c r="V741" i="10"/>
  <c r="U741" i="10"/>
  <c r="AC740" i="10"/>
  <c r="AB740" i="10"/>
  <c r="AA740" i="10"/>
  <c r="X740" i="10"/>
  <c r="W740" i="10"/>
  <c r="V740" i="10"/>
  <c r="U740" i="10"/>
  <c r="AC739" i="10"/>
  <c r="AB739" i="10"/>
  <c r="AA739" i="10"/>
  <c r="X739" i="10"/>
  <c r="W739" i="10"/>
  <c r="V739" i="10"/>
  <c r="U739" i="10"/>
  <c r="AC738" i="10"/>
  <c r="AB738" i="10"/>
  <c r="AA738" i="10"/>
  <c r="X738" i="10"/>
  <c r="W738" i="10"/>
  <c r="V738" i="10"/>
  <c r="U738" i="10"/>
  <c r="AC737" i="10"/>
  <c r="AB737" i="10"/>
  <c r="AA737" i="10"/>
  <c r="X737" i="10"/>
  <c r="W737" i="10"/>
  <c r="V737" i="10"/>
  <c r="U737" i="10"/>
  <c r="AC736" i="10"/>
  <c r="AB736" i="10"/>
  <c r="AA736" i="10"/>
  <c r="X736" i="10"/>
  <c r="W736" i="10"/>
  <c r="V736" i="10"/>
  <c r="U736" i="10"/>
  <c r="AC735" i="10"/>
  <c r="AB735" i="10"/>
  <c r="AA735" i="10"/>
  <c r="X735" i="10"/>
  <c r="W735" i="10"/>
  <c r="V735" i="10"/>
  <c r="U735" i="10"/>
  <c r="AC734" i="10"/>
  <c r="AB734" i="10"/>
  <c r="AA734" i="10"/>
  <c r="X734" i="10"/>
  <c r="W734" i="10"/>
  <c r="V734" i="10"/>
  <c r="U734" i="10"/>
  <c r="AC733" i="10"/>
  <c r="AB733" i="10"/>
  <c r="AA733" i="10"/>
  <c r="X733" i="10"/>
  <c r="W733" i="10"/>
  <c r="V733" i="10"/>
  <c r="U733" i="10"/>
  <c r="AC732" i="10"/>
  <c r="AB732" i="10"/>
  <c r="AA732" i="10"/>
  <c r="X732" i="10"/>
  <c r="W732" i="10"/>
  <c r="V732" i="10"/>
  <c r="U732" i="10"/>
  <c r="AC731" i="10"/>
  <c r="AB731" i="10"/>
  <c r="AA731" i="10"/>
  <c r="X731" i="10"/>
  <c r="W731" i="10"/>
  <c r="V731" i="10"/>
  <c r="U731" i="10"/>
  <c r="AC730" i="10"/>
  <c r="AB730" i="10"/>
  <c r="AA730" i="10"/>
  <c r="X730" i="10"/>
  <c r="W730" i="10"/>
  <c r="V730" i="10"/>
  <c r="U730" i="10"/>
  <c r="AC729" i="10"/>
  <c r="AB729" i="10"/>
  <c r="AA729" i="10"/>
  <c r="X729" i="10"/>
  <c r="W729" i="10"/>
  <c r="V729" i="10"/>
  <c r="U729" i="10"/>
  <c r="AC728" i="10"/>
  <c r="AB728" i="10"/>
  <c r="AA728" i="10"/>
  <c r="X728" i="10"/>
  <c r="W728" i="10"/>
  <c r="V728" i="10"/>
  <c r="U728" i="10"/>
  <c r="AC727" i="10"/>
  <c r="AB727" i="10"/>
  <c r="AA727" i="10"/>
  <c r="X727" i="10"/>
  <c r="W727" i="10"/>
  <c r="V727" i="10"/>
  <c r="U727" i="10"/>
  <c r="AC726" i="10"/>
  <c r="AB726" i="10"/>
  <c r="AA726" i="10"/>
  <c r="X726" i="10"/>
  <c r="W726" i="10"/>
  <c r="V726" i="10"/>
  <c r="U726" i="10"/>
  <c r="AC725" i="10"/>
  <c r="AB725" i="10"/>
  <c r="AA725" i="10"/>
  <c r="X725" i="10"/>
  <c r="W725" i="10"/>
  <c r="T4" i="17" s="1"/>
  <c r="V725" i="10"/>
  <c r="T5" i="17" s="1"/>
  <c r="U725" i="10"/>
  <c r="T2" i="17" s="1"/>
  <c r="AC724" i="10"/>
  <c r="AB724" i="10"/>
  <c r="AA724" i="10"/>
  <c r="X724" i="10"/>
  <c r="W724" i="10"/>
  <c r="V724" i="10"/>
  <c r="U724" i="10"/>
  <c r="AC723" i="10"/>
  <c r="AB723" i="10"/>
  <c r="AA723" i="10"/>
  <c r="X723" i="10"/>
  <c r="W723" i="10"/>
  <c r="V723" i="10"/>
  <c r="U723" i="10"/>
  <c r="AC722" i="10"/>
  <c r="AB722" i="10"/>
  <c r="AA722" i="10"/>
  <c r="X722" i="10"/>
  <c r="W722" i="10"/>
  <c r="V722" i="10"/>
  <c r="U722" i="10"/>
  <c r="AC721" i="10"/>
  <c r="AB721" i="10"/>
  <c r="AA721" i="10"/>
  <c r="X721" i="10"/>
  <c r="W721" i="10"/>
  <c r="V721" i="10"/>
  <c r="U721" i="10"/>
  <c r="AC720" i="10"/>
  <c r="AB720" i="10"/>
  <c r="AA720" i="10"/>
  <c r="X720" i="10"/>
  <c r="W720" i="10"/>
  <c r="V720" i="10"/>
  <c r="U720" i="10"/>
  <c r="AC719" i="10"/>
  <c r="AB719" i="10"/>
  <c r="AA719" i="10"/>
  <c r="X719" i="10"/>
  <c r="W719" i="10"/>
  <c r="V719" i="10"/>
  <c r="U719" i="10"/>
  <c r="AC718" i="10"/>
  <c r="AB718" i="10"/>
  <c r="AA718" i="10"/>
  <c r="X718" i="10"/>
  <c r="W718" i="10"/>
  <c r="V718" i="10"/>
  <c r="U718" i="10"/>
  <c r="AC717" i="10"/>
  <c r="AB717" i="10"/>
  <c r="AA717" i="10"/>
  <c r="X717" i="10"/>
  <c r="W717" i="10"/>
  <c r="V717" i="10"/>
  <c r="U717" i="10"/>
  <c r="AC716" i="10"/>
  <c r="AB716" i="10"/>
  <c r="AA716" i="10"/>
  <c r="X716" i="10"/>
  <c r="W716" i="10"/>
  <c r="V716" i="10"/>
  <c r="U716" i="10"/>
  <c r="AC715" i="10"/>
  <c r="AB715" i="10"/>
  <c r="AA715" i="10"/>
  <c r="X715" i="10"/>
  <c r="W715" i="10"/>
  <c r="V715" i="10"/>
  <c r="U715" i="10"/>
  <c r="AC714" i="10"/>
  <c r="AB714" i="10"/>
  <c r="AA714" i="10"/>
  <c r="X714" i="10"/>
  <c r="W714" i="10"/>
  <c r="V714" i="10"/>
  <c r="U714" i="10"/>
  <c r="AC713" i="10"/>
  <c r="AB713" i="10"/>
  <c r="AA713" i="10"/>
  <c r="X713" i="10"/>
  <c r="W713" i="10"/>
  <c r="V713" i="10"/>
  <c r="U713" i="10"/>
  <c r="AC712" i="10"/>
  <c r="AB712" i="10"/>
  <c r="AA712" i="10"/>
  <c r="X712" i="10"/>
  <c r="W712" i="10"/>
  <c r="V712" i="10"/>
  <c r="U712" i="10"/>
  <c r="AC711" i="10"/>
  <c r="AB711" i="10"/>
  <c r="AA711" i="10"/>
  <c r="X711" i="10"/>
  <c r="W711" i="10"/>
  <c r="V711" i="10"/>
  <c r="U711" i="10"/>
  <c r="AC710" i="10"/>
  <c r="AB710" i="10"/>
  <c r="AA710" i="10"/>
  <c r="X710" i="10"/>
  <c r="W710" i="10"/>
  <c r="V710" i="10"/>
  <c r="U710" i="10"/>
  <c r="AC709" i="10"/>
  <c r="AB709" i="10"/>
  <c r="AA709" i="10"/>
  <c r="X709" i="10"/>
  <c r="W709" i="10"/>
  <c r="S4" i="17" s="1"/>
  <c r="V709" i="10"/>
  <c r="S5" i="17" s="1"/>
  <c r="U709" i="10"/>
  <c r="S2" i="17" s="1"/>
  <c r="AC708" i="10"/>
  <c r="AB708" i="10"/>
  <c r="AA708" i="10"/>
  <c r="X708" i="10"/>
  <c r="W708" i="10"/>
  <c r="V708" i="10"/>
  <c r="U708" i="10"/>
  <c r="AC707" i="10"/>
  <c r="AB707" i="10"/>
  <c r="AA707" i="10"/>
  <c r="X707" i="10"/>
  <c r="W707" i="10"/>
  <c r="V707" i="10"/>
  <c r="U707" i="10"/>
  <c r="AC706" i="10"/>
  <c r="AB706" i="10"/>
  <c r="AA706" i="10"/>
  <c r="X706" i="10"/>
  <c r="W706" i="10"/>
  <c r="V706" i="10"/>
  <c r="U706" i="10"/>
  <c r="AC705" i="10"/>
  <c r="AB705" i="10"/>
  <c r="AA705" i="10"/>
  <c r="X705" i="10"/>
  <c r="W705" i="10"/>
  <c r="V705" i="10"/>
  <c r="U705" i="10"/>
  <c r="AC704" i="10"/>
  <c r="AB704" i="10"/>
  <c r="AA704" i="10"/>
  <c r="X704" i="10"/>
  <c r="W704" i="10"/>
  <c r="V704" i="10"/>
  <c r="U704" i="10"/>
  <c r="AC703" i="10"/>
  <c r="AB703" i="10"/>
  <c r="AA703" i="10"/>
  <c r="X703" i="10"/>
  <c r="W703" i="10"/>
  <c r="V703" i="10"/>
  <c r="U703" i="10"/>
  <c r="AC702" i="10"/>
  <c r="AB702" i="10"/>
  <c r="AA702" i="10"/>
  <c r="X702" i="10"/>
  <c r="W702" i="10"/>
  <c r="V702" i="10"/>
  <c r="U702" i="10"/>
  <c r="AC701" i="10"/>
  <c r="AB701" i="10"/>
  <c r="AA701" i="10"/>
  <c r="X701" i="10"/>
  <c r="W701" i="10"/>
  <c r="V701" i="10"/>
  <c r="U701" i="10"/>
  <c r="AC700" i="10"/>
  <c r="AB700" i="10"/>
  <c r="AA700" i="10"/>
  <c r="X700" i="10"/>
  <c r="W700" i="10"/>
  <c r="V700" i="10"/>
  <c r="U700" i="10"/>
  <c r="AC699" i="10"/>
  <c r="AB699" i="10"/>
  <c r="AA699" i="10"/>
  <c r="X699" i="10"/>
  <c r="W699" i="10"/>
  <c r="V699" i="10"/>
  <c r="U699" i="10"/>
  <c r="AC698" i="10"/>
  <c r="AB698" i="10"/>
  <c r="AA698" i="10"/>
  <c r="X698" i="10"/>
  <c r="W698" i="10"/>
  <c r="V698" i="10"/>
  <c r="U698" i="10"/>
  <c r="AC697" i="10"/>
  <c r="AB697" i="10"/>
  <c r="AA697" i="10"/>
  <c r="X697" i="10"/>
  <c r="W697" i="10"/>
  <c r="V697" i="10"/>
  <c r="U697" i="10"/>
  <c r="AC696" i="10"/>
  <c r="AB696" i="10"/>
  <c r="AA696" i="10"/>
  <c r="X696" i="10"/>
  <c r="W696" i="10"/>
  <c r="V696" i="10"/>
  <c r="U696" i="10"/>
  <c r="AC695" i="10"/>
  <c r="AB695" i="10"/>
  <c r="AA695" i="10"/>
  <c r="X695" i="10"/>
  <c r="W695" i="10"/>
  <c r="V695" i="10"/>
  <c r="U695" i="10"/>
  <c r="AC694" i="10"/>
  <c r="AB694" i="10"/>
  <c r="AA694" i="10"/>
  <c r="X694" i="10"/>
  <c r="W694" i="10"/>
  <c r="V694" i="10"/>
  <c r="U694" i="10"/>
  <c r="AC693" i="10"/>
  <c r="AB693" i="10"/>
  <c r="AA693" i="10"/>
  <c r="X693" i="10"/>
  <c r="W693" i="10"/>
  <c r="V693" i="10"/>
  <c r="U693" i="10"/>
  <c r="AC692" i="10"/>
  <c r="AB692" i="10"/>
  <c r="AA692" i="10"/>
  <c r="X692" i="10"/>
  <c r="W692" i="10"/>
  <c r="V692" i="10"/>
  <c r="U692" i="10"/>
  <c r="AC691" i="10"/>
  <c r="AB691" i="10"/>
  <c r="AA691" i="10"/>
  <c r="X691" i="10"/>
  <c r="W691" i="10"/>
  <c r="V691" i="10"/>
  <c r="U691" i="10"/>
  <c r="AC690" i="10"/>
  <c r="AB690" i="10"/>
  <c r="AA690" i="10"/>
  <c r="X690" i="10"/>
  <c r="W690" i="10"/>
  <c r="V690" i="10"/>
  <c r="U690" i="10"/>
  <c r="AC689" i="10"/>
  <c r="AB689" i="10"/>
  <c r="AA689" i="10"/>
  <c r="X689" i="10"/>
  <c r="W689" i="10"/>
  <c r="V689" i="10"/>
  <c r="U689" i="10"/>
  <c r="AC688" i="10"/>
  <c r="AB688" i="10"/>
  <c r="AA688" i="10"/>
  <c r="X688" i="10"/>
  <c r="W688" i="10"/>
  <c r="V688" i="10"/>
  <c r="U688" i="10"/>
  <c r="AC687" i="10"/>
  <c r="AB687" i="10"/>
  <c r="AA687" i="10"/>
  <c r="X687" i="10"/>
  <c r="W687" i="10"/>
  <c r="V687" i="10"/>
  <c r="U687" i="10"/>
  <c r="AC686" i="10"/>
  <c r="AB686" i="10"/>
  <c r="AA686" i="10"/>
  <c r="X686" i="10"/>
  <c r="W686" i="10"/>
  <c r="V686" i="10"/>
  <c r="U686" i="10"/>
  <c r="AC685" i="10"/>
  <c r="AB685" i="10"/>
  <c r="AA685" i="10"/>
  <c r="X685" i="10"/>
  <c r="W685" i="10"/>
  <c r="V685" i="10"/>
  <c r="U685" i="10"/>
  <c r="AC684" i="10"/>
  <c r="AB684" i="10"/>
  <c r="AA684" i="10"/>
  <c r="X684" i="10"/>
  <c r="W684" i="10"/>
  <c r="V684" i="10"/>
  <c r="U684" i="10"/>
  <c r="AC683" i="10"/>
  <c r="AB683" i="10"/>
  <c r="AA683" i="10"/>
  <c r="X683" i="10"/>
  <c r="W683" i="10"/>
  <c r="V683" i="10"/>
  <c r="U683" i="10"/>
  <c r="AC682" i="10"/>
  <c r="AB682" i="10"/>
  <c r="AA682" i="10"/>
  <c r="X682" i="10"/>
  <c r="W682" i="10"/>
  <c r="V682" i="10"/>
  <c r="U682" i="10"/>
  <c r="AC681" i="10"/>
  <c r="AB681" i="10"/>
  <c r="AA681" i="10"/>
  <c r="X681" i="10"/>
  <c r="W681" i="10"/>
  <c r="V681" i="10"/>
  <c r="U681" i="10"/>
  <c r="AC680" i="10"/>
  <c r="AB680" i="10"/>
  <c r="AA680" i="10"/>
  <c r="X680" i="10"/>
  <c r="W680" i="10"/>
  <c r="V680" i="10"/>
  <c r="U680" i="10"/>
  <c r="AC679" i="10"/>
  <c r="AB679" i="10"/>
  <c r="AA679" i="10"/>
  <c r="X679" i="10"/>
  <c r="W679" i="10"/>
  <c r="V679" i="10"/>
  <c r="U679" i="10"/>
  <c r="AC678" i="10"/>
  <c r="AB678" i="10"/>
  <c r="AA678" i="10"/>
  <c r="X678" i="10"/>
  <c r="W678" i="10"/>
  <c r="V678" i="10"/>
  <c r="U678" i="10"/>
  <c r="AC677" i="10"/>
  <c r="AB677" i="10"/>
  <c r="AA677" i="10"/>
  <c r="X677" i="10"/>
  <c r="W677" i="10"/>
  <c r="V677" i="10"/>
  <c r="U677" i="10"/>
  <c r="AC676" i="10"/>
  <c r="AB676" i="10"/>
  <c r="AA676" i="10"/>
  <c r="X676" i="10"/>
  <c r="W676" i="10"/>
  <c r="V676" i="10"/>
  <c r="U676" i="10"/>
  <c r="AC675" i="10"/>
  <c r="AB675" i="10"/>
  <c r="AA675" i="10"/>
  <c r="X675" i="10"/>
  <c r="W675" i="10"/>
  <c r="V675" i="10"/>
  <c r="U675" i="10"/>
  <c r="AC674" i="10"/>
  <c r="AB674" i="10"/>
  <c r="AA674" i="10"/>
  <c r="X674" i="10"/>
  <c r="W674" i="10"/>
  <c r="V674" i="10"/>
  <c r="U674" i="10"/>
  <c r="AC673" i="10"/>
  <c r="AB673" i="10"/>
  <c r="AA673" i="10"/>
  <c r="X673" i="10"/>
  <c r="W673" i="10"/>
  <c r="V673" i="10"/>
  <c r="U673" i="10"/>
  <c r="AC672" i="10"/>
  <c r="AB672" i="10"/>
  <c r="AA672" i="10"/>
  <c r="X672" i="10"/>
  <c r="W672" i="10"/>
  <c r="V672" i="10"/>
  <c r="U672" i="10"/>
  <c r="AC671" i="10"/>
  <c r="AB671" i="10"/>
  <c r="AA671" i="10"/>
  <c r="X671" i="10"/>
  <c r="W671" i="10"/>
  <c r="V671" i="10"/>
  <c r="U671" i="10"/>
  <c r="AC670" i="10"/>
  <c r="AB670" i="10"/>
  <c r="AA670" i="10"/>
  <c r="X670" i="10"/>
  <c r="W670" i="10"/>
  <c r="V670" i="10"/>
  <c r="U670" i="10"/>
  <c r="AC669" i="10"/>
  <c r="AB669" i="10"/>
  <c r="AA669" i="10"/>
  <c r="X669" i="10"/>
  <c r="W669" i="10"/>
  <c r="V669" i="10"/>
  <c r="U669" i="10"/>
  <c r="AC668" i="10"/>
  <c r="AB668" i="10"/>
  <c r="AA668" i="10"/>
  <c r="X668" i="10"/>
  <c r="W668" i="10"/>
  <c r="V668" i="10"/>
  <c r="U668" i="10"/>
  <c r="AC667" i="10"/>
  <c r="AB667" i="10"/>
  <c r="AA667" i="10"/>
  <c r="X667" i="10"/>
  <c r="W667" i="10"/>
  <c r="V667" i="10"/>
  <c r="U667" i="10"/>
  <c r="AC666" i="10"/>
  <c r="AB666" i="10"/>
  <c r="AA666" i="10"/>
  <c r="X666" i="10"/>
  <c r="W666" i="10"/>
  <c r="V666" i="10"/>
  <c r="U666" i="10"/>
  <c r="AC665" i="10"/>
  <c r="AB665" i="10"/>
  <c r="AA665" i="10"/>
  <c r="X665" i="10"/>
  <c r="W665" i="10"/>
  <c r="V665" i="10"/>
  <c r="U665" i="10"/>
  <c r="AC664" i="10"/>
  <c r="AB664" i="10"/>
  <c r="AA664" i="10"/>
  <c r="X664" i="10"/>
  <c r="W664" i="10"/>
  <c r="V664" i="10"/>
  <c r="U664" i="10"/>
  <c r="AC663" i="10"/>
  <c r="AB663" i="10"/>
  <c r="AA663" i="10"/>
  <c r="X663" i="10"/>
  <c r="W663" i="10"/>
  <c r="V663" i="10"/>
  <c r="U663" i="10"/>
  <c r="AC662" i="10"/>
  <c r="AB662" i="10"/>
  <c r="AA662" i="10"/>
  <c r="X662" i="10"/>
  <c r="W662" i="10"/>
  <c r="V662" i="10"/>
  <c r="U662" i="10"/>
  <c r="AC661" i="10"/>
  <c r="AB661" i="10"/>
  <c r="AA661" i="10"/>
  <c r="X661" i="10"/>
  <c r="W661" i="10"/>
  <c r="V661" i="10"/>
  <c r="U661" i="10"/>
  <c r="AC660" i="10"/>
  <c r="AB660" i="10"/>
  <c r="AA660" i="10"/>
  <c r="X660" i="10"/>
  <c r="W660" i="10"/>
  <c r="V660" i="10"/>
  <c r="U660" i="10"/>
  <c r="AC659" i="10"/>
  <c r="AB659" i="10"/>
  <c r="AA659" i="10"/>
  <c r="X659" i="10"/>
  <c r="W659" i="10"/>
  <c r="V659" i="10"/>
  <c r="U659" i="10"/>
  <c r="AC658" i="10"/>
  <c r="AB658" i="10"/>
  <c r="AA658" i="10"/>
  <c r="X658" i="10"/>
  <c r="W658" i="10"/>
  <c r="V658" i="10"/>
  <c r="U658" i="10"/>
  <c r="AC657" i="10"/>
  <c r="AB657" i="10"/>
  <c r="AA657" i="10"/>
  <c r="X657" i="10"/>
  <c r="W657" i="10"/>
  <c r="V657" i="10"/>
  <c r="U657" i="10"/>
  <c r="AC656" i="10"/>
  <c r="AB656" i="10"/>
  <c r="AA656" i="10"/>
  <c r="X656" i="10"/>
  <c r="W656" i="10"/>
  <c r="V656" i="10"/>
  <c r="U656" i="10"/>
  <c r="AC655" i="10"/>
  <c r="AB655" i="10"/>
  <c r="AA655" i="10"/>
  <c r="X655" i="10"/>
  <c r="W655" i="10"/>
  <c r="V655" i="10"/>
  <c r="U655" i="10"/>
  <c r="AC654" i="10"/>
  <c r="AB654" i="10"/>
  <c r="AA654" i="10"/>
  <c r="X654" i="10"/>
  <c r="W654" i="10"/>
  <c r="V654" i="10"/>
  <c r="U654" i="10"/>
  <c r="AC653" i="10"/>
  <c r="AB653" i="10"/>
  <c r="AA653" i="10"/>
  <c r="X653" i="10"/>
  <c r="W653" i="10"/>
  <c r="V653" i="10"/>
  <c r="U653" i="10"/>
  <c r="AC652" i="10"/>
  <c r="AB652" i="10"/>
  <c r="AA652" i="10"/>
  <c r="X652" i="10"/>
  <c r="W652" i="10"/>
  <c r="V652" i="10"/>
  <c r="U652" i="10"/>
  <c r="AC651" i="10"/>
  <c r="AB651" i="10"/>
  <c r="AA651" i="10"/>
  <c r="X651" i="10"/>
  <c r="W651" i="10"/>
  <c r="V651" i="10"/>
  <c r="U651" i="10"/>
  <c r="AC650" i="10"/>
  <c r="AB650" i="10"/>
  <c r="AA650" i="10"/>
  <c r="X650" i="10"/>
  <c r="W650" i="10"/>
  <c r="V650" i="10"/>
  <c r="U650" i="10"/>
  <c r="AC649" i="10"/>
  <c r="AB649" i="10"/>
  <c r="AA649" i="10"/>
  <c r="X649" i="10"/>
  <c r="W649" i="10"/>
  <c r="V649" i="10"/>
  <c r="U649" i="10"/>
  <c r="AC648" i="10"/>
  <c r="AB648" i="10"/>
  <c r="AA648" i="10"/>
  <c r="X648" i="10"/>
  <c r="W648" i="10"/>
  <c r="V648" i="10"/>
  <c r="U648" i="10"/>
  <c r="AC647" i="10"/>
  <c r="AB647" i="10"/>
  <c r="AA647" i="10"/>
  <c r="X647" i="10"/>
  <c r="W647" i="10"/>
  <c r="V647" i="10"/>
  <c r="U647" i="10"/>
  <c r="AC646" i="10"/>
  <c r="AB646" i="10"/>
  <c r="AA646" i="10"/>
  <c r="X646" i="10"/>
  <c r="W646" i="10"/>
  <c r="V646" i="10"/>
  <c r="U646" i="10"/>
  <c r="AC645" i="10"/>
  <c r="AB645" i="10"/>
  <c r="AA645" i="10"/>
  <c r="X645" i="10"/>
  <c r="W645" i="10"/>
  <c r="V645" i="10"/>
  <c r="U645" i="10"/>
  <c r="AC644" i="10"/>
  <c r="AB644" i="10"/>
  <c r="AA644" i="10"/>
  <c r="X644" i="10"/>
  <c r="W644" i="10"/>
  <c r="V644" i="10"/>
  <c r="U644" i="10"/>
  <c r="AC643" i="10"/>
  <c r="AB643" i="10"/>
  <c r="AA643" i="10"/>
  <c r="X643" i="10"/>
  <c r="W643" i="10"/>
  <c r="V643" i="10"/>
  <c r="U643" i="10"/>
  <c r="AC642" i="10"/>
  <c r="AB642" i="10"/>
  <c r="AA642" i="10"/>
  <c r="X642" i="10"/>
  <c r="W642" i="10"/>
  <c r="V642" i="10"/>
  <c r="U642" i="10"/>
  <c r="AC641" i="10"/>
  <c r="AB641" i="10"/>
  <c r="AA641" i="10"/>
  <c r="X641" i="10"/>
  <c r="W641" i="10"/>
  <c r="V641" i="10"/>
  <c r="U641" i="10"/>
  <c r="AC640" i="10"/>
  <c r="AB640" i="10"/>
  <c r="AA640" i="10"/>
  <c r="X640" i="10"/>
  <c r="W640" i="10"/>
  <c r="V640" i="10"/>
  <c r="U640" i="10"/>
  <c r="AC639" i="10"/>
  <c r="AB639" i="10"/>
  <c r="AA639" i="10"/>
  <c r="X639" i="10"/>
  <c r="W639" i="10"/>
  <c r="V639" i="10"/>
  <c r="U639" i="10"/>
  <c r="AC638" i="10"/>
  <c r="AB638" i="10"/>
  <c r="AA638" i="10"/>
  <c r="X638" i="10"/>
  <c r="W638" i="10"/>
  <c r="V638" i="10"/>
  <c r="U638" i="10"/>
  <c r="AC637" i="10"/>
  <c r="AB637" i="10"/>
  <c r="AA637" i="10"/>
  <c r="X637" i="10"/>
  <c r="W637" i="10"/>
  <c r="V637" i="10"/>
  <c r="U637" i="10"/>
  <c r="AC636" i="10"/>
  <c r="AB636" i="10"/>
  <c r="AA636" i="10"/>
  <c r="X636" i="10"/>
  <c r="W636" i="10"/>
  <c r="V636" i="10"/>
  <c r="U636" i="10"/>
  <c r="AC635" i="10"/>
  <c r="AB635" i="10"/>
  <c r="AA635" i="10"/>
  <c r="X635" i="10"/>
  <c r="W635" i="10"/>
  <c r="V635" i="10"/>
  <c r="U635" i="10"/>
  <c r="AC634" i="10"/>
  <c r="AB634" i="10"/>
  <c r="AA634" i="10"/>
  <c r="X634" i="10"/>
  <c r="W634" i="10"/>
  <c r="V634" i="10"/>
  <c r="U634" i="10"/>
  <c r="AC633" i="10"/>
  <c r="AB633" i="10"/>
  <c r="AA633" i="10"/>
  <c r="X633" i="10"/>
  <c r="W633" i="10"/>
  <c r="V633" i="10"/>
  <c r="U633" i="10"/>
  <c r="AC632" i="10"/>
  <c r="AB632" i="10"/>
  <c r="AA632" i="10"/>
  <c r="X632" i="10"/>
  <c r="W632" i="10"/>
  <c r="V632" i="10"/>
  <c r="U632" i="10"/>
  <c r="AC631" i="10"/>
  <c r="AB631" i="10"/>
  <c r="AA631" i="10"/>
  <c r="X631" i="10"/>
  <c r="W631" i="10"/>
  <c r="V631" i="10"/>
  <c r="U631" i="10"/>
  <c r="AC630" i="10"/>
  <c r="AB630" i="10"/>
  <c r="AA630" i="10"/>
  <c r="X630" i="10"/>
  <c r="W630" i="10"/>
  <c r="V630" i="10"/>
  <c r="U630" i="10"/>
  <c r="AC629" i="10"/>
  <c r="AB629" i="10"/>
  <c r="AA629" i="10"/>
  <c r="X629" i="10"/>
  <c r="W629" i="10"/>
  <c r="V629" i="10"/>
  <c r="U629" i="10"/>
  <c r="AC628" i="10"/>
  <c r="AB628" i="10"/>
  <c r="AA628" i="10"/>
  <c r="X628" i="10"/>
  <c r="W628" i="10"/>
  <c r="V628" i="10"/>
  <c r="U628" i="10"/>
  <c r="AC627" i="10"/>
  <c r="AB627" i="10"/>
  <c r="AA627" i="10"/>
  <c r="X627" i="10"/>
  <c r="W627" i="10"/>
  <c r="V627" i="10"/>
  <c r="U627" i="10"/>
  <c r="AC626" i="10"/>
  <c r="AB626" i="10"/>
  <c r="AA626" i="10"/>
  <c r="X626" i="10"/>
  <c r="W626" i="10"/>
  <c r="V626" i="10"/>
  <c r="U626" i="10"/>
  <c r="AC625" i="10"/>
  <c r="AB625" i="10"/>
  <c r="AA625" i="10"/>
  <c r="X625" i="10"/>
  <c r="W625" i="10"/>
  <c r="V625" i="10"/>
  <c r="U625" i="10"/>
  <c r="AC624" i="10"/>
  <c r="AB624" i="10"/>
  <c r="AA624" i="10"/>
  <c r="X624" i="10"/>
  <c r="W624" i="10"/>
  <c r="V624" i="10"/>
  <c r="U624" i="10"/>
  <c r="AC623" i="10"/>
  <c r="AB623" i="10"/>
  <c r="AA623" i="10"/>
  <c r="X623" i="10"/>
  <c r="W623" i="10"/>
  <c r="V623" i="10"/>
  <c r="U623" i="10"/>
  <c r="AC622" i="10"/>
  <c r="AB622" i="10"/>
  <c r="AA622" i="10"/>
  <c r="X622" i="10"/>
  <c r="W622" i="10"/>
  <c r="V622" i="10"/>
  <c r="U622" i="10"/>
  <c r="AC621" i="10"/>
  <c r="AB621" i="10"/>
  <c r="AA621" i="10"/>
  <c r="X621" i="10"/>
  <c r="W621" i="10"/>
  <c r="V621" i="10"/>
  <c r="U621" i="10"/>
  <c r="AC620" i="10"/>
  <c r="AB620" i="10"/>
  <c r="AA620" i="10"/>
  <c r="X620" i="10"/>
  <c r="W620" i="10"/>
  <c r="V620" i="10"/>
  <c r="U620" i="10"/>
  <c r="AC619" i="10"/>
  <c r="AB619" i="10"/>
  <c r="AA619" i="10"/>
  <c r="X619" i="10"/>
  <c r="W619" i="10"/>
  <c r="V619" i="10"/>
  <c r="U619" i="10"/>
  <c r="AC618" i="10"/>
  <c r="AB618" i="10"/>
  <c r="AA618" i="10"/>
  <c r="X618" i="10"/>
  <c r="W618" i="10"/>
  <c r="V618" i="10"/>
  <c r="U618" i="10"/>
  <c r="AC617" i="10"/>
  <c r="AB617" i="10"/>
  <c r="AA617" i="10"/>
  <c r="X617" i="10"/>
  <c r="W617" i="10"/>
  <c r="V617" i="10"/>
  <c r="U617" i="10"/>
  <c r="AC616" i="10"/>
  <c r="AB616" i="10"/>
  <c r="AA616" i="10"/>
  <c r="X616" i="10"/>
  <c r="W616" i="10"/>
  <c r="V616" i="10"/>
  <c r="U616" i="10"/>
  <c r="AC615" i="10"/>
  <c r="AB615" i="10"/>
  <c r="AA615" i="10"/>
  <c r="X615" i="10"/>
  <c r="W615" i="10"/>
  <c r="V615" i="10"/>
  <c r="U615" i="10"/>
  <c r="AC614" i="10"/>
  <c r="AB614" i="10"/>
  <c r="AA614" i="10"/>
  <c r="X614" i="10"/>
  <c r="W614" i="10"/>
  <c r="V614" i="10"/>
  <c r="U614" i="10"/>
  <c r="AC613" i="10"/>
  <c r="AB613" i="10"/>
  <c r="AA613" i="10"/>
  <c r="X613" i="10"/>
  <c r="W613" i="10"/>
  <c r="V613" i="10"/>
  <c r="U613" i="10"/>
  <c r="AC612" i="10"/>
  <c r="AB612" i="10"/>
  <c r="AA612" i="10"/>
  <c r="X612" i="10"/>
  <c r="W612" i="10"/>
  <c r="V612" i="10"/>
  <c r="U612" i="10"/>
  <c r="AC611" i="10"/>
  <c r="AB611" i="10"/>
  <c r="AA611" i="10"/>
  <c r="X611" i="10"/>
  <c r="W611" i="10"/>
  <c r="V611" i="10"/>
  <c r="U611" i="10"/>
  <c r="AC610" i="10"/>
  <c r="AB610" i="10"/>
  <c r="AA610" i="10"/>
  <c r="X610" i="10"/>
  <c r="W610" i="10"/>
  <c r="V610" i="10"/>
  <c r="U610" i="10"/>
  <c r="AC609" i="10"/>
  <c r="AB609" i="10"/>
  <c r="AA609" i="10"/>
  <c r="X609" i="10"/>
  <c r="W609" i="10"/>
  <c r="V609" i="10"/>
  <c r="U609" i="10"/>
  <c r="AC608" i="10"/>
  <c r="AB608" i="10"/>
  <c r="AA608" i="10"/>
  <c r="X608" i="10"/>
  <c r="W608" i="10"/>
  <c r="V608" i="10"/>
  <c r="U608" i="10"/>
  <c r="AC607" i="10"/>
  <c r="AB607" i="10"/>
  <c r="AA607" i="10"/>
  <c r="X607" i="10"/>
  <c r="W607" i="10"/>
  <c r="V607" i="10"/>
  <c r="U607" i="10"/>
  <c r="AC606" i="10"/>
  <c r="AB606" i="10"/>
  <c r="AA606" i="10"/>
  <c r="X606" i="10"/>
  <c r="W606" i="10"/>
  <c r="V606" i="10"/>
  <c r="U606" i="10"/>
  <c r="AC605" i="10"/>
  <c r="AB605" i="10"/>
  <c r="AA605" i="10"/>
  <c r="X605" i="10"/>
  <c r="W605" i="10"/>
  <c r="V605" i="10"/>
  <c r="U605" i="10"/>
  <c r="AC604" i="10"/>
  <c r="AB604" i="10"/>
  <c r="AA604" i="10"/>
  <c r="X604" i="10"/>
  <c r="W604" i="10"/>
  <c r="V604" i="10"/>
  <c r="U604" i="10"/>
  <c r="AC603" i="10"/>
  <c r="AB603" i="10"/>
  <c r="AA603" i="10"/>
  <c r="X603" i="10"/>
  <c r="W603" i="10"/>
  <c r="V603" i="10"/>
  <c r="U603" i="10"/>
  <c r="AC602" i="10"/>
  <c r="AB602" i="10"/>
  <c r="AA602" i="10"/>
  <c r="X602" i="10"/>
  <c r="W602" i="10"/>
  <c r="V602" i="10"/>
  <c r="U602" i="10"/>
  <c r="AC601" i="10"/>
  <c r="AB601" i="10"/>
  <c r="AA601" i="10"/>
  <c r="X601" i="10"/>
  <c r="W601" i="10"/>
  <c r="V601" i="10"/>
  <c r="U601" i="10"/>
  <c r="AC600" i="10"/>
  <c r="AB600" i="10"/>
  <c r="AA600" i="10"/>
  <c r="X600" i="10"/>
  <c r="W600" i="10"/>
  <c r="V600" i="10"/>
  <c r="U600" i="10"/>
  <c r="AC599" i="10"/>
  <c r="AB599" i="10"/>
  <c r="AA599" i="10"/>
  <c r="X599" i="10"/>
  <c r="W599" i="10"/>
  <c r="V599" i="10"/>
  <c r="U599" i="10"/>
  <c r="AC598" i="10"/>
  <c r="AB598" i="10"/>
  <c r="AA598" i="10"/>
  <c r="X598" i="10"/>
  <c r="W598" i="10"/>
  <c r="V598" i="10"/>
  <c r="U598" i="10"/>
  <c r="AC597" i="10"/>
  <c r="AB597" i="10"/>
  <c r="AA597" i="10"/>
  <c r="X597" i="10"/>
  <c r="W597" i="10"/>
  <c r="V597" i="10"/>
  <c r="U597" i="10"/>
  <c r="AC596" i="10"/>
  <c r="AB596" i="10"/>
  <c r="AA596" i="10"/>
  <c r="X596" i="10"/>
  <c r="W596" i="10"/>
  <c r="V596" i="10"/>
  <c r="U596" i="10"/>
  <c r="AC595" i="10"/>
  <c r="AB595" i="10"/>
  <c r="AA595" i="10"/>
  <c r="X595" i="10"/>
  <c r="W595" i="10"/>
  <c r="V595" i="10"/>
  <c r="U595" i="10"/>
  <c r="AC594" i="10"/>
  <c r="AB594" i="10"/>
  <c r="AA594" i="10"/>
  <c r="X594" i="10"/>
  <c r="W594" i="10"/>
  <c r="V594" i="10"/>
  <c r="U594" i="10"/>
  <c r="AC593" i="10"/>
  <c r="AB593" i="10"/>
  <c r="AA593" i="10"/>
  <c r="X593" i="10"/>
  <c r="W593" i="10"/>
  <c r="V593" i="10"/>
  <c r="U593" i="10"/>
  <c r="AC592" i="10"/>
  <c r="AB592" i="10"/>
  <c r="AA592" i="10"/>
  <c r="X592" i="10"/>
  <c r="W592" i="10"/>
  <c r="V592" i="10"/>
  <c r="U592" i="10"/>
  <c r="AC591" i="10"/>
  <c r="AB591" i="10"/>
  <c r="AA591" i="10"/>
  <c r="X591" i="10"/>
  <c r="W591" i="10"/>
  <c r="V591" i="10"/>
  <c r="U591" i="10"/>
  <c r="AC590" i="10"/>
  <c r="AB590" i="10"/>
  <c r="AA590" i="10"/>
  <c r="X590" i="10"/>
  <c r="W590" i="10"/>
  <c r="V590" i="10"/>
  <c r="U590" i="10"/>
  <c r="AC589" i="10"/>
  <c r="AB589" i="10"/>
  <c r="AA589" i="10"/>
  <c r="X589" i="10"/>
  <c r="W589" i="10"/>
  <c r="V589" i="10"/>
  <c r="U589" i="10"/>
  <c r="AC588" i="10"/>
  <c r="AB588" i="10"/>
  <c r="AA588" i="10"/>
  <c r="X588" i="10"/>
  <c r="W588" i="10"/>
  <c r="V588" i="10"/>
  <c r="U588" i="10"/>
  <c r="AC587" i="10"/>
  <c r="AB587" i="10"/>
  <c r="AA587" i="10"/>
  <c r="X587" i="10"/>
  <c r="W587" i="10"/>
  <c r="V587" i="10"/>
  <c r="U587" i="10"/>
  <c r="AC586" i="10"/>
  <c r="AB586" i="10"/>
  <c r="AA586" i="10"/>
  <c r="X586" i="10"/>
  <c r="W586" i="10"/>
  <c r="V586" i="10"/>
  <c r="U586" i="10"/>
  <c r="AC585" i="10"/>
  <c r="AB585" i="10"/>
  <c r="AA585" i="10"/>
  <c r="X585" i="10"/>
  <c r="W585" i="10"/>
  <c r="V585" i="10"/>
  <c r="U585" i="10"/>
  <c r="AC584" i="10"/>
  <c r="AB584" i="10"/>
  <c r="AA584" i="10"/>
  <c r="X584" i="10"/>
  <c r="W584" i="10"/>
  <c r="V584" i="10"/>
  <c r="U584" i="10"/>
  <c r="AC583" i="10"/>
  <c r="AB583" i="10"/>
  <c r="AA583" i="10"/>
  <c r="X583" i="10"/>
  <c r="W583" i="10"/>
  <c r="V583" i="10"/>
  <c r="U583" i="10"/>
  <c r="AC582" i="10"/>
  <c r="AB582" i="10"/>
  <c r="AA582" i="10"/>
  <c r="X582" i="10"/>
  <c r="W582" i="10"/>
  <c r="V582" i="10"/>
  <c r="U582" i="10"/>
  <c r="AC581" i="10"/>
  <c r="AB581" i="10"/>
  <c r="AA581" i="10"/>
  <c r="X581" i="10"/>
  <c r="W581" i="10"/>
  <c r="V581" i="10"/>
  <c r="U581" i="10"/>
  <c r="AC580" i="10"/>
  <c r="AB580" i="10"/>
  <c r="AA580" i="10"/>
  <c r="X580" i="10"/>
  <c r="W580" i="10"/>
  <c r="V580" i="10"/>
  <c r="U580" i="10"/>
  <c r="AC579" i="10"/>
  <c r="AB579" i="10"/>
  <c r="AA579" i="10"/>
  <c r="X579" i="10"/>
  <c r="W579" i="10"/>
  <c r="V579" i="10"/>
  <c r="U579" i="10"/>
  <c r="AC578" i="10"/>
  <c r="AB578" i="10"/>
  <c r="AA578" i="10"/>
  <c r="X578" i="10"/>
  <c r="W578" i="10"/>
  <c r="V578" i="10"/>
  <c r="U578" i="10"/>
  <c r="AC577" i="10"/>
  <c r="AB577" i="10"/>
  <c r="AA577" i="10"/>
  <c r="X577" i="10"/>
  <c r="W577" i="10"/>
  <c r="V577" i="10"/>
  <c r="U577" i="10"/>
  <c r="AC576" i="10"/>
  <c r="AB576" i="10"/>
  <c r="AA576" i="10"/>
  <c r="X576" i="10"/>
  <c r="W576" i="10"/>
  <c r="V576" i="10"/>
  <c r="U576" i="10"/>
  <c r="AC575" i="10"/>
  <c r="AB575" i="10"/>
  <c r="AA575" i="10"/>
  <c r="X575" i="10"/>
  <c r="W575" i="10"/>
  <c r="V575" i="10"/>
  <c r="U575" i="10"/>
  <c r="AC574" i="10"/>
  <c r="AB574" i="10"/>
  <c r="AA574" i="10"/>
  <c r="X574" i="10"/>
  <c r="W574" i="10"/>
  <c r="V574" i="10"/>
  <c r="U574" i="10"/>
  <c r="AC573" i="10"/>
  <c r="AB573" i="10"/>
  <c r="AA573" i="10"/>
  <c r="X573" i="10"/>
  <c r="W573" i="10"/>
  <c r="V573" i="10"/>
  <c r="U573" i="10"/>
  <c r="AC572" i="10"/>
  <c r="AB572" i="10"/>
  <c r="AA572" i="10"/>
  <c r="X572" i="10"/>
  <c r="W572" i="10"/>
  <c r="V572" i="10"/>
  <c r="U572" i="10"/>
  <c r="AC571" i="10"/>
  <c r="AB571" i="10"/>
  <c r="AA571" i="10"/>
  <c r="X571" i="10"/>
  <c r="W571" i="10"/>
  <c r="V571" i="10"/>
  <c r="U571" i="10"/>
  <c r="AC570" i="10"/>
  <c r="AB570" i="10"/>
  <c r="AA570" i="10"/>
  <c r="X570" i="10"/>
  <c r="W570" i="10"/>
  <c r="V570" i="10"/>
  <c r="U570" i="10"/>
  <c r="AC569" i="10"/>
  <c r="AB569" i="10"/>
  <c r="AA569" i="10"/>
  <c r="X569" i="10"/>
  <c r="W569" i="10"/>
  <c r="V569" i="10"/>
  <c r="U569" i="10"/>
  <c r="AC568" i="10"/>
  <c r="AB568" i="10"/>
  <c r="AA568" i="10"/>
  <c r="X568" i="10"/>
  <c r="W568" i="10"/>
  <c r="V568" i="10"/>
  <c r="U568" i="10"/>
  <c r="AC567" i="10"/>
  <c r="AB567" i="10"/>
  <c r="AA567" i="10"/>
  <c r="X567" i="10"/>
  <c r="W567" i="10"/>
  <c r="V567" i="10"/>
  <c r="U567" i="10"/>
  <c r="AC566" i="10"/>
  <c r="AB566" i="10"/>
  <c r="AA566" i="10"/>
  <c r="X566" i="10"/>
  <c r="W566" i="10"/>
  <c r="V566" i="10"/>
  <c r="U566" i="10"/>
  <c r="AC565" i="10"/>
  <c r="AB565" i="10"/>
  <c r="AA565" i="10"/>
  <c r="X565" i="10"/>
  <c r="W565" i="10"/>
  <c r="V565" i="10"/>
  <c r="U565" i="10"/>
  <c r="AC564" i="10"/>
  <c r="AB564" i="10"/>
  <c r="AA564" i="10"/>
  <c r="X564" i="10"/>
  <c r="W564" i="10"/>
  <c r="V564" i="10"/>
  <c r="U564" i="10"/>
  <c r="AC563" i="10"/>
  <c r="AB563" i="10"/>
  <c r="AA563" i="10"/>
  <c r="X563" i="10"/>
  <c r="W563" i="10"/>
  <c r="V563" i="10"/>
  <c r="U563" i="10"/>
  <c r="AC562" i="10"/>
  <c r="AB562" i="10"/>
  <c r="AA562" i="10"/>
  <c r="X562" i="10"/>
  <c r="W562" i="10"/>
  <c r="R4" i="17" s="1"/>
  <c r="V562" i="10"/>
  <c r="R5" i="17" s="1"/>
  <c r="U562" i="10"/>
  <c r="R2" i="17" s="1"/>
  <c r="AC561" i="10"/>
  <c r="AB561" i="10"/>
  <c r="AA561" i="10"/>
  <c r="X561" i="10"/>
  <c r="W561" i="10"/>
  <c r="V561" i="10"/>
  <c r="U561" i="10"/>
  <c r="AC560" i="10"/>
  <c r="AB560" i="10"/>
  <c r="AA560" i="10"/>
  <c r="X560" i="10"/>
  <c r="W560" i="10"/>
  <c r="V560" i="10"/>
  <c r="U560" i="10"/>
  <c r="AC559" i="10"/>
  <c r="AB559" i="10"/>
  <c r="AA559" i="10"/>
  <c r="X559" i="10"/>
  <c r="W559" i="10"/>
  <c r="V559" i="10"/>
  <c r="U559" i="10"/>
  <c r="AC558" i="10"/>
  <c r="AB558" i="10"/>
  <c r="AA558" i="10"/>
  <c r="X558" i="10"/>
  <c r="W558" i="10"/>
  <c r="V558" i="10"/>
  <c r="U558" i="10"/>
  <c r="AC557" i="10"/>
  <c r="AB557" i="10"/>
  <c r="AA557" i="10"/>
  <c r="X557" i="10"/>
  <c r="W557" i="10"/>
  <c r="V557" i="10"/>
  <c r="U557" i="10"/>
  <c r="AC556" i="10"/>
  <c r="AB556" i="10"/>
  <c r="AA556" i="10"/>
  <c r="X556" i="10"/>
  <c r="W556" i="10"/>
  <c r="V556" i="10"/>
  <c r="U556" i="10"/>
  <c r="AC555" i="10"/>
  <c r="AB555" i="10"/>
  <c r="AA555" i="10"/>
  <c r="X555" i="10"/>
  <c r="W555" i="10"/>
  <c r="V555" i="10"/>
  <c r="U555" i="10"/>
  <c r="AC554" i="10"/>
  <c r="AB554" i="10"/>
  <c r="AA554" i="10"/>
  <c r="X554" i="10"/>
  <c r="W554" i="10"/>
  <c r="V554" i="10"/>
  <c r="U554" i="10"/>
  <c r="AC553" i="10"/>
  <c r="AB553" i="10"/>
  <c r="AA553" i="10"/>
  <c r="X553" i="10"/>
  <c r="W553" i="10"/>
  <c r="V553" i="10"/>
  <c r="U553" i="10"/>
  <c r="AC552" i="10"/>
  <c r="AB552" i="10"/>
  <c r="AA552" i="10"/>
  <c r="X552" i="10"/>
  <c r="W552" i="10"/>
  <c r="V552" i="10"/>
  <c r="U552" i="10"/>
  <c r="AC551" i="10"/>
  <c r="AB551" i="10"/>
  <c r="AA551" i="10"/>
  <c r="X551" i="10"/>
  <c r="W551" i="10"/>
  <c r="V551" i="10"/>
  <c r="U551" i="10"/>
  <c r="AC550" i="10"/>
  <c r="AB550" i="10"/>
  <c r="AA550" i="10"/>
  <c r="X550" i="10"/>
  <c r="W550" i="10"/>
  <c r="V550" i="10"/>
  <c r="U550" i="10"/>
  <c r="AC549" i="10"/>
  <c r="AB549" i="10"/>
  <c r="AA549" i="10"/>
  <c r="X549" i="10"/>
  <c r="W549" i="10"/>
  <c r="V549" i="10"/>
  <c r="U549" i="10"/>
  <c r="AC548" i="10"/>
  <c r="AB548" i="10"/>
  <c r="AA548" i="10"/>
  <c r="X548" i="10"/>
  <c r="W548" i="10"/>
  <c r="V548" i="10"/>
  <c r="U548" i="10"/>
  <c r="AC547" i="10"/>
  <c r="AB547" i="10"/>
  <c r="AA547" i="10"/>
  <c r="X547" i="10"/>
  <c r="W547" i="10"/>
  <c r="V547" i="10"/>
  <c r="U547" i="10"/>
  <c r="AC546" i="10"/>
  <c r="AB546" i="10"/>
  <c r="AA546" i="10"/>
  <c r="X546" i="10"/>
  <c r="W546" i="10"/>
  <c r="V546" i="10"/>
  <c r="U546" i="10"/>
  <c r="AC545" i="10"/>
  <c r="AB545" i="10"/>
  <c r="AA545" i="10"/>
  <c r="X545" i="10"/>
  <c r="W545" i="10"/>
  <c r="V545" i="10"/>
  <c r="U545" i="10"/>
  <c r="AC544" i="10"/>
  <c r="AB544" i="10"/>
  <c r="AA544" i="10"/>
  <c r="X544" i="10"/>
  <c r="W544" i="10"/>
  <c r="V544" i="10"/>
  <c r="U544" i="10"/>
  <c r="AC543" i="10"/>
  <c r="AB543" i="10"/>
  <c r="AA543" i="10"/>
  <c r="X543" i="10"/>
  <c r="W543" i="10"/>
  <c r="V543" i="10"/>
  <c r="U543" i="10"/>
  <c r="AC542" i="10"/>
  <c r="AB542" i="10"/>
  <c r="AA542" i="10"/>
  <c r="X542" i="10"/>
  <c r="W542" i="10"/>
  <c r="V542" i="10"/>
  <c r="U542" i="10"/>
  <c r="AC541" i="10"/>
  <c r="AB541" i="10"/>
  <c r="AA541" i="10"/>
  <c r="X541" i="10"/>
  <c r="W541" i="10"/>
  <c r="V541" i="10"/>
  <c r="U541" i="10"/>
  <c r="AC540" i="10"/>
  <c r="AB540" i="10"/>
  <c r="AA540" i="10"/>
  <c r="X540" i="10"/>
  <c r="W540" i="10"/>
  <c r="V540" i="10"/>
  <c r="U540" i="10"/>
  <c r="AC539" i="10"/>
  <c r="AB539" i="10"/>
  <c r="AA539" i="10"/>
  <c r="X539" i="10"/>
  <c r="W539" i="10"/>
  <c r="V539" i="10"/>
  <c r="U539" i="10"/>
  <c r="AC538" i="10"/>
  <c r="AB538" i="10"/>
  <c r="AA538" i="10"/>
  <c r="X538" i="10"/>
  <c r="W538" i="10"/>
  <c r="V538" i="10"/>
  <c r="U538" i="10"/>
  <c r="AC537" i="10"/>
  <c r="AB537" i="10"/>
  <c r="AA537" i="10"/>
  <c r="X537" i="10"/>
  <c r="W537" i="10"/>
  <c r="V537" i="10"/>
  <c r="U537" i="10"/>
  <c r="AC536" i="10"/>
  <c r="AB536" i="10"/>
  <c r="AA536" i="10"/>
  <c r="X536" i="10"/>
  <c r="W536" i="10"/>
  <c r="V536" i="10"/>
  <c r="U536" i="10"/>
  <c r="AC535" i="10"/>
  <c r="AB535" i="10"/>
  <c r="AA535" i="10"/>
  <c r="X535" i="10"/>
  <c r="W535" i="10"/>
  <c r="V535" i="10"/>
  <c r="U535" i="10"/>
  <c r="AC534" i="10"/>
  <c r="AB534" i="10"/>
  <c r="AA534" i="10"/>
  <c r="X534" i="10"/>
  <c r="W534" i="10"/>
  <c r="V534" i="10"/>
  <c r="U534" i="10"/>
  <c r="AC533" i="10"/>
  <c r="AB533" i="10"/>
  <c r="AA533" i="10"/>
  <c r="X533" i="10"/>
  <c r="W533" i="10"/>
  <c r="P4" i="17" s="1"/>
  <c r="V533" i="10"/>
  <c r="P5" i="17" s="1"/>
  <c r="U533" i="10"/>
  <c r="P2" i="17" s="1"/>
  <c r="AC532" i="10"/>
  <c r="AB532" i="10"/>
  <c r="AA532" i="10"/>
  <c r="X532" i="10"/>
  <c r="W532" i="10"/>
  <c r="V532" i="10"/>
  <c r="U532" i="10"/>
  <c r="AC531" i="10"/>
  <c r="AB531" i="10"/>
  <c r="AA531" i="10"/>
  <c r="X531" i="10"/>
  <c r="W531" i="10"/>
  <c r="V531" i="10"/>
  <c r="U531" i="10"/>
  <c r="AC530" i="10"/>
  <c r="AB530" i="10"/>
  <c r="AA530" i="10"/>
  <c r="X530" i="10"/>
  <c r="W530" i="10"/>
  <c r="V530" i="10"/>
  <c r="U530" i="10"/>
  <c r="AC529" i="10"/>
  <c r="AB529" i="10"/>
  <c r="AA529" i="10"/>
  <c r="X529" i="10"/>
  <c r="W529" i="10"/>
  <c r="V529" i="10"/>
  <c r="U529" i="10"/>
  <c r="AC528" i="10"/>
  <c r="AB528" i="10"/>
  <c r="AA528" i="10"/>
  <c r="X528" i="10"/>
  <c r="W528" i="10"/>
  <c r="V528" i="10"/>
  <c r="U528" i="10"/>
  <c r="AC527" i="10"/>
  <c r="AB527" i="10"/>
  <c r="AA527" i="10"/>
  <c r="X527" i="10"/>
  <c r="W527" i="10"/>
  <c r="V527" i="10"/>
  <c r="U527" i="10"/>
  <c r="AC526" i="10"/>
  <c r="AB526" i="10"/>
  <c r="AA526" i="10"/>
  <c r="X526" i="10"/>
  <c r="W526" i="10"/>
  <c r="V526" i="10"/>
  <c r="U526" i="10"/>
  <c r="AC525" i="10"/>
  <c r="AB525" i="10"/>
  <c r="AA525" i="10"/>
  <c r="X525" i="10"/>
  <c r="W525" i="10"/>
  <c r="V525" i="10"/>
  <c r="U525" i="10"/>
  <c r="AC524" i="10"/>
  <c r="AB524" i="10"/>
  <c r="AA524" i="10"/>
  <c r="X524" i="10"/>
  <c r="W524" i="10"/>
  <c r="V524" i="10"/>
  <c r="U524" i="10"/>
  <c r="AC523" i="10"/>
  <c r="AB523" i="10"/>
  <c r="AA523" i="10"/>
  <c r="X523" i="10"/>
  <c r="W523" i="10"/>
  <c r="V523" i="10"/>
  <c r="U523" i="10"/>
  <c r="AC522" i="10"/>
  <c r="AB522" i="10"/>
  <c r="AA522" i="10"/>
  <c r="X522" i="10"/>
  <c r="W522" i="10"/>
  <c r="V522" i="10"/>
  <c r="U522" i="10"/>
  <c r="AC521" i="10"/>
  <c r="AB521" i="10"/>
  <c r="AA521" i="10"/>
  <c r="X521" i="10"/>
  <c r="W521" i="10"/>
  <c r="V521" i="10"/>
  <c r="U521" i="10"/>
  <c r="AC520" i="10"/>
  <c r="AB520" i="10"/>
  <c r="AA520" i="10"/>
  <c r="X520" i="10"/>
  <c r="W520" i="10"/>
  <c r="V520" i="10"/>
  <c r="U520" i="10"/>
  <c r="AC519" i="10"/>
  <c r="AB519" i="10"/>
  <c r="AA519" i="10"/>
  <c r="X519" i="10"/>
  <c r="W519" i="10"/>
  <c r="O4" i="17" s="1"/>
  <c r="V519" i="10"/>
  <c r="O5" i="17" s="1"/>
  <c r="U519" i="10"/>
  <c r="O2" i="17" s="1"/>
  <c r="AC518" i="10"/>
  <c r="AB518" i="10"/>
  <c r="AA518" i="10"/>
  <c r="X518" i="10"/>
  <c r="W518" i="10"/>
  <c r="V518" i="10"/>
  <c r="U518" i="10"/>
  <c r="AC517" i="10"/>
  <c r="AB517" i="10"/>
  <c r="AA517" i="10"/>
  <c r="X517" i="10"/>
  <c r="W517" i="10"/>
  <c r="V517" i="10"/>
  <c r="U517" i="10"/>
  <c r="AC516" i="10"/>
  <c r="AB516" i="10"/>
  <c r="AA516" i="10"/>
  <c r="X516" i="10"/>
  <c r="W516" i="10"/>
  <c r="V516" i="10"/>
  <c r="U516" i="10"/>
  <c r="AC515" i="10"/>
  <c r="AB515" i="10"/>
  <c r="AA515" i="10"/>
  <c r="X515" i="10"/>
  <c r="W515" i="10"/>
  <c r="V515" i="10"/>
  <c r="U515" i="10"/>
  <c r="AC514" i="10"/>
  <c r="AB514" i="10"/>
  <c r="AA514" i="10"/>
  <c r="X514" i="10"/>
  <c r="W514" i="10"/>
  <c r="V514" i="10"/>
  <c r="U514" i="10"/>
  <c r="AC513" i="10"/>
  <c r="AB513" i="10"/>
  <c r="AA513" i="10"/>
  <c r="X513" i="10"/>
  <c r="W513" i="10"/>
  <c r="V513" i="10"/>
  <c r="U513" i="10"/>
  <c r="AC512" i="10"/>
  <c r="AB512" i="10"/>
  <c r="AA512" i="10"/>
  <c r="X512" i="10"/>
  <c r="W512" i="10"/>
  <c r="V512" i="10"/>
  <c r="U512" i="10"/>
  <c r="AC511" i="10"/>
  <c r="AB511" i="10"/>
  <c r="AA511" i="10"/>
  <c r="X511" i="10"/>
  <c r="W511" i="10"/>
  <c r="V511" i="10"/>
  <c r="U511" i="10"/>
  <c r="AC510" i="10"/>
  <c r="AB510" i="10"/>
  <c r="AA510" i="10"/>
  <c r="X510" i="10"/>
  <c r="W510" i="10"/>
  <c r="V510" i="10"/>
  <c r="U510" i="10"/>
  <c r="AC509" i="10"/>
  <c r="AB509" i="10"/>
  <c r="AA509" i="10"/>
  <c r="X509" i="10"/>
  <c r="W509" i="10"/>
  <c r="V509" i="10"/>
  <c r="U509" i="10"/>
  <c r="AC508" i="10"/>
  <c r="AB508" i="10"/>
  <c r="AA508" i="10"/>
  <c r="X508" i="10"/>
  <c r="W508" i="10"/>
  <c r="V508" i="10"/>
  <c r="U508" i="10"/>
  <c r="AC507" i="10"/>
  <c r="AB507" i="10"/>
  <c r="AA507" i="10"/>
  <c r="X507" i="10"/>
  <c r="W507" i="10"/>
  <c r="V507" i="10"/>
  <c r="U507" i="10"/>
  <c r="AC506" i="10"/>
  <c r="AB506" i="10"/>
  <c r="AA506" i="10"/>
  <c r="X506" i="10"/>
  <c r="W506" i="10"/>
  <c r="V506" i="10"/>
  <c r="U506" i="10"/>
  <c r="AC505" i="10"/>
  <c r="AB505" i="10"/>
  <c r="AA505" i="10"/>
  <c r="X505" i="10"/>
  <c r="W505" i="10"/>
  <c r="V505" i="10"/>
  <c r="U505" i="10"/>
  <c r="AC504" i="10"/>
  <c r="AB504" i="10"/>
  <c r="AA504" i="10"/>
  <c r="X504" i="10"/>
  <c r="W504" i="10"/>
  <c r="V504" i="10"/>
  <c r="U504" i="10"/>
  <c r="AC503" i="10"/>
  <c r="AB503" i="10"/>
  <c r="AA503" i="10"/>
  <c r="X503" i="10"/>
  <c r="W503" i="10"/>
  <c r="V503" i="10"/>
  <c r="U503" i="10"/>
  <c r="AC502" i="10"/>
  <c r="AB502" i="10"/>
  <c r="AA502" i="10"/>
  <c r="X502" i="10"/>
  <c r="W502" i="10"/>
  <c r="V502" i="10"/>
  <c r="U502" i="10"/>
  <c r="AC501" i="10"/>
  <c r="AB501" i="10"/>
  <c r="AA501" i="10"/>
  <c r="X501" i="10"/>
  <c r="W501" i="10"/>
  <c r="V501" i="10"/>
  <c r="U501" i="10"/>
  <c r="AC500" i="10"/>
  <c r="AB500" i="10"/>
  <c r="AA500" i="10"/>
  <c r="X500" i="10"/>
  <c r="W500" i="10"/>
  <c r="V500" i="10"/>
  <c r="U500" i="10"/>
  <c r="AC499" i="10"/>
  <c r="AB499" i="10"/>
  <c r="AA499" i="10"/>
  <c r="X499" i="10"/>
  <c r="W499" i="10"/>
  <c r="V499" i="10"/>
  <c r="U499" i="10"/>
  <c r="AC498" i="10"/>
  <c r="AB498" i="10"/>
  <c r="AA498" i="10"/>
  <c r="X498" i="10"/>
  <c r="W498" i="10"/>
  <c r="V498" i="10"/>
  <c r="U498" i="10"/>
  <c r="AC497" i="10"/>
  <c r="AB497" i="10"/>
  <c r="AA497" i="10"/>
  <c r="X497" i="10"/>
  <c r="W497" i="10"/>
  <c r="V497" i="10"/>
  <c r="U497" i="10"/>
  <c r="AC496" i="10"/>
  <c r="AB496" i="10"/>
  <c r="AA496" i="10"/>
  <c r="X496" i="10"/>
  <c r="W496" i="10"/>
  <c r="V496" i="10"/>
  <c r="U496" i="10"/>
  <c r="AC495" i="10"/>
  <c r="AB495" i="10"/>
  <c r="AA495" i="10"/>
  <c r="X495" i="10"/>
  <c r="W495" i="10"/>
  <c r="V495" i="10"/>
  <c r="U495" i="10"/>
  <c r="AC494" i="10"/>
  <c r="AB494" i="10"/>
  <c r="AA494" i="10"/>
  <c r="X494" i="10"/>
  <c r="W494" i="10"/>
  <c r="V494" i="10"/>
  <c r="U494" i="10"/>
  <c r="AC493" i="10"/>
  <c r="AB493" i="10"/>
  <c r="AA493" i="10"/>
  <c r="X493" i="10"/>
  <c r="W493" i="10"/>
  <c r="V493" i="10"/>
  <c r="U493" i="10"/>
  <c r="AC492" i="10"/>
  <c r="AB492" i="10"/>
  <c r="AA492" i="10"/>
  <c r="X492" i="10"/>
  <c r="W492" i="10"/>
  <c r="V492" i="10"/>
  <c r="U492" i="10"/>
  <c r="AC491" i="10"/>
  <c r="AB491" i="10"/>
  <c r="AA491" i="10"/>
  <c r="X491" i="10"/>
  <c r="W491" i="10"/>
  <c r="V491" i="10"/>
  <c r="U491" i="10"/>
  <c r="AC490" i="10"/>
  <c r="AB490" i="10"/>
  <c r="AA490" i="10"/>
  <c r="X490" i="10"/>
  <c r="W490" i="10"/>
  <c r="V490" i="10"/>
  <c r="U490" i="10"/>
  <c r="AC489" i="10"/>
  <c r="AB489" i="10"/>
  <c r="AA489" i="10"/>
  <c r="X489" i="10"/>
  <c r="W489" i="10"/>
  <c r="V489" i="10"/>
  <c r="U489" i="10"/>
  <c r="AC488" i="10"/>
  <c r="AB488" i="10"/>
  <c r="AA488" i="10"/>
  <c r="X488" i="10"/>
  <c r="W488" i="10"/>
  <c r="V488" i="10"/>
  <c r="U488" i="10"/>
  <c r="AC487" i="10"/>
  <c r="AB487" i="10"/>
  <c r="AA487" i="10"/>
  <c r="X487" i="10"/>
  <c r="W487" i="10"/>
  <c r="V487" i="10"/>
  <c r="U487" i="10"/>
  <c r="AC486" i="10"/>
  <c r="AB486" i="10"/>
  <c r="AA486" i="10"/>
  <c r="X486" i="10"/>
  <c r="W486" i="10"/>
  <c r="V486" i="10"/>
  <c r="U486" i="10"/>
  <c r="AC485" i="10"/>
  <c r="AB485" i="10"/>
  <c r="AA485" i="10"/>
  <c r="X485" i="10"/>
  <c r="W485" i="10"/>
  <c r="V485" i="10"/>
  <c r="U485" i="10"/>
  <c r="AC484" i="10"/>
  <c r="AB484" i="10"/>
  <c r="AA484" i="10"/>
  <c r="X484" i="10"/>
  <c r="W484" i="10"/>
  <c r="V484" i="10"/>
  <c r="U484" i="10"/>
  <c r="AC483" i="10"/>
  <c r="AB483" i="10"/>
  <c r="AA483" i="10"/>
  <c r="X483" i="10"/>
  <c r="W483" i="10"/>
  <c r="V483" i="10"/>
  <c r="U483" i="10"/>
  <c r="AC482" i="10"/>
  <c r="AB482" i="10"/>
  <c r="AA482" i="10"/>
  <c r="X482" i="10"/>
  <c r="W482" i="10"/>
  <c r="V482" i="10"/>
  <c r="U482" i="10"/>
  <c r="AC481" i="10"/>
  <c r="AB481" i="10"/>
  <c r="AA481" i="10"/>
  <c r="X481" i="10"/>
  <c r="W481" i="10"/>
  <c r="V481" i="10"/>
  <c r="U481" i="10"/>
  <c r="AC480" i="10"/>
  <c r="AB480" i="10"/>
  <c r="AA480" i="10"/>
  <c r="X480" i="10"/>
  <c r="W480" i="10"/>
  <c r="V480" i="10"/>
  <c r="U480" i="10"/>
  <c r="AC479" i="10"/>
  <c r="AB479" i="10"/>
  <c r="AA479" i="10"/>
  <c r="X479" i="10"/>
  <c r="W479" i="10"/>
  <c r="V479" i="10"/>
  <c r="U479" i="10"/>
  <c r="AC478" i="10"/>
  <c r="AB478" i="10"/>
  <c r="AA478" i="10"/>
  <c r="X478" i="10"/>
  <c r="W478" i="10"/>
  <c r="V478" i="10"/>
  <c r="U478" i="10"/>
  <c r="AC477" i="10"/>
  <c r="AB477" i="10"/>
  <c r="AA477" i="10"/>
  <c r="X477" i="10"/>
  <c r="W477" i="10"/>
  <c r="V477" i="10"/>
  <c r="U477" i="10"/>
  <c r="AC476" i="10"/>
  <c r="AB476" i="10"/>
  <c r="AA476" i="10"/>
  <c r="X476" i="10"/>
  <c r="W476" i="10"/>
  <c r="V476" i="10"/>
  <c r="U476" i="10"/>
  <c r="AC475" i="10"/>
  <c r="AB475" i="10"/>
  <c r="AA475" i="10"/>
  <c r="X475" i="10"/>
  <c r="W475" i="10"/>
  <c r="V475" i="10"/>
  <c r="U475" i="10"/>
  <c r="AC474" i="10"/>
  <c r="AB474" i="10"/>
  <c r="AA474" i="10"/>
  <c r="X474" i="10"/>
  <c r="W474" i="10"/>
  <c r="V474" i="10"/>
  <c r="U474" i="10"/>
  <c r="AC473" i="10"/>
  <c r="AB473" i="10"/>
  <c r="AA473" i="10"/>
  <c r="X473" i="10"/>
  <c r="W473" i="10"/>
  <c r="V473" i="10"/>
  <c r="U473" i="10"/>
  <c r="AC472" i="10"/>
  <c r="AB472" i="10"/>
  <c r="AA472" i="10"/>
  <c r="X472" i="10"/>
  <c r="W472" i="10"/>
  <c r="V472" i="10"/>
  <c r="U472" i="10"/>
  <c r="AC471" i="10"/>
  <c r="AB471" i="10"/>
  <c r="AA471" i="10"/>
  <c r="X471" i="10"/>
  <c r="W471" i="10"/>
  <c r="V471" i="10"/>
  <c r="U471" i="10"/>
  <c r="AC470" i="10"/>
  <c r="AB470" i="10"/>
  <c r="AA470" i="10"/>
  <c r="X470" i="10"/>
  <c r="W470" i="10"/>
  <c r="V470" i="10"/>
  <c r="U470" i="10"/>
  <c r="AC469" i="10"/>
  <c r="AB469" i="10"/>
  <c r="AA469" i="10"/>
  <c r="X469" i="10"/>
  <c r="W469" i="10"/>
  <c r="V469" i="10"/>
  <c r="U469" i="10"/>
  <c r="AC468" i="10"/>
  <c r="AB468" i="10"/>
  <c r="AA468" i="10"/>
  <c r="X468" i="10"/>
  <c r="W468" i="10"/>
  <c r="V468" i="10"/>
  <c r="U468" i="10"/>
  <c r="AC467" i="10"/>
  <c r="AB467" i="10"/>
  <c r="AA467" i="10"/>
  <c r="X467" i="10"/>
  <c r="W467" i="10"/>
  <c r="V467" i="10"/>
  <c r="U467" i="10"/>
  <c r="AC466" i="10"/>
  <c r="AB466" i="10"/>
  <c r="AA466" i="10"/>
  <c r="X466" i="10"/>
  <c r="W466" i="10"/>
  <c r="V466" i="10"/>
  <c r="U466" i="10"/>
  <c r="AC465" i="10"/>
  <c r="AB465" i="10"/>
  <c r="AA465" i="10"/>
  <c r="X465" i="10"/>
  <c r="W465" i="10"/>
  <c r="V465" i="10"/>
  <c r="U465" i="10"/>
  <c r="AC464" i="10"/>
  <c r="AB464" i="10"/>
  <c r="AA464" i="10"/>
  <c r="X464" i="10"/>
  <c r="W464" i="10"/>
  <c r="V464" i="10"/>
  <c r="U464" i="10"/>
  <c r="AC463" i="10"/>
  <c r="AB463" i="10"/>
  <c r="AA463" i="10"/>
  <c r="X463" i="10"/>
  <c r="W463" i="10"/>
  <c r="V463" i="10"/>
  <c r="U463" i="10"/>
  <c r="AC462" i="10"/>
  <c r="AB462" i="10"/>
  <c r="AA462" i="10"/>
  <c r="X462" i="10"/>
  <c r="W462" i="10"/>
  <c r="V462" i="10"/>
  <c r="U462" i="10"/>
  <c r="AC461" i="10"/>
  <c r="AB461" i="10"/>
  <c r="AA461" i="10"/>
  <c r="X461" i="10"/>
  <c r="W461" i="10"/>
  <c r="V461" i="10"/>
  <c r="U461" i="10"/>
  <c r="AC460" i="10"/>
  <c r="AB460" i="10"/>
  <c r="AA460" i="10"/>
  <c r="X460" i="10"/>
  <c r="W460" i="10"/>
  <c r="V460" i="10"/>
  <c r="U460" i="10"/>
  <c r="AC459" i="10"/>
  <c r="AB459" i="10"/>
  <c r="AA459" i="10"/>
  <c r="X459" i="10"/>
  <c r="W459" i="10"/>
  <c r="V459" i="10"/>
  <c r="U459" i="10"/>
  <c r="AC458" i="10"/>
  <c r="AB458" i="10"/>
  <c r="AA458" i="10"/>
  <c r="X458" i="10"/>
  <c r="W458" i="10"/>
  <c r="V458" i="10"/>
  <c r="U458" i="10"/>
  <c r="AC457" i="10"/>
  <c r="AB457" i="10"/>
  <c r="AA457" i="10"/>
  <c r="X457" i="10"/>
  <c r="W457" i="10"/>
  <c r="V457" i="10"/>
  <c r="U457" i="10"/>
  <c r="AC456" i="10"/>
  <c r="AB456" i="10"/>
  <c r="AA456" i="10"/>
  <c r="X456" i="10"/>
  <c r="W456" i="10"/>
  <c r="V456" i="10"/>
  <c r="U456" i="10"/>
  <c r="AC455" i="10"/>
  <c r="AB455" i="10"/>
  <c r="AA455" i="10"/>
  <c r="X455" i="10"/>
  <c r="W455" i="10"/>
  <c r="V455" i="10"/>
  <c r="U455" i="10"/>
  <c r="AC454" i="10"/>
  <c r="AB454" i="10"/>
  <c r="AA454" i="10"/>
  <c r="X454" i="10"/>
  <c r="W454" i="10"/>
  <c r="V454" i="10"/>
  <c r="U454" i="10"/>
  <c r="AC453" i="10"/>
  <c r="AB453" i="10"/>
  <c r="AA453" i="10"/>
  <c r="X453" i="10"/>
  <c r="W453" i="10"/>
  <c r="V453" i="10"/>
  <c r="U453" i="10"/>
  <c r="AC452" i="10"/>
  <c r="AB452" i="10"/>
  <c r="AA452" i="10"/>
  <c r="X452" i="10"/>
  <c r="W452" i="10"/>
  <c r="V452" i="10"/>
  <c r="U452" i="10"/>
  <c r="AC451" i="10"/>
  <c r="AB451" i="10"/>
  <c r="AA451" i="10"/>
  <c r="X451" i="10"/>
  <c r="W451" i="10"/>
  <c r="V451" i="10"/>
  <c r="U451" i="10"/>
  <c r="AC450" i="10"/>
  <c r="AB450" i="10"/>
  <c r="AA450" i="10"/>
  <c r="X450" i="10"/>
  <c r="W450" i="10"/>
  <c r="V450" i="10"/>
  <c r="U450" i="10"/>
  <c r="AC449" i="10"/>
  <c r="AB449" i="10"/>
  <c r="AA449" i="10"/>
  <c r="X449" i="10"/>
  <c r="W449" i="10"/>
  <c r="V449" i="10"/>
  <c r="U449" i="10"/>
  <c r="AC448" i="10"/>
  <c r="AB448" i="10"/>
  <c r="AA448" i="10"/>
  <c r="X448" i="10"/>
  <c r="W448" i="10"/>
  <c r="V448" i="10"/>
  <c r="U448" i="10"/>
  <c r="AC447" i="10"/>
  <c r="AB447" i="10"/>
  <c r="AA447" i="10"/>
  <c r="X447" i="10"/>
  <c r="W447" i="10"/>
  <c r="V447" i="10"/>
  <c r="U447" i="10"/>
  <c r="AC446" i="10"/>
  <c r="AB446" i="10"/>
  <c r="AA446" i="10"/>
  <c r="X446" i="10"/>
  <c r="W446" i="10"/>
  <c r="V446" i="10"/>
  <c r="U446" i="10"/>
  <c r="AC445" i="10"/>
  <c r="AB445" i="10"/>
  <c r="AA445" i="10"/>
  <c r="X445" i="10"/>
  <c r="W445" i="10"/>
  <c r="V445" i="10"/>
  <c r="U445" i="10"/>
  <c r="AC444" i="10"/>
  <c r="AB444" i="10"/>
  <c r="AA444" i="10"/>
  <c r="X444" i="10"/>
  <c r="W444" i="10"/>
  <c r="V444" i="10"/>
  <c r="U444" i="10"/>
  <c r="AC443" i="10"/>
  <c r="AB443" i="10"/>
  <c r="AA443" i="10"/>
  <c r="X443" i="10"/>
  <c r="W443" i="10"/>
  <c r="V443" i="10"/>
  <c r="U443" i="10"/>
  <c r="AC442" i="10"/>
  <c r="AB442" i="10"/>
  <c r="AA442" i="10"/>
  <c r="X442" i="10"/>
  <c r="W442" i="10"/>
  <c r="V442" i="10"/>
  <c r="U442" i="10"/>
  <c r="AC441" i="10"/>
  <c r="AB441" i="10"/>
  <c r="AA441" i="10"/>
  <c r="X441" i="10"/>
  <c r="W441" i="10"/>
  <c r="V441" i="10"/>
  <c r="U441" i="10"/>
  <c r="AC440" i="10"/>
  <c r="AB440" i="10"/>
  <c r="AA440" i="10"/>
  <c r="X440" i="10"/>
  <c r="W440" i="10"/>
  <c r="V440" i="10"/>
  <c r="U440" i="10"/>
  <c r="AC439" i="10"/>
  <c r="AB439" i="10"/>
  <c r="AA439" i="10"/>
  <c r="X439" i="10"/>
  <c r="W439" i="10"/>
  <c r="V439" i="10"/>
  <c r="U439" i="10"/>
  <c r="AC438" i="10"/>
  <c r="AB438" i="10"/>
  <c r="AA438" i="10"/>
  <c r="X438" i="10"/>
  <c r="W438" i="10"/>
  <c r="V438" i="10"/>
  <c r="U438" i="10"/>
  <c r="AC437" i="10"/>
  <c r="AB437" i="10"/>
  <c r="AA437" i="10"/>
  <c r="X437" i="10"/>
  <c r="W437" i="10"/>
  <c r="V437" i="10"/>
  <c r="U437" i="10"/>
  <c r="AC436" i="10"/>
  <c r="AB436" i="10"/>
  <c r="AA436" i="10"/>
  <c r="X436" i="10"/>
  <c r="W436" i="10"/>
  <c r="V436" i="10"/>
  <c r="U436" i="10"/>
  <c r="AC435" i="10"/>
  <c r="AB435" i="10"/>
  <c r="AA435" i="10"/>
  <c r="X435" i="10"/>
  <c r="W435" i="10"/>
  <c r="V435" i="10"/>
  <c r="U435" i="10"/>
  <c r="AC434" i="10"/>
  <c r="AB434" i="10"/>
  <c r="AA434" i="10"/>
  <c r="X434" i="10"/>
  <c r="W434" i="10"/>
  <c r="V434" i="10"/>
  <c r="U434" i="10"/>
  <c r="AC433" i="10"/>
  <c r="AB433" i="10"/>
  <c r="AA433" i="10"/>
  <c r="X433" i="10"/>
  <c r="W433" i="10"/>
  <c r="V433" i="10"/>
  <c r="U433" i="10"/>
  <c r="AC432" i="10"/>
  <c r="AB432" i="10"/>
  <c r="AA432" i="10"/>
  <c r="X432" i="10"/>
  <c r="W432" i="10"/>
  <c r="V432" i="10"/>
  <c r="U432" i="10"/>
  <c r="AC431" i="10"/>
  <c r="AB431" i="10"/>
  <c r="AA431" i="10"/>
  <c r="X431" i="10"/>
  <c r="W431" i="10"/>
  <c r="V431" i="10"/>
  <c r="U431" i="10"/>
  <c r="AC430" i="10"/>
  <c r="AB430" i="10"/>
  <c r="AA430" i="10"/>
  <c r="X430" i="10"/>
  <c r="W430" i="10"/>
  <c r="V430" i="10"/>
  <c r="U430" i="10"/>
  <c r="AC429" i="10"/>
  <c r="AB429" i="10"/>
  <c r="AA429" i="10"/>
  <c r="X429" i="10"/>
  <c r="W429" i="10"/>
  <c r="V429" i="10"/>
  <c r="U429" i="10"/>
  <c r="AC428" i="10"/>
  <c r="AB428" i="10"/>
  <c r="AA428" i="10"/>
  <c r="X428" i="10"/>
  <c r="W428" i="10"/>
  <c r="V428" i="10"/>
  <c r="U428" i="10"/>
  <c r="AC427" i="10"/>
  <c r="AB427" i="10"/>
  <c r="AA427" i="10"/>
  <c r="X427" i="10"/>
  <c r="W427" i="10"/>
  <c r="V427" i="10"/>
  <c r="U427" i="10"/>
  <c r="AC426" i="10"/>
  <c r="AB426" i="10"/>
  <c r="AA426" i="10"/>
  <c r="X426" i="10"/>
  <c r="W426" i="10"/>
  <c r="V426" i="10"/>
  <c r="U426" i="10"/>
  <c r="AC425" i="10"/>
  <c r="AB425" i="10"/>
  <c r="AA425" i="10"/>
  <c r="X425" i="10"/>
  <c r="W425" i="10"/>
  <c r="V425" i="10"/>
  <c r="U425" i="10"/>
  <c r="AC424" i="10"/>
  <c r="AB424" i="10"/>
  <c r="AA424" i="10"/>
  <c r="X424" i="10"/>
  <c r="W424" i="10"/>
  <c r="V424" i="10"/>
  <c r="U424" i="10"/>
  <c r="AC423" i="10"/>
  <c r="AB423" i="10"/>
  <c r="AA423" i="10"/>
  <c r="X423" i="10"/>
  <c r="W423" i="10"/>
  <c r="V423" i="10"/>
  <c r="U423" i="10"/>
  <c r="AC422" i="10"/>
  <c r="AB422" i="10"/>
  <c r="AA422" i="10"/>
  <c r="X422" i="10"/>
  <c r="W422" i="10"/>
  <c r="V422" i="10"/>
  <c r="U422" i="10"/>
  <c r="AC421" i="10"/>
  <c r="AB421" i="10"/>
  <c r="AA421" i="10"/>
  <c r="X421" i="10"/>
  <c r="W421" i="10"/>
  <c r="V421" i="10"/>
  <c r="U421" i="10"/>
  <c r="AC420" i="10"/>
  <c r="AB420" i="10"/>
  <c r="AA420" i="10"/>
  <c r="X420" i="10"/>
  <c r="W420" i="10"/>
  <c r="V420" i="10"/>
  <c r="U420" i="10"/>
  <c r="AC419" i="10"/>
  <c r="AB419" i="10"/>
  <c r="AA419" i="10"/>
  <c r="X419" i="10"/>
  <c r="W419" i="10"/>
  <c r="V419" i="10"/>
  <c r="U419" i="10"/>
  <c r="AC418" i="10"/>
  <c r="AB418" i="10"/>
  <c r="AA418" i="10"/>
  <c r="X418" i="10"/>
  <c r="W418" i="10"/>
  <c r="V418" i="10"/>
  <c r="U418" i="10"/>
  <c r="AC417" i="10"/>
  <c r="AB417" i="10"/>
  <c r="AA417" i="10"/>
  <c r="X417" i="10"/>
  <c r="W417" i="10"/>
  <c r="V417" i="10"/>
  <c r="U417" i="10"/>
  <c r="AC416" i="10"/>
  <c r="AB416" i="10"/>
  <c r="AA416" i="10"/>
  <c r="X416" i="10"/>
  <c r="W416" i="10"/>
  <c r="V416" i="10"/>
  <c r="U416" i="10"/>
  <c r="AC415" i="10"/>
  <c r="AB415" i="10"/>
  <c r="AA415" i="10"/>
  <c r="X415" i="10"/>
  <c r="W415" i="10"/>
  <c r="V415" i="10"/>
  <c r="U415" i="10"/>
  <c r="AC414" i="10"/>
  <c r="AB414" i="10"/>
  <c r="AA414" i="10"/>
  <c r="X414" i="10"/>
  <c r="W414" i="10"/>
  <c r="V414" i="10"/>
  <c r="U414" i="10"/>
  <c r="AC413" i="10"/>
  <c r="AB413" i="10"/>
  <c r="AA413" i="10"/>
  <c r="X413" i="10"/>
  <c r="W413" i="10"/>
  <c r="V413" i="10"/>
  <c r="U413" i="10"/>
  <c r="AC412" i="10"/>
  <c r="AB412" i="10"/>
  <c r="AA412" i="10"/>
  <c r="X412" i="10"/>
  <c r="W412" i="10"/>
  <c r="V412" i="10"/>
  <c r="U412" i="10"/>
  <c r="AC411" i="10"/>
  <c r="AB411" i="10"/>
  <c r="AA411" i="10"/>
  <c r="X411" i="10"/>
  <c r="W411" i="10"/>
  <c r="V411" i="10"/>
  <c r="U411" i="10"/>
  <c r="AC410" i="10"/>
  <c r="AB410" i="10"/>
  <c r="AA410" i="10"/>
  <c r="X410" i="10"/>
  <c r="W410" i="10"/>
  <c r="V410" i="10"/>
  <c r="U410" i="10"/>
  <c r="AC409" i="10"/>
  <c r="AB409" i="10"/>
  <c r="AA409" i="10"/>
  <c r="X409" i="10"/>
  <c r="W409" i="10"/>
  <c r="V409" i="10"/>
  <c r="U409" i="10"/>
  <c r="AC408" i="10"/>
  <c r="AB408" i="10"/>
  <c r="AA408" i="10"/>
  <c r="X408" i="10"/>
  <c r="W408" i="10"/>
  <c r="V408" i="10"/>
  <c r="U408" i="10"/>
  <c r="AC407" i="10"/>
  <c r="AB407" i="10"/>
  <c r="AA407" i="10"/>
  <c r="X407" i="10"/>
  <c r="W407" i="10"/>
  <c r="V407" i="10"/>
  <c r="U407" i="10"/>
  <c r="AC406" i="10"/>
  <c r="AB406" i="10"/>
  <c r="AA406" i="10"/>
  <c r="X406" i="10"/>
  <c r="W406" i="10"/>
  <c r="V406" i="10"/>
  <c r="U406" i="10"/>
  <c r="AC405" i="10"/>
  <c r="AB405" i="10"/>
  <c r="AA405" i="10"/>
  <c r="X405" i="10"/>
  <c r="W405" i="10"/>
  <c r="N4" i="17" s="1"/>
  <c r="V405" i="10"/>
  <c r="N5" i="17" s="1"/>
  <c r="U405" i="10"/>
  <c r="N2" i="17" s="1"/>
  <c r="AC404" i="10"/>
  <c r="AB404" i="10"/>
  <c r="AA404" i="10"/>
  <c r="X404" i="10"/>
  <c r="W404" i="10"/>
  <c r="V404" i="10"/>
  <c r="U404" i="10"/>
  <c r="AC403" i="10"/>
  <c r="AB403" i="10"/>
  <c r="AA403" i="10"/>
  <c r="X403" i="10"/>
  <c r="W403" i="10"/>
  <c r="V403" i="10"/>
  <c r="U403" i="10"/>
  <c r="AC402" i="10"/>
  <c r="AB402" i="10"/>
  <c r="AA402" i="10"/>
  <c r="X402" i="10"/>
  <c r="W402" i="10"/>
  <c r="V402" i="10"/>
  <c r="U402" i="10"/>
  <c r="AC401" i="10"/>
  <c r="AB401" i="10"/>
  <c r="AA401" i="10"/>
  <c r="X401" i="10"/>
  <c r="W401" i="10"/>
  <c r="V401" i="10"/>
  <c r="U401" i="10"/>
  <c r="AC400" i="10"/>
  <c r="AB400" i="10"/>
  <c r="AA400" i="10"/>
  <c r="X400" i="10"/>
  <c r="W400" i="10"/>
  <c r="V400" i="10"/>
  <c r="U400" i="10"/>
  <c r="AC399" i="10"/>
  <c r="AB399" i="10"/>
  <c r="AA399" i="10"/>
  <c r="X399" i="10"/>
  <c r="W399" i="10"/>
  <c r="V399" i="10"/>
  <c r="U399" i="10"/>
  <c r="AC398" i="10"/>
  <c r="AB398" i="10"/>
  <c r="AA398" i="10"/>
  <c r="X398" i="10"/>
  <c r="W398" i="10"/>
  <c r="V398" i="10"/>
  <c r="U398" i="10"/>
  <c r="AC397" i="10"/>
  <c r="AB397" i="10"/>
  <c r="AA397" i="10"/>
  <c r="X397" i="10"/>
  <c r="W397" i="10"/>
  <c r="V397" i="10"/>
  <c r="U397" i="10"/>
  <c r="AC396" i="10"/>
  <c r="AB396" i="10"/>
  <c r="AA396" i="10"/>
  <c r="X396" i="10"/>
  <c r="W396" i="10"/>
  <c r="V396" i="10"/>
  <c r="U396" i="10"/>
  <c r="AC395" i="10"/>
  <c r="AB395" i="10"/>
  <c r="AA395" i="10"/>
  <c r="X395" i="10"/>
  <c r="W395" i="10"/>
  <c r="V395" i="10"/>
  <c r="U395" i="10"/>
  <c r="AC394" i="10"/>
  <c r="AB394" i="10"/>
  <c r="AA394" i="10"/>
  <c r="X394" i="10"/>
  <c r="W394" i="10"/>
  <c r="V394" i="10"/>
  <c r="U394" i="10"/>
  <c r="AC393" i="10"/>
  <c r="AB393" i="10"/>
  <c r="AA393" i="10"/>
  <c r="X393" i="10"/>
  <c r="W393" i="10"/>
  <c r="V393" i="10"/>
  <c r="U393" i="10"/>
  <c r="AC392" i="10"/>
  <c r="AB392" i="10"/>
  <c r="AA392" i="10"/>
  <c r="X392" i="10"/>
  <c r="W392" i="10"/>
  <c r="V392" i="10"/>
  <c r="U392" i="10"/>
  <c r="AC391" i="10"/>
  <c r="AB391" i="10"/>
  <c r="AA391" i="10"/>
  <c r="X391" i="10"/>
  <c r="W391" i="10"/>
  <c r="V391" i="10"/>
  <c r="U391" i="10"/>
  <c r="AC390" i="10"/>
  <c r="AB390" i="10"/>
  <c r="AA390" i="10"/>
  <c r="X390" i="10"/>
  <c r="W390" i="10"/>
  <c r="V390" i="10"/>
  <c r="U390" i="10"/>
  <c r="AC389" i="10"/>
  <c r="AB389" i="10"/>
  <c r="AA389" i="10"/>
  <c r="X389" i="10"/>
  <c r="W389" i="10"/>
  <c r="V389" i="10"/>
  <c r="U389" i="10"/>
  <c r="AC388" i="10"/>
  <c r="AB388" i="10"/>
  <c r="AA388" i="10"/>
  <c r="X388" i="10"/>
  <c r="W388" i="10"/>
  <c r="V388" i="10"/>
  <c r="U388" i="10"/>
  <c r="AC387" i="10"/>
  <c r="AB387" i="10"/>
  <c r="AA387" i="10"/>
  <c r="X387" i="10"/>
  <c r="W387" i="10"/>
  <c r="V387" i="10"/>
  <c r="U387" i="10"/>
  <c r="AC386" i="10"/>
  <c r="AB386" i="10"/>
  <c r="AA386" i="10"/>
  <c r="X386" i="10"/>
  <c r="W386" i="10"/>
  <c r="V386" i="10"/>
  <c r="U386" i="10"/>
  <c r="AC385" i="10"/>
  <c r="AB385" i="10"/>
  <c r="AA385" i="10"/>
  <c r="X385" i="10"/>
  <c r="W385" i="10"/>
  <c r="V385" i="10"/>
  <c r="U385" i="10"/>
  <c r="AC384" i="10"/>
  <c r="AB384" i="10"/>
  <c r="AA384" i="10"/>
  <c r="X384" i="10"/>
  <c r="W384" i="10"/>
  <c r="V384" i="10"/>
  <c r="U384" i="10"/>
  <c r="AC383" i="10"/>
  <c r="AB383" i="10"/>
  <c r="AA383" i="10"/>
  <c r="X383" i="10"/>
  <c r="W383" i="10"/>
  <c r="V383" i="10"/>
  <c r="U383" i="10"/>
  <c r="AC382" i="10"/>
  <c r="AB382" i="10"/>
  <c r="AA382" i="10"/>
  <c r="X382" i="10"/>
  <c r="W382" i="10"/>
  <c r="V382" i="10"/>
  <c r="U382" i="10"/>
  <c r="AC381" i="10"/>
  <c r="AB381" i="10"/>
  <c r="AA381" i="10"/>
  <c r="X381" i="10"/>
  <c r="W381" i="10"/>
  <c r="V381" i="10"/>
  <c r="U381" i="10"/>
  <c r="AC380" i="10"/>
  <c r="AB380" i="10"/>
  <c r="AA380" i="10"/>
  <c r="X380" i="10"/>
  <c r="W380" i="10"/>
  <c r="V380" i="10"/>
  <c r="U380" i="10"/>
  <c r="AC379" i="10"/>
  <c r="AB379" i="10"/>
  <c r="AA379" i="10"/>
  <c r="X379" i="10"/>
  <c r="W379" i="10"/>
  <c r="V379" i="10"/>
  <c r="U379" i="10"/>
  <c r="AC378" i="10"/>
  <c r="AB378" i="10"/>
  <c r="AA378" i="10"/>
  <c r="X378" i="10"/>
  <c r="W378" i="10"/>
  <c r="V378" i="10"/>
  <c r="U378" i="10"/>
  <c r="AC377" i="10"/>
  <c r="AB377" i="10"/>
  <c r="AA377" i="10"/>
  <c r="X377" i="10"/>
  <c r="W377" i="10"/>
  <c r="V377" i="10"/>
  <c r="U377" i="10"/>
  <c r="AC376" i="10"/>
  <c r="AB376" i="10"/>
  <c r="AA376" i="10"/>
  <c r="X376" i="10"/>
  <c r="W376" i="10"/>
  <c r="V376" i="10"/>
  <c r="U376" i="10"/>
  <c r="AC375" i="10"/>
  <c r="AB375" i="10"/>
  <c r="AA375" i="10"/>
  <c r="X375" i="10"/>
  <c r="W375" i="10"/>
  <c r="V375" i="10"/>
  <c r="U375" i="10"/>
  <c r="AC374" i="10"/>
  <c r="AB374" i="10"/>
  <c r="AA374" i="10"/>
  <c r="X374" i="10"/>
  <c r="W374" i="10"/>
  <c r="V374" i="10"/>
  <c r="U374" i="10"/>
  <c r="AC373" i="10"/>
  <c r="AB373" i="10"/>
  <c r="AA373" i="10"/>
  <c r="X373" i="10"/>
  <c r="W373" i="10"/>
  <c r="V373" i="10"/>
  <c r="U373" i="10"/>
  <c r="AC372" i="10"/>
  <c r="AB372" i="10"/>
  <c r="AA372" i="10"/>
  <c r="X372" i="10"/>
  <c r="W372" i="10"/>
  <c r="V372" i="10"/>
  <c r="U372" i="10"/>
  <c r="AC371" i="10"/>
  <c r="AB371" i="10"/>
  <c r="AA371" i="10"/>
  <c r="X371" i="10"/>
  <c r="W371" i="10"/>
  <c r="V371" i="10"/>
  <c r="U371" i="10"/>
  <c r="AC370" i="10"/>
  <c r="AB370" i="10"/>
  <c r="AA370" i="10"/>
  <c r="X370" i="10"/>
  <c r="W370" i="10"/>
  <c r="V370" i="10"/>
  <c r="U370" i="10"/>
  <c r="AC369" i="10"/>
  <c r="AB369" i="10"/>
  <c r="AA369" i="10"/>
  <c r="X369" i="10"/>
  <c r="W369" i="10"/>
  <c r="V369" i="10"/>
  <c r="U369" i="10"/>
  <c r="AC368" i="10"/>
  <c r="AB368" i="10"/>
  <c r="AA368" i="10"/>
  <c r="X368" i="10"/>
  <c r="W368" i="10"/>
  <c r="V368" i="10"/>
  <c r="U368" i="10"/>
  <c r="AC367" i="10"/>
  <c r="AB367" i="10"/>
  <c r="AA367" i="10"/>
  <c r="X367" i="10"/>
  <c r="W367" i="10"/>
  <c r="V367" i="10"/>
  <c r="U367" i="10"/>
  <c r="AC366" i="10"/>
  <c r="AB366" i="10"/>
  <c r="AA366" i="10"/>
  <c r="X366" i="10"/>
  <c r="W366" i="10"/>
  <c r="V366" i="10"/>
  <c r="U366" i="10"/>
  <c r="AC365" i="10"/>
  <c r="AB365" i="10"/>
  <c r="AA365" i="10"/>
  <c r="X365" i="10"/>
  <c r="W365" i="10"/>
  <c r="V365" i="10"/>
  <c r="U365" i="10"/>
  <c r="AC364" i="10"/>
  <c r="AB364" i="10"/>
  <c r="AA364" i="10"/>
  <c r="X364" i="10"/>
  <c r="W364" i="10"/>
  <c r="V364" i="10"/>
  <c r="U364" i="10"/>
  <c r="AC363" i="10"/>
  <c r="AB363" i="10"/>
  <c r="AA363" i="10"/>
  <c r="X363" i="10"/>
  <c r="W363" i="10"/>
  <c r="V363" i="10"/>
  <c r="U363" i="10"/>
  <c r="AC362" i="10"/>
  <c r="AB362" i="10"/>
  <c r="AA362" i="10"/>
  <c r="X362" i="10"/>
  <c r="W362" i="10"/>
  <c r="V362" i="10"/>
  <c r="U362" i="10"/>
  <c r="AC361" i="10"/>
  <c r="AB361" i="10"/>
  <c r="AA361" i="10"/>
  <c r="X361" i="10"/>
  <c r="W361" i="10"/>
  <c r="V361" i="10"/>
  <c r="U361" i="10"/>
  <c r="AC360" i="10"/>
  <c r="AB360" i="10"/>
  <c r="AA360" i="10"/>
  <c r="X360" i="10"/>
  <c r="W360" i="10"/>
  <c r="V360" i="10"/>
  <c r="U360" i="10"/>
  <c r="AC359" i="10"/>
  <c r="AB359" i="10"/>
  <c r="AA359" i="10"/>
  <c r="X359" i="10"/>
  <c r="W359" i="10"/>
  <c r="M4" i="17" s="1"/>
  <c r="V359" i="10"/>
  <c r="M5" i="17" s="1"/>
  <c r="U359" i="10"/>
  <c r="M2" i="17" s="1"/>
  <c r="AC358" i="10"/>
  <c r="AB358" i="10"/>
  <c r="AA358" i="10"/>
  <c r="X358" i="10"/>
  <c r="W358" i="10"/>
  <c r="V358" i="10"/>
  <c r="U358" i="10"/>
  <c r="AC357" i="10"/>
  <c r="AB357" i="10"/>
  <c r="AA357" i="10"/>
  <c r="X357" i="10"/>
  <c r="W357" i="10"/>
  <c r="L4" i="17" s="1"/>
  <c r="V357" i="10"/>
  <c r="L5" i="17" s="1"/>
  <c r="U357" i="10"/>
  <c r="L2" i="17" s="1"/>
  <c r="AC356" i="10"/>
  <c r="AB356" i="10"/>
  <c r="AA356" i="10"/>
  <c r="X356" i="10"/>
  <c r="W356" i="10"/>
  <c r="V356" i="10"/>
  <c r="U356" i="10"/>
  <c r="AC355" i="10"/>
  <c r="AB355" i="10"/>
  <c r="AA355" i="10"/>
  <c r="X355" i="10"/>
  <c r="W355" i="10"/>
  <c r="V355" i="10"/>
  <c r="U355" i="10"/>
  <c r="AC354" i="10"/>
  <c r="AB354" i="10"/>
  <c r="AA354" i="10"/>
  <c r="X354" i="10"/>
  <c r="W354" i="10"/>
  <c r="V354" i="10"/>
  <c r="U354" i="10"/>
  <c r="AC353" i="10"/>
  <c r="AB353" i="10"/>
  <c r="AA353" i="10"/>
  <c r="X353" i="10"/>
  <c r="W353" i="10"/>
  <c r="V353" i="10"/>
  <c r="U353" i="10"/>
  <c r="AC352" i="10"/>
  <c r="AB352" i="10"/>
  <c r="AA352" i="10"/>
  <c r="X352" i="10"/>
  <c r="W352" i="10"/>
  <c r="V352" i="10"/>
  <c r="U352" i="10"/>
  <c r="AC351" i="10"/>
  <c r="AB351" i="10"/>
  <c r="AA351" i="10"/>
  <c r="X351" i="10"/>
  <c r="W351" i="10"/>
  <c r="V351" i="10"/>
  <c r="U351" i="10"/>
  <c r="AC350" i="10"/>
  <c r="AB350" i="10"/>
  <c r="AA350" i="10"/>
  <c r="X350" i="10"/>
  <c r="W350" i="10"/>
  <c r="V350" i="10"/>
  <c r="U350" i="10"/>
  <c r="AC349" i="10"/>
  <c r="AB349" i="10"/>
  <c r="AA349" i="10"/>
  <c r="X349" i="10"/>
  <c r="W349" i="10"/>
  <c r="V349" i="10"/>
  <c r="U349" i="10"/>
  <c r="AC348" i="10"/>
  <c r="AB348" i="10"/>
  <c r="AA348" i="10"/>
  <c r="X348" i="10"/>
  <c r="W348" i="10"/>
  <c r="V348" i="10"/>
  <c r="U348" i="10"/>
  <c r="AC347" i="10"/>
  <c r="AB347" i="10"/>
  <c r="AA347" i="10"/>
  <c r="X347" i="10"/>
  <c r="W347" i="10"/>
  <c r="V347" i="10"/>
  <c r="U347" i="10"/>
  <c r="AC346" i="10"/>
  <c r="AB346" i="10"/>
  <c r="AA346" i="10"/>
  <c r="X346" i="10"/>
  <c r="W346" i="10"/>
  <c r="V346" i="10"/>
  <c r="U346" i="10"/>
  <c r="AC345" i="10"/>
  <c r="AB345" i="10"/>
  <c r="AA345" i="10"/>
  <c r="X345" i="10"/>
  <c r="W345" i="10"/>
  <c r="V345" i="10"/>
  <c r="U345" i="10"/>
  <c r="AC344" i="10"/>
  <c r="AB344" i="10"/>
  <c r="AA344" i="10"/>
  <c r="X344" i="10"/>
  <c r="W344" i="10"/>
  <c r="K4" i="17" s="1"/>
  <c r="V344" i="10"/>
  <c r="K5" i="17" s="1"/>
  <c r="U344" i="10"/>
  <c r="K2" i="17" s="1"/>
  <c r="K7" i="17" s="1"/>
  <c r="AC343" i="10"/>
  <c r="AB343" i="10"/>
  <c r="AA343" i="10"/>
  <c r="X343" i="10"/>
  <c r="W343" i="10"/>
  <c r="V343" i="10"/>
  <c r="U343" i="10"/>
  <c r="AC342" i="10"/>
  <c r="AB342" i="10"/>
  <c r="AA342" i="10"/>
  <c r="X342" i="10"/>
  <c r="W342" i="10"/>
  <c r="V342" i="10"/>
  <c r="U342" i="10"/>
  <c r="AC341" i="10"/>
  <c r="AB341" i="10"/>
  <c r="AA341" i="10"/>
  <c r="X341" i="10"/>
  <c r="W341" i="10"/>
  <c r="V341" i="10"/>
  <c r="U341" i="10"/>
  <c r="AC340" i="10"/>
  <c r="AB340" i="10"/>
  <c r="AA340" i="10"/>
  <c r="X340" i="10"/>
  <c r="W340" i="10"/>
  <c r="V340" i="10"/>
  <c r="U340" i="10"/>
  <c r="AC339" i="10"/>
  <c r="AB339" i="10"/>
  <c r="AA339" i="10"/>
  <c r="X339" i="10"/>
  <c r="W339" i="10"/>
  <c r="V339" i="10"/>
  <c r="U339" i="10"/>
  <c r="AC338" i="10"/>
  <c r="AB338" i="10"/>
  <c r="AA338" i="10"/>
  <c r="X338" i="10"/>
  <c r="W338" i="10"/>
  <c r="V338" i="10"/>
  <c r="U338" i="10"/>
  <c r="AC337" i="10"/>
  <c r="AB337" i="10"/>
  <c r="AA337" i="10"/>
  <c r="X337" i="10"/>
  <c r="W337" i="10"/>
  <c r="V337" i="10"/>
  <c r="U337" i="10"/>
  <c r="AC336" i="10"/>
  <c r="AB336" i="10"/>
  <c r="AA336" i="10"/>
  <c r="X336" i="10"/>
  <c r="W336" i="10"/>
  <c r="V336" i="10"/>
  <c r="U336" i="10"/>
  <c r="AC335" i="10"/>
  <c r="AB335" i="10"/>
  <c r="AA335" i="10"/>
  <c r="X335" i="10"/>
  <c r="W335" i="10"/>
  <c r="V335" i="10"/>
  <c r="U335" i="10"/>
  <c r="AC334" i="10"/>
  <c r="AB334" i="10"/>
  <c r="AA334" i="10"/>
  <c r="X334" i="10"/>
  <c r="W334" i="10"/>
  <c r="V334" i="10"/>
  <c r="U334" i="10"/>
  <c r="AC333" i="10"/>
  <c r="AB333" i="10"/>
  <c r="AA333" i="10"/>
  <c r="X333" i="10"/>
  <c r="W333" i="10"/>
  <c r="V333" i="10"/>
  <c r="U333" i="10"/>
  <c r="AC332" i="10"/>
  <c r="AB332" i="10"/>
  <c r="AA332" i="10"/>
  <c r="X332" i="10"/>
  <c r="W332" i="10"/>
  <c r="V332" i="10"/>
  <c r="U332" i="10"/>
  <c r="AC331" i="10"/>
  <c r="AB331" i="10"/>
  <c r="AA331" i="10"/>
  <c r="X331" i="10"/>
  <c r="W331" i="10"/>
  <c r="V331" i="10"/>
  <c r="U331" i="10"/>
  <c r="AC330" i="10"/>
  <c r="AB330" i="10"/>
  <c r="AA330" i="10"/>
  <c r="X330" i="10"/>
  <c r="W330" i="10"/>
  <c r="V330" i="10"/>
  <c r="U330" i="10"/>
  <c r="AC329" i="10"/>
  <c r="AB329" i="10"/>
  <c r="AA329" i="10"/>
  <c r="X329" i="10"/>
  <c r="W329" i="10"/>
  <c r="V329" i="10"/>
  <c r="U329" i="10"/>
  <c r="AC328" i="10"/>
  <c r="AB328" i="10"/>
  <c r="AA328" i="10"/>
  <c r="X328" i="10"/>
  <c r="W328" i="10"/>
  <c r="V328" i="10"/>
  <c r="U328" i="10"/>
  <c r="AC327" i="10"/>
  <c r="AB327" i="10"/>
  <c r="AA327" i="10"/>
  <c r="X327" i="10"/>
  <c r="W327" i="10"/>
  <c r="V327" i="10"/>
  <c r="U327" i="10"/>
  <c r="AC326" i="10"/>
  <c r="AB326" i="10"/>
  <c r="AA326" i="10"/>
  <c r="X326" i="10"/>
  <c r="W326" i="10"/>
  <c r="V326" i="10"/>
  <c r="U326" i="10"/>
  <c r="AC325" i="10"/>
  <c r="AB325" i="10"/>
  <c r="AA325" i="10"/>
  <c r="X325" i="10"/>
  <c r="W325" i="10"/>
  <c r="V325" i="10"/>
  <c r="U325" i="10"/>
  <c r="AC324" i="10"/>
  <c r="AB324" i="10"/>
  <c r="AA324" i="10"/>
  <c r="X324" i="10"/>
  <c r="W324" i="10"/>
  <c r="V324" i="10"/>
  <c r="U324" i="10"/>
  <c r="AC323" i="10"/>
  <c r="AB323" i="10"/>
  <c r="AA323" i="10"/>
  <c r="X323" i="10"/>
  <c r="W323" i="10"/>
  <c r="V323" i="10"/>
  <c r="U323" i="10"/>
  <c r="AC322" i="10"/>
  <c r="AB322" i="10"/>
  <c r="AA322" i="10"/>
  <c r="X322" i="10"/>
  <c r="W322" i="10"/>
  <c r="V322" i="10"/>
  <c r="U322" i="10"/>
  <c r="AC321" i="10"/>
  <c r="AB321" i="10"/>
  <c r="AA321" i="10"/>
  <c r="X321" i="10"/>
  <c r="W321" i="10"/>
  <c r="V321" i="10"/>
  <c r="U321" i="10"/>
  <c r="AC320" i="10"/>
  <c r="AB320" i="10"/>
  <c r="AA320" i="10"/>
  <c r="X320" i="10"/>
  <c r="W320" i="10"/>
  <c r="V320" i="10"/>
  <c r="U320" i="10"/>
  <c r="AC319" i="10"/>
  <c r="AB319" i="10"/>
  <c r="AA319" i="10"/>
  <c r="X319" i="10"/>
  <c r="W319" i="10"/>
  <c r="V319" i="10"/>
  <c r="U319" i="10"/>
  <c r="AC318" i="10"/>
  <c r="AB318" i="10"/>
  <c r="AA318" i="10"/>
  <c r="X318" i="10"/>
  <c r="W318" i="10"/>
  <c r="V318" i="10"/>
  <c r="U318" i="10"/>
  <c r="AC317" i="10"/>
  <c r="AB317" i="10"/>
  <c r="AA317" i="10"/>
  <c r="X317" i="10"/>
  <c r="W317" i="10"/>
  <c r="V317" i="10"/>
  <c r="U317" i="10"/>
  <c r="AC316" i="10"/>
  <c r="AB316" i="10"/>
  <c r="AA316" i="10"/>
  <c r="X316" i="10"/>
  <c r="W316" i="10"/>
  <c r="V316" i="10"/>
  <c r="U316" i="10"/>
  <c r="AC315" i="10"/>
  <c r="AB315" i="10"/>
  <c r="AA315" i="10"/>
  <c r="X315" i="10"/>
  <c r="W315" i="10"/>
  <c r="V315" i="10"/>
  <c r="U315" i="10"/>
  <c r="AC314" i="10"/>
  <c r="AB314" i="10"/>
  <c r="AA314" i="10"/>
  <c r="X314" i="10"/>
  <c r="W314" i="10"/>
  <c r="V314" i="10"/>
  <c r="U314" i="10"/>
  <c r="AC313" i="10"/>
  <c r="AB313" i="10"/>
  <c r="AA313" i="10"/>
  <c r="X313" i="10"/>
  <c r="W313" i="10"/>
  <c r="V313" i="10"/>
  <c r="U313" i="10"/>
  <c r="AC312" i="10"/>
  <c r="AB312" i="10"/>
  <c r="AA312" i="10"/>
  <c r="X312" i="10"/>
  <c r="W312" i="10"/>
  <c r="V312" i="10"/>
  <c r="U312" i="10"/>
  <c r="AC311" i="10"/>
  <c r="AB311" i="10"/>
  <c r="AA311" i="10"/>
  <c r="X311" i="10"/>
  <c r="W311" i="10"/>
  <c r="V311" i="10"/>
  <c r="U311" i="10"/>
  <c r="AC310" i="10"/>
  <c r="AB310" i="10"/>
  <c r="AA310" i="10"/>
  <c r="X310" i="10"/>
  <c r="W310" i="10"/>
  <c r="V310" i="10"/>
  <c r="U310" i="10"/>
  <c r="AC309" i="10"/>
  <c r="AB309" i="10"/>
  <c r="AA309" i="10"/>
  <c r="X309" i="10"/>
  <c r="W309" i="10"/>
  <c r="V309" i="10"/>
  <c r="U309" i="10"/>
  <c r="AC308" i="10"/>
  <c r="AB308" i="10"/>
  <c r="AA308" i="10"/>
  <c r="X308" i="10"/>
  <c r="W308" i="10"/>
  <c r="V308" i="10"/>
  <c r="U308" i="10"/>
  <c r="AC307" i="10"/>
  <c r="AB307" i="10"/>
  <c r="AA307" i="10"/>
  <c r="X307" i="10"/>
  <c r="W307" i="10"/>
  <c r="V307" i="10"/>
  <c r="U307" i="10"/>
  <c r="AC306" i="10"/>
  <c r="AB306" i="10"/>
  <c r="AA306" i="10"/>
  <c r="X306" i="10"/>
  <c r="W306" i="10"/>
  <c r="V306" i="10"/>
  <c r="U306" i="10"/>
  <c r="AC305" i="10"/>
  <c r="AB305" i="10"/>
  <c r="AA305" i="10"/>
  <c r="X305" i="10"/>
  <c r="W305" i="10"/>
  <c r="V305" i="10"/>
  <c r="U305" i="10"/>
  <c r="AC304" i="10"/>
  <c r="AB304" i="10"/>
  <c r="AA304" i="10"/>
  <c r="X304" i="10"/>
  <c r="W304" i="10"/>
  <c r="V304" i="10"/>
  <c r="U304" i="10"/>
  <c r="AC303" i="10"/>
  <c r="AB303" i="10"/>
  <c r="AA303" i="10"/>
  <c r="X303" i="10"/>
  <c r="W303" i="10"/>
  <c r="V303" i="10"/>
  <c r="U303" i="10"/>
  <c r="AC302" i="10"/>
  <c r="AB302" i="10"/>
  <c r="AA302" i="10"/>
  <c r="X302" i="10"/>
  <c r="W302" i="10"/>
  <c r="V302" i="10"/>
  <c r="U302" i="10"/>
  <c r="AC301" i="10"/>
  <c r="AB301" i="10"/>
  <c r="AA301" i="10"/>
  <c r="X301" i="10"/>
  <c r="W301" i="10"/>
  <c r="V301" i="10"/>
  <c r="U301" i="10"/>
  <c r="AC300" i="10"/>
  <c r="AB300" i="10"/>
  <c r="AA300" i="10"/>
  <c r="X300" i="10"/>
  <c r="W300" i="10"/>
  <c r="V300" i="10"/>
  <c r="U300" i="10"/>
  <c r="AC299" i="10"/>
  <c r="AB299" i="10"/>
  <c r="AA299" i="10"/>
  <c r="X299" i="10"/>
  <c r="W299" i="10"/>
  <c r="V299" i="10"/>
  <c r="U299" i="10"/>
  <c r="AC298" i="10"/>
  <c r="AB298" i="10"/>
  <c r="AA298" i="10"/>
  <c r="X298" i="10"/>
  <c r="W298" i="10"/>
  <c r="V298" i="10"/>
  <c r="U298" i="10"/>
  <c r="AC297" i="10"/>
  <c r="AB297" i="10"/>
  <c r="AA297" i="10"/>
  <c r="X297" i="10"/>
  <c r="W297" i="10"/>
  <c r="V297" i="10"/>
  <c r="U297" i="10"/>
  <c r="AC296" i="10"/>
  <c r="AB296" i="10"/>
  <c r="AA296" i="10"/>
  <c r="X296" i="10"/>
  <c r="W296" i="10"/>
  <c r="V296" i="10"/>
  <c r="U296" i="10"/>
  <c r="AC295" i="10"/>
  <c r="AB295" i="10"/>
  <c r="AA295" i="10"/>
  <c r="X295" i="10"/>
  <c r="W295" i="10"/>
  <c r="V295" i="10"/>
  <c r="U295" i="10"/>
  <c r="AC294" i="10"/>
  <c r="AB294" i="10"/>
  <c r="AA294" i="10"/>
  <c r="X294" i="10"/>
  <c r="W294" i="10"/>
  <c r="V294" i="10"/>
  <c r="U294" i="10"/>
  <c r="AC293" i="10"/>
  <c r="AB293" i="10"/>
  <c r="AA293" i="10"/>
  <c r="X293" i="10"/>
  <c r="W293" i="10"/>
  <c r="V293" i="10"/>
  <c r="U293" i="10"/>
  <c r="AC292" i="10"/>
  <c r="AB292" i="10"/>
  <c r="AA292" i="10"/>
  <c r="X292" i="10"/>
  <c r="W292" i="10"/>
  <c r="V292" i="10"/>
  <c r="U292" i="10"/>
  <c r="AC291" i="10"/>
  <c r="AB291" i="10"/>
  <c r="AA291" i="10"/>
  <c r="X291" i="10"/>
  <c r="W291" i="10"/>
  <c r="V291" i="10"/>
  <c r="U291" i="10"/>
  <c r="AC290" i="10"/>
  <c r="AB290" i="10"/>
  <c r="AA290" i="10"/>
  <c r="X290" i="10"/>
  <c r="W290" i="10"/>
  <c r="V290" i="10"/>
  <c r="U290" i="10"/>
  <c r="AC289" i="10"/>
  <c r="AB289" i="10"/>
  <c r="AA289" i="10"/>
  <c r="X289" i="10"/>
  <c r="W289" i="10"/>
  <c r="V289" i="10"/>
  <c r="U289" i="10"/>
  <c r="AC288" i="10"/>
  <c r="AB288" i="10"/>
  <c r="AA288" i="10"/>
  <c r="X288" i="10"/>
  <c r="W288" i="10"/>
  <c r="V288" i="10"/>
  <c r="U288" i="10"/>
  <c r="AC287" i="10"/>
  <c r="AB287" i="10"/>
  <c r="AA287" i="10"/>
  <c r="X287" i="10"/>
  <c r="W287" i="10"/>
  <c r="V287" i="10"/>
  <c r="U287" i="10"/>
  <c r="AC286" i="10"/>
  <c r="AB286" i="10"/>
  <c r="AA286" i="10"/>
  <c r="X286" i="10"/>
  <c r="W286" i="10"/>
  <c r="V286" i="10"/>
  <c r="U286" i="10"/>
  <c r="AC285" i="10"/>
  <c r="AB285" i="10"/>
  <c r="AA285" i="10"/>
  <c r="X285" i="10"/>
  <c r="W285" i="10"/>
  <c r="V285" i="10"/>
  <c r="U285" i="10"/>
  <c r="AC284" i="10"/>
  <c r="AB284" i="10"/>
  <c r="AA284" i="10"/>
  <c r="X284" i="10"/>
  <c r="W284" i="10"/>
  <c r="V284" i="10"/>
  <c r="U284" i="10"/>
  <c r="AC283" i="10"/>
  <c r="AB283" i="10"/>
  <c r="AA283" i="10"/>
  <c r="X283" i="10"/>
  <c r="W283" i="10"/>
  <c r="V283" i="10"/>
  <c r="U283" i="10"/>
  <c r="AC282" i="10"/>
  <c r="AB282" i="10"/>
  <c r="AA282" i="10"/>
  <c r="X282" i="10"/>
  <c r="W282" i="10"/>
  <c r="V282" i="10"/>
  <c r="U282" i="10"/>
  <c r="AC281" i="10"/>
  <c r="AB281" i="10"/>
  <c r="AA281" i="10"/>
  <c r="X281" i="10"/>
  <c r="W281" i="10"/>
  <c r="V281" i="10"/>
  <c r="U281" i="10"/>
  <c r="AC280" i="10"/>
  <c r="AB280" i="10"/>
  <c r="AA280" i="10"/>
  <c r="X280" i="10"/>
  <c r="W280" i="10"/>
  <c r="V280" i="10"/>
  <c r="U280" i="10"/>
  <c r="AC279" i="10"/>
  <c r="AB279" i="10"/>
  <c r="AA279" i="10"/>
  <c r="X279" i="10"/>
  <c r="W279" i="10"/>
  <c r="V279" i="10"/>
  <c r="U279" i="10"/>
  <c r="AC278" i="10"/>
  <c r="AB278" i="10"/>
  <c r="AA278" i="10"/>
  <c r="X278" i="10"/>
  <c r="W278" i="10"/>
  <c r="V278" i="10"/>
  <c r="U278" i="10"/>
  <c r="AC277" i="10"/>
  <c r="AB277" i="10"/>
  <c r="AA277" i="10"/>
  <c r="X277" i="10"/>
  <c r="W277" i="10"/>
  <c r="V277" i="10"/>
  <c r="U277" i="10"/>
  <c r="AC276" i="10"/>
  <c r="AB276" i="10"/>
  <c r="AA276" i="10"/>
  <c r="X276" i="10"/>
  <c r="W276" i="10"/>
  <c r="V276" i="10"/>
  <c r="U276" i="10"/>
  <c r="AC275" i="10"/>
  <c r="AB275" i="10"/>
  <c r="AA275" i="10"/>
  <c r="X275" i="10"/>
  <c r="W275" i="10"/>
  <c r="V275" i="10"/>
  <c r="U275" i="10"/>
  <c r="AC274" i="10"/>
  <c r="AB274" i="10"/>
  <c r="AA274" i="10"/>
  <c r="X274" i="10"/>
  <c r="W274" i="10"/>
  <c r="V274" i="10"/>
  <c r="U274" i="10"/>
  <c r="AC273" i="10"/>
  <c r="AB273" i="10"/>
  <c r="AA273" i="10"/>
  <c r="X273" i="10"/>
  <c r="W273" i="10"/>
  <c r="V273" i="10"/>
  <c r="U273" i="10"/>
  <c r="AC272" i="10"/>
  <c r="AB272" i="10"/>
  <c r="AA272" i="10"/>
  <c r="X272" i="10"/>
  <c r="W272" i="10"/>
  <c r="V272" i="10"/>
  <c r="U272" i="10"/>
  <c r="AC271" i="10"/>
  <c r="AB271" i="10"/>
  <c r="AA271" i="10"/>
  <c r="X271" i="10"/>
  <c r="W271" i="10"/>
  <c r="V271" i="10"/>
  <c r="U271" i="10"/>
  <c r="AC270" i="10"/>
  <c r="AB270" i="10"/>
  <c r="AA270" i="10"/>
  <c r="X270" i="10"/>
  <c r="W270" i="10"/>
  <c r="V270" i="10"/>
  <c r="U270" i="10"/>
  <c r="AC269" i="10"/>
  <c r="AB269" i="10"/>
  <c r="AA269" i="10"/>
  <c r="X269" i="10"/>
  <c r="W269" i="10"/>
  <c r="V269" i="10"/>
  <c r="U269" i="10"/>
  <c r="AC268" i="10"/>
  <c r="AB268" i="10"/>
  <c r="AA268" i="10"/>
  <c r="X268" i="10"/>
  <c r="W268" i="10"/>
  <c r="V268" i="10"/>
  <c r="U268" i="10"/>
  <c r="AC267" i="10"/>
  <c r="AB267" i="10"/>
  <c r="AA267" i="10"/>
  <c r="X267" i="10"/>
  <c r="W267" i="10"/>
  <c r="V267" i="10"/>
  <c r="U267" i="10"/>
  <c r="AC266" i="10"/>
  <c r="AB266" i="10"/>
  <c r="AA266" i="10"/>
  <c r="X266" i="10"/>
  <c r="W266" i="10"/>
  <c r="V266" i="10"/>
  <c r="U266" i="10"/>
  <c r="AC265" i="10"/>
  <c r="AB265" i="10"/>
  <c r="AA265" i="10"/>
  <c r="X265" i="10"/>
  <c r="W265" i="10"/>
  <c r="V265" i="10"/>
  <c r="U265" i="10"/>
  <c r="AC264" i="10"/>
  <c r="AB264" i="10"/>
  <c r="AA264" i="10"/>
  <c r="X264" i="10"/>
  <c r="W264" i="10"/>
  <c r="V264" i="10"/>
  <c r="U264" i="10"/>
  <c r="AC263" i="10"/>
  <c r="AB263" i="10"/>
  <c r="AA263" i="10"/>
  <c r="X263" i="10"/>
  <c r="W263" i="10"/>
  <c r="V263" i="10"/>
  <c r="U263" i="10"/>
  <c r="AC262" i="10"/>
  <c r="AB262" i="10"/>
  <c r="AA262" i="10"/>
  <c r="X262" i="10"/>
  <c r="W262" i="10"/>
  <c r="V262" i="10"/>
  <c r="U262" i="10"/>
  <c r="AC261" i="10"/>
  <c r="AB261" i="10"/>
  <c r="AA261" i="10"/>
  <c r="X261" i="10"/>
  <c r="W261" i="10"/>
  <c r="V261" i="10"/>
  <c r="U261" i="10"/>
  <c r="AC260" i="10"/>
  <c r="AB260" i="10"/>
  <c r="AA260" i="10"/>
  <c r="X260" i="10"/>
  <c r="W260" i="10"/>
  <c r="V260" i="10"/>
  <c r="U260" i="10"/>
  <c r="AC259" i="10"/>
  <c r="AB259" i="10"/>
  <c r="AA259" i="10"/>
  <c r="X259" i="10"/>
  <c r="W259" i="10"/>
  <c r="V259" i="10"/>
  <c r="U259" i="10"/>
  <c r="AC258" i="10"/>
  <c r="AB258" i="10"/>
  <c r="AA258" i="10"/>
  <c r="X258" i="10"/>
  <c r="W258" i="10"/>
  <c r="V258" i="10"/>
  <c r="U258" i="10"/>
  <c r="AC257" i="10"/>
  <c r="AB257" i="10"/>
  <c r="AA257" i="10"/>
  <c r="X257" i="10"/>
  <c r="W257" i="10"/>
  <c r="V257" i="10"/>
  <c r="U257" i="10"/>
  <c r="AC256" i="10"/>
  <c r="AB256" i="10"/>
  <c r="AA256" i="10"/>
  <c r="X256" i="10"/>
  <c r="W256" i="10"/>
  <c r="V256" i="10"/>
  <c r="U256" i="10"/>
  <c r="AC255" i="10"/>
  <c r="AB255" i="10"/>
  <c r="AA255" i="10"/>
  <c r="X255" i="10"/>
  <c r="W255" i="10"/>
  <c r="V255" i="10"/>
  <c r="U255" i="10"/>
  <c r="AC254" i="10"/>
  <c r="AB254" i="10"/>
  <c r="AA254" i="10"/>
  <c r="X254" i="10"/>
  <c r="W254" i="10"/>
  <c r="V254" i="10"/>
  <c r="U254" i="10"/>
  <c r="AC253" i="10"/>
  <c r="AB253" i="10"/>
  <c r="AA253" i="10"/>
  <c r="X253" i="10"/>
  <c r="W253" i="10"/>
  <c r="V253" i="10"/>
  <c r="U253" i="10"/>
  <c r="AC252" i="10"/>
  <c r="AB252" i="10"/>
  <c r="AA252" i="10"/>
  <c r="X252" i="10"/>
  <c r="W252" i="10"/>
  <c r="V252" i="10"/>
  <c r="U252" i="10"/>
  <c r="AC251" i="10"/>
  <c r="AB251" i="10"/>
  <c r="AA251" i="10"/>
  <c r="X251" i="10"/>
  <c r="W251" i="10"/>
  <c r="V251" i="10"/>
  <c r="U251" i="10"/>
  <c r="AC250" i="10"/>
  <c r="AB250" i="10"/>
  <c r="AA250" i="10"/>
  <c r="X250" i="10"/>
  <c r="W250" i="10"/>
  <c r="V250" i="10"/>
  <c r="U250" i="10"/>
  <c r="AC249" i="10"/>
  <c r="AB249" i="10"/>
  <c r="AA249" i="10"/>
  <c r="X249" i="10"/>
  <c r="W249" i="10"/>
  <c r="V249" i="10"/>
  <c r="U249" i="10"/>
  <c r="AC248" i="10"/>
  <c r="AB248" i="10"/>
  <c r="AA248" i="10"/>
  <c r="X248" i="10"/>
  <c r="W248" i="10"/>
  <c r="V248" i="10"/>
  <c r="U248" i="10"/>
  <c r="AC247" i="10"/>
  <c r="AB247" i="10"/>
  <c r="AA247" i="10"/>
  <c r="X247" i="10"/>
  <c r="W247" i="10"/>
  <c r="V247" i="10"/>
  <c r="U247" i="10"/>
  <c r="AC246" i="10"/>
  <c r="AB246" i="10"/>
  <c r="AA246" i="10"/>
  <c r="X246" i="10"/>
  <c r="W246" i="10"/>
  <c r="V246" i="10"/>
  <c r="U246" i="10"/>
  <c r="AC245" i="10"/>
  <c r="AB245" i="10"/>
  <c r="AA245" i="10"/>
  <c r="X245" i="10"/>
  <c r="W245" i="10"/>
  <c r="V245" i="10"/>
  <c r="U245" i="10"/>
  <c r="AC244" i="10"/>
  <c r="AB244" i="10"/>
  <c r="AA244" i="10"/>
  <c r="X244" i="10"/>
  <c r="W244" i="10"/>
  <c r="V244" i="10"/>
  <c r="U244" i="10"/>
  <c r="AC243" i="10"/>
  <c r="AB243" i="10"/>
  <c r="AA243" i="10"/>
  <c r="X243" i="10"/>
  <c r="W243" i="10"/>
  <c r="V243" i="10"/>
  <c r="U243" i="10"/>
  <c r="AC242" i="10"/>
  <c r="AB242" i="10"/>
  <c r="AA242" i="10"/>
  <c r="X242" i="10"/>
  <c r="W242" i="10"/>
  <c r="V242" i="10"/>
  <c r="U242" i="10"/>
  <c r="AC241" i="10"/>
  <c r="AB241" i="10"/>
  <c r="AA241" i="10"/>
  <c r="X241" i="10"/>
  <c r="W241" i="10"/>
  <c r="V241" i="10"/>
  <c r="U241" i="10"/>
  <c r="AC240" i="10"/>
  <c r="AB240" i="10"/>
  <c r="AA240" i="10"/>
  <c r="X240" i="10"/>
  <c r="W240" i="10"/>
  <c r="V240" i="10"/>
  <c r="U240" i="10"/>
  <c r="AC239" i="10"/>
  <c r="AB239" i="10"/>
  <c r="AA239" i="10"/>
  <c r="X239" i="10"/>
  <c r="W239" i="10"/>
  <c r="V239" i="10"/>
  <c r="U239" i="10"/>
  <c r="AC238" i="10"/>
  <c r="AB238" i="10"/>
  <c r="AA238" i="10"/>
  <c r="X238" i="10"/>
  <c r="W238" i="10"/>
  <c r="V238" i="10"/>
  <c r="U238" i="10"/>
  <c r="AC237" i="10"/>
  <c r="AB237" i="10"/>
  <c r="AA237" i="10"/>
  <c r="X237" i="10"/>
  <c r="W237" i="10"/>
  <c r="V237" i="10"/>
  <c r="U237" i="10"/>
  <c r="AC236" i="10"/>
  <c r="AB236" i="10"/>
  <c r="AA236" i="10"/>
  <c r="X236" i="10"/>
  <c r="W236" i="10"/>
  <c r="V236" i="10"/>
  <c r="U236" i="10"/>
  <c r="AC235" i="10"/>
  <c r="AB235" i="10"/>
  <c r="AA235" i="10"/>
  <c r="X235" i="10"/>
  <c r="W235" i="10"/>
  <c r="V235" i="10"/>
  <c r="U235" i="10"/>
  <c r="AC234" i="10"/>
  <c r="AB234" i="10"/>
  <c r="AA234" i="10"/>
  <c r="X234" i="10"/>
  <c r="W234" i="10"/>
  <c r="V234" i="10"/>
  <c r="U234" i="10"/>
  <c r="AC233" i="10"/>
  <c r="AB233" i="10"/>
  <c r="AA233" i="10"/>
  <c r="X233" i="10"/>
  <c r="W233" i="10"/>
  <c r="V233" i="10"/>
  <c r="U233" i="10"/>
  <c r="AC232" i="10"/>
  <c r="AB232" i="10"/>
  <c r="AA232" i="10"/>
  <c r="X232" i="10"/>
  <c r="W232" i="10"/>
  <c r="V232" i="10"/>
  <c r="U232" i="10"/>
  <c r="AC231" i="10"/>
  <c r="AB231" i="10"/>
  <c r="AA231" i="10"/>
  <c r="X231" i="10"/>
  <c r="W231" i="10"/>
  <c r="V231" i="10"/>
  <c r="U231" i="10"/>
  <c r="AC230" i="10"/>
  <c r="AB230" i="10"/>
  <c r="AA230" i="10"/>
  <c r="X230" i="10"/>
  <c r="W230" i="10"/>
  <c r="V230" i="10"/>
  <c r="U230" i="10"/>
  <c r="AC229" i="10"/>
  <c r="AB229" i="10"/>
  <c r="AA229" i="10"/>
  <c r="X229" i="10"/>
  <c r="W229" i="10"/>
  <c r="V229" i="10"/>
  <c r="U229" i="10"/>
  <c r="AC228" i="10"/>
  <c r="AB228" i="10"/>
  <c r="AA228" i="10"/>
  <c r="X228" i="10"/>
  <c r="W228" i="10"/>
  <c r="V228" i="10"/>
  <c r="U228" i="10"/>
  <c r="AC227" i="10"/>
  <c r="AB227" i="10"/>
  <c r="AA227" i="10"/>
  <c r="X227" i="10"/>
  <c r="W227" i="10"/>
  <c r="V227" i="10"/>
  <c r="U227" i="10"/>
  <c r="AC226" i="10"/>
  <c r="AB226" i="10"/>
  <c r="AA226" i="10"/>
  <c r="X226" i="10"/>
  <c r="W226" i="10"/>
  <c r="V226" i="10"/>
  <c r="U226" i="10"/>
  <c r="AC225" i="10"/>
  <c r="AB225" i="10"/>
  <c r="AA225" i="10"/>
  <c r="X225" i="10"/>
  <c r="W225" i="10"/>
  <c r="V225" i="10"/>
  <c r="U225" i="10"/>
  <c r="AC224" i="10"/>
  <c r="AB224" i="10"/>
  <c r="AA224" i="10"/>
  <c r="X224" i="10"/>
  <c r="W224" i="10"/>
  <c r="V224" i="10"/>
  <c r="U224" i="10"/>
  <c r="AC223" i="10"/>
  <c r="AB223" i="10"/>
  <c r="AA223" i="10"/>
  <c r="X223" i="10"/>
  <c r="W223" i="10"/>
  <c r="V223" i="10"/>
  <c r="U223" i="10"/>
  <c r="AC222" i="10"/>
  <c r="AB222" i="10"/>
  <c r="AA222" i="10"/>
  <c r="X222" i="10"/>
  <c r="W222" i="10"/>
  <c r="V222" i="10"/>
  <c r="U222" i="10"/>
  <c r="AC221" i="10"/>
  <c r="AB221" i="10"/>
  <c r="AA221" i="10"/>
  <c r="X221" i="10"/>
  <c r="W221" i="10"/>
  <c r="V221" i="10"/>
  <c r="U221" i="10"/>
  <c r="AC220" i="10"/>
  <c r="AB220" i="10"/>
  <c r="AA220" i="10"/>
  <c r="X220" i="10"/>
  <c r="W220" i="10"/>
  <c r="V220" i="10"/>
  <c r="U220" i="10"/>
  <c r="AC219" i="10"/>
  <c r="AB219" i="10"/>
  <c r="AA219" i="10"/>
  <c r="X219" i="10"/>
  <c r="W219" i="10"/>
  <c r="V219" i="10"/>
  <c r="U219" i="10"/>
  <c r="AC218" i="10"/>
  <c r="AB218" i="10"/>
  <c r="AA218" i="10"/>
  <c r="X218" i="10"/>
  <c r="W218" i="10"/>
  <c r="V218" i="10"/>
  <c r="U218" i="10"/>
  <c r="AC217" i="10"/>
  <c r="AB217" i="10"/>
  <c r="AA217" i="10"/>
  <c r="X217" i="10"/>
  <c r="W217" i="10"/>
  <c r="V217" i="10"/>
  <c r="U217" i="10"/>
  <c r="AC216" i="10"/>
  <c r="AB216" i="10"/>
  <c r="AA216" i="10"/>
  <c r="X216" i="10"/>
  <c r="W216" i="10"/>
  <c r="V216" i="10"/>
  <c r="U216" i="10"/>
  <c r="AC215" i="10"/>
  <c r="AB215" i="10"/>
  <c r="AA215" i="10"/>
  <c r="X215" i="10"/>
  <c r="W215" i="10"/>
  <c r="V215" i="10"/>
  <c r="U215" i="10"/>
  <c r="AC214" i="10"/>
  <c r="AB214" i="10"/>
  <c r="AA214" i="10"/>
  <c r="X214" i="10"/>
  <c r="W214" i="10"/>
  <c r="V214" i="10"/>
  <c r="U214" i="10"/>
  <c r="AC213" i="10"/>
  <c r="AB213" i="10"/>
  <c r="AA213" i="10"/>
  <c r="X213" i="10"/>
  <c r="W213" i="10"/>
  <c r="V213" i="10"/>
  <c r="U213" i="10"/>
  <c r="AC212" i="10"/>
  <c r="AB212" i="10"/>
  <c r="AA212" i="10"/>
  <c r="X212" i="10"/>
  <c r="W212" i="10"/>
  <c r="V212" i="10"/>
  <c r="U212" i="10"/>
  <c r="AC211" i="10"/>
  <c r="AB211" i="10"/>
  <c r="AA211" i="10"/>
  <c r="X211" i="10"/>
  <c r="W211" i="10"/>
  <c r="V211" i="10"/>
  <c r="U211" i="10"/>
  <c r="AC210" i="10"/>
  <c r="AB210" i="10"/>
  <c r="AA210" i="10"/>
  <c r="X210" i="10"/>
  <c r="W210" i="10"/>
  <c r="V210" i="10"/>
  <c r="U210" i="10"/>
  <c r="AC209" i="10"/>
  <c r="AB209" i="10"/>
  <c r="AA209" i="10"/>
  <c r="X209" i="10"/>
  <c r="W209" i="10"/>
  <c r="V209" i="10"/>
  <c r="U209" i="10"/>
  <c r="AC208" i="10"/>
  <c r="AB208" i="10"/>
  <c r="AA208" i="10"/>
  <c r="X208" i="10"/>
  <c r="W208" i="10"/>
  <c r="V208" i="10"/>
  <c r="U208" i="10"/>
  <c r="AC207" i="10"/>
  <c r="AB207" i="10"/>
  <c r="AA207" i="10"/>
  <c r="X207" i="10"/>
  <c r="W207" i="10"/>
  <c r="V207" i="10"/>
  <c r="U207" i="10"/>
  <c r="AC206" i="10"/>
  <c r="AB206" i="10"/>
  <c r="AA206" i="10"/>
  <c r="X206" i="10"/>
  <c r="W206" i="10"/>
  <c r="V206" i="10"/>
  <c r="U206" i="10"/>
  <c r="AC205" i="10"/>
  <c r="AB205" i="10"/>
  <c r="AA205" i="10"/>
  <c r="X205" i="10"/>
  <c r="W205" i="10"/>
  <c r="V205" i="10"/>
  <c r="U205" i="10"/>
  <c r="AC204" i="10"/>
  <c r="AB204" i="10"/>
  <c r="AA204" i="10"/>
  <c r="X204" i="10"/>
  <c r="W204" i="10"/>
  <c r="V204" i="10"/>
  <c r="U204" i="10"/>
  <c r="AC203" i="10"/>
  <c r="AB203" i="10"/>
  <c r="AA203" i="10"/>
  <c r="X203" i="10"/>
  <c r="W203" i="10"/>
  <c r="V203" i="10"/>
  <c r="U203" i="10"/>
  <c r="AC202" i="10"/>
  <c r="AB202" i="10"/>
  <c r="AA202" i="10"/>
  <c r="X202" i="10"/>
  <c r="W202" i="10"/>
  <c r="V202" i="10"/>
  <c r="U202" i="10"/>
  <c r="AC201" i="10"/>
  <c r="AB201" i="10"/>
  <c r="AA201" i="10"/>
  <c r="X201" i="10"/>
  <c r="W201" i="10"/>
  <c r="V201" i="10"/>
  <c r="U201" i="10"/>
  <c r="AC200" i="10"/>
  <c r="AB200" i="10"/>
  <c r="AA200" i="10"/>
  <c r="X200" i="10"/>
  <c r="W200" i="10"/>
  <c r="V200" i="10"/>
  <c r="U200" i="10"/>
  <c r="AC199" i="10"/>
  <c r="AB199" i="10"/>
  <c r="AA199" i="10"/>
  <c r="X199" i="10"/>
  <c r="W199" i="10"/>
  <c r="V199" i="10"/>
  <c r="U199" i="10"/>
  <c r="AC198" i="10"/>
  <c r="AB198" i="10"/>
  <c r="AA198" i="10"/>
  <c r="X198" i="10"/>
  <c r="W198" i="10"/>
  <c r="V198" i="10"/>
  <c r="U198" i="10"/>
  <c r="AC197" i="10"/>
  <c r="AB197" i="10"/>
  <c r="AA197" i="10"/>
  <c r="X197" i="10"/>
  <c r="W197" i="10"/>
  <c r="V197" i="10"/>
  <c r="U197" i="10"/>
  <c r="AC196" i="10"/>
  <c r="AB196" i="10"/>
  <c r="AA196" i="10"/>
  <c r="X196" i="10"/>
  <c r="W196" i="10"/>
  <c r="V196" i="10"/>
  <c r="U196" i="10"/>
  <c r="AC195" i="10"/>
  <c r="AB195" i="10"/>
  <c r="AA195" i="10"/>
  <c r="X195" i="10"/>
  <c r="W195" i="10"/>
  <c r="V195" i="10"/>
  <c r="U195" i="10"/>
  <c r="AC194" i="10"/>
  <c r="AB194" i="10"/>
  <c r="AA194" i="10"/>
  <c r="X194" i="10"/>
  <c r="W194" i="10"/>
  <c r="V194" i="10"/>
  <c r="U194" i="10"/>
  <c r="AC193" i="10"/>
  <c r="AB193" i="10"/>
  <c r="AA193" i="10"/>
  <c r="X193" i="10"/>
  <c r="W193" i="10"/>
  <c r="V193" i="10"/>
  <c r="U193" i="10"/>
  <c r="AC192" i="10"/>
  <c r="AB192" i="10"/>
  <c r="AA192" i="10"/>
  <c r="X192" i="10"/>
  <c r="W192" i="10"/>
  <c r="V192" i="10"/>
  <c r="U192" i="10"/>
  <c r="AC191" i="10"/>
  <c r="AB191" i="10"/>
  <c r="AA191" i="10"/>
  <c r="X191" i="10"/>
  <c r="W191" i="10"/>
  <c r="V191" i="10"/>
  <c r="U191" i="10"/>
  <c r="AC190" i="10"/>
  <c r="AB190" i="10"/>
  <c r="AA190" i="10"/>
  <c r="X190" i="10"/>
  <c r="W190" i="10"/>
  <c r="V190" i="10"/>
  <c r="U190" i="10"/>
  <c r="AC189" i="10"/>
  <c r="AB189" i="10"/>
  <c r="AA189" i="10"/>
  <c r="X189" i="10"/>
  <c r="W189" i="10"/>
  <c r="V189" i="10"/>
  <c r="U189" i="10"/>
  <c r="AC188" i="10"/>
  <c r="AB188" i="10"/>
  <c r="AA188" i="10"/>
  <c r="X188" i="10"/>
  <c r="W188" i="10"/>
  <c r="V188" i="10"/>
  <c r="U188" i="10"/>
  <c r="AC187" i="10"/>
  <c r="AB187" i="10"/>
  <c r="AA187" i="10"/>
  <c r="X187" i="10"/>
  <c r="W187" i="10"/>
  <c r="V187" i="10"/>
  <c r="U187" i="10"/>
  <c r="AC186" i="10"/>
  <c r="AB186" i="10"/>
  <c r="AA186" i="10"/>
  <c r="X186" i="10"/>
  <c r="W186" i="10"/>
  <c r="V186" i="10"/>
  <c r="U186" i="10"/>
  <c r="AC185" i="10"/>
  <c r="AB185" i="10"/>
  <c r="AA185" i="10"/>
  <c r="X185" i="10"/>
  <c r="W185" i="10"/>
  <c r="V185" i="10"/>
  <c r="U185" i="10"/>
  <c r="AC184" i="10"/>
  <c r="AB184" i="10"/>
  <c r="AA184" i="10"/>
  <c r="X184" i="10"/>
  <c r="W184" i="10"/>
  <c r="V184" i="10"/>
  <c r="U184" i="10"/>
  <c r="AC183" i="10"/>
  <c r="AB183" i="10"/>
  <c r="AA183" i="10"/>
  <c r="X183" i="10"/>
  <c r="W183" i="10"/>
  <c r="V183" i="10"/>
  <c r="U183" i="10"/>
  <c r="AC182" i="10"/>
  <c r="AB182" i="10"/>
  <c r="AA182" i="10"/>
  <c r="X182" i="10"/>
  <c r="W182" i="10"/>
  <c r="V182" i="10"/>
  <c r="U182" i="10"/>
  <c r="AC181" i="10"/>
  <c r="AB181" i="10"/>
  <c r="AA181" i="10"/>
  <c r="X181" i="10"/>
  <c r="W181" i="10"/>
  <c r="V181" i="10"/>
  <c r="U181" i="10"/>
  <c r="AC180" i="10"/>
  <c r="AB180" i="10"/>
  <c r="AA180" i="10"/>
  <c r="X180" i="10"/>
  <c r="W180" i="10"/>
  <c r="V180" i="10"/>
  <c r="U180" i="10"/>
  <c r="AC179" i="10"/>
  <c r="AB179" i="10"/>
  <c r="AA179" i="10"/>
  <c r="X179" i="10"/>
  <c r="W179" i="10"/>
  <c r="V179" i="10"/>
  <c r="U179" i="10"/>
  <c r="AC178" i="10"/>
  <c r="AB178" i="10"/>
  <c r="AA178" i="10"/>
  <c r="X178" i="10"/>
  <c r="W178" i="10"/>
  <c r="V178" i="10"/>
  <c r="U178" i="10"/>
  <c r="AC177" i="10"/>
  <c r="AB177" i="10"/>
  <c r="AA177" i="10"/>
  <c r="X177" i="10"/>
  <c r="W177" i="10"/>
  <c r="V177" i="10"/>
  <c r="U177" i="10"/>
  <c r="AC176" i="10"/>
  <c r="AB176" i="10"/>
  <c r="AA176" i="10"/>
  <c r="X176" i="10"/>
  <c r="W176" i="10"/>
  <c r="V176" i="10"/>
  <c r="U176" i="10"/>
  <c r="AC175" i="10"/>
  <c r="AB175" i="10"/>
  <c r="AA175" i="10"/>
  <c r="X175" i="10"/>
  <c r="W175" i="10"/>
  <c r="V175" i="10"/>
  <c r="U175" i="10"/>
  <c r="AC174" i="10"/>
  <c r="AB174" i="10"/>
  <c r="AA174" i="10"/>
  <c r="X174" i="10"/>
  <c r="W174" i="10"/>
  <c r="V174" i="10"/>
  <c r="U174" i="10"/>
  <c r="AC173" i="10"/>
  <c r="AB173" i="10"/>
  <c r="AA173" i="10"/>
  <c r="X173" i="10"/>
  <c r="W173" i="10"/>
  <c r="V173" i="10"/>
  <c r="U173" i="10"/>
  <c r="AC172" i="10"/>
  <c r="AB172" i="10"/>
  <c r="AA172" i="10"/>
  <c r="X172" i="10"/>
  <c r="W172" i="10"/>
  <c r="V172" i="10"/>
  <c r="U172" i="10"/>
  <c r="AC171" i="10"/>
  <c r="AB171" i="10"/>
  <c r="AA171" i="10"/>
  <c r="X171" i="10"/>
  <c r="W171" i="10"/>
  <c r="V171" i="10"/>
  <c r="U171" i="10"/>
  <c r="AC170" i="10"/>
  <c r="AB170" i="10"/>
  <c r="AA170" i="10"/>
  <c r="X170" i="10"/>
  <c r="W170" i="10"/>
  <c r="V170" i="10"/>
  <c r="U170" i="10"/>
  <c r="AC169" i="10"/>
  <c r="AB169" i="10"/>
  <c r="AA169" i="10"/>
  <c r="X169" i="10"/>
  <c r="W169" i="10"/>
  <c r="V169" i="10"/>
  <c r="U169" i="10"/>
  <c r="AC168" i="10"/>
  <c r="AB168" i="10"/>
  <c r="AA168" i="10"/>
  <c r="X168" i="10"/>
  <c r="W168" i="10"/>
  <c r="V168" i="10"/>
  <c r="U168" i="10"/>
  <c r="AC167" i="10"/>
  <c r="AB167" i="10"/>
  <c r="AA167" i="10"/>
  <c r="X167" i="10"/>
  <c r="W167" i="10"/>
  <c r="V167" i="10"/>
  <c r="U167" i="10"/>
  <c r="AC166" i="10"/>
  <c r="AB166" i="10"/>
  <c r="AA166" i="10"/>
  <c r="X166" i="10"/>
  <c r="W166" i="10"/>
  <c r="V166" i="10"/>
  <c r="U166" i="10"/>
  <c r="AC165" i="10"/>
  <c r="AB165" i="10"/>
  <c r="AA165" i="10"/>
  <c r="X165" i="10"/>
  <c r="W165" i="10"/>
  <c r="V165" i="10"/>
  <c r="U165" i="10"/>
  <c r="AC164" i="10"/>
  <c r="AB164" i="10"/>
  <c r="AA164" i="10"/>
  <c r="X164" i="10"/>
  <c r="W164" i="10"/>
  <c r="V164" i="10"/>
  <c r="U164" i="10"/>
  <c r="AC163" i="10"/>
  <c r="AB163" i="10"/>
  <c r="AA163" i="10"/>
  <c r="X163" i="10"/>
  <c r="W163" i="10"/>
  <c r="V163" i="10"/>
  <c r="U163" i="10"/>
  <c r="AC162" i="10"/>
  <c r="AB162" i="10"/>
  <c r="AA162" i="10"/>
  <c r="X162" i="10"/>
  <c r="W162" i="10"/>
  <c r="V162" i="10"/>
  <c r="U162" i="10"/>
  <c r="AC161" i="10"/>
  <c r="AB161" i="10"/>
  <c r="AA161" i="10"/>
  <c r="X161" i="10"/>
  <c r="W161" i="10"/>
  <c r="V161" i="10"/>
  <c r="U161" i="10"/>
  <c r="AC160" i="10"/>
  <c r="AB160" i="10"/>
  <c r="AA160" i="10"/>
  <c r="X160" i="10"/>
  <c r="W160" i="10"/>
  <c r="V160" i="10"/>
  <c r="U160" i="10"/>
  <c r="AC159" i="10"/>
  <c r="AB159" i="10"/>
  <c r="AA159" i="10"/>
  <c r="X159" i="10"/>
  <c r="W159" i="10"/>
  <c r="V159" i="10"/>
  <c r="U159" i="10"/>
  <c r="AC158" i="10"/>
  <c r="AB158" i="10"/>
  <c r="AA158" i="10"/>
  <c r="X158" i="10"/>
  <c r="W158" i="10"/>
  <c r="V158" i="10"/>
  <c r="U158" i="10"/>
  <c r="AC157" i="10"/>
  <c r="AB157" i="10"/>
  <c r="AA157" i="10"/>
  <c r="X157" i="10"/>
  <c r="W157" i="10"/>
  <c r="V157" i="10"/>
  <c r="U157" i="10"/>
  <c r="AC156" i="10"/>
  <c r="AB156" i="10"/>
  <c r="AA156" i="10"/>
  <c r="X156" i="10"/>
  <c r="W156" i="10"/>
  <c r="V156" i="10"/>
  <c r="U156" i="10"/>
  <c r="AC155" i="10"/>
  <c r="AB155" i="10"/>
  <c r="AA155" i="10"/>
  <c r="X155" i="10"/>
  <c r="W155" i="10"/>
  <c r="V155" i="10"/>
  <c r="U155" i="10"/>
  <c r="AC154" i="10"/>
  <c r="AB154" i="10"/>
  <c r="AA154" i="10"/>
  <c r="X154" i="10"/>
  <c r="W154" i="10"/>
  <c r="V154" i="10"/>
  <c r="U154" i="10"/>
  <c r="AC153" i="10"/>
  <c r="AB153" i="10"/>
  <c r="AA153" i="10"/>
  <c r="X153" i="10"/>
  <c r="W153" i="10"/>
  <c r="V153" i="10"/>
  <c r="U153" i="10"/>
  <c r="AC152" i="10"/>
  <c r="AB152" i="10"/>
  <c r="AA152" i="10"/>
  <c r="X152" i="10"/>
  <c r="W152" i="10"/>
  <c r="V152" i="10"/>
  <c r="U152" i="10"/>
  <c r="AC151" i="10"/>
  <c r="AB151" i="10"/>
  <c r="AA151" i="10"/>
  <c r="X151" i="10"/>
  <c r="W151" i="10"/>
  <c r="V151" i="10"/>
  <c r="U151" i="10"/>
  <c r="AC150" i="10"/>
  <c r="AB150" i="10"/>
  <c r="AA150" i="10"/>
  <c r="X150" i="10"/>
  <c r="W150" i="10"/>
  <c r="V150" i="10"/>
  <c r="U150" i="10"/>
  <c r="AC149" i="10"/>
  <c r="AB149" i="10"/>
  <c r="AA149" i="10"/>
  <c r="X149" i="10"/>
  <c r="W149" i="10"/>
  <c r="V149" i="10"/>
  <c r="U149" i="10"/>
  <c r="AC148" i="10"/>
  <c r="AB148" i="10"/>
  <c r="AA148" i="10"/>
  <c r="X148" i="10"/>
  <c r="W148" i="10"/>
  <c r="V148" i="10"/>
  <c r="U148" i="10"/>
  <c r="AC147" i="10"/>
  <c r="AB147" i="10"/>
  <c r="AA147" i="10"/>
  <c r="X147" i="10"/>
  <c r="W147" i="10"/>
  <c r="V147" i="10"/>
  <c r="U147" i="10"/>
  <c r="AC146" i="10"/>
  <c r="AB146" i="10"/>
  <c r="AA146" i="10"/>
  <c r="X146" i="10"/>
  <c r="W146" i="10"/>
  <c r="V146" i="10"/>
  <c r="U146" i="10"/>
  <c r="AC145" i="10"/>
  <c r="AB145" i="10"/>
  <c r="AA145" i="10"/>
  <c r="X145" i="10"/>
  <c r="W145" i="10"/>
  <c r="V145" i="10"/>
  <c r="U145" i="10"/>
  <c r="AC144" i="10"/>
  <c r="AB144" i="10"/>
  <c r="AA144" i="10"/>
  <c r="X144" i="10"/>
  <c r="W144" i="10"/>
  <c r="V144" i="10"/>
  <c r="U144" i="10"/>
  <c r="AC143" i="10"/>
  <c r="AB143" i="10"/>
  <c r="AA143" i="10"/>
  <c r="X143" i="10"/>
  <c r="W143" i="10"/>
  <c r="V143" i="10"/>
  <c r="U143" i="10"/>
  <c r="AC142" i="10"/>
  <c r="AB142" i="10"/>
  <c r="AA142" i="10"/>
  <c r="X142" i="10"/>
  <c r="W142" i="10"/>
  <c r="V142" i="10"/>
  <c r="U142" i="10"/>
  <c r="AC141" i="10"/>
  <c r="AB141" i="10"/>
  <c r="AA141" i="10"/>
  <c r="X141" i="10"/>
  <c r="W141" i="10"/>
  <c r="V141" i="10"/>
  <c r="U141" i="10"/>
  <c r="AC140" i="10"/>
  <c r="AB140" i="10"/>
  <c r="AA140" i="10"/>
  <c r="X140" i="10"/>
  <c r="W140" i="10"/>
  <c r="V140" i="10"/>
  <c r="U140" i="10"/>
  <c r="AC139" i="10"/>
  <c r="AB139" i="10"/>
  <c r="AA139" i="10"/>
  <c r="X139" i="10"/>
  <c r="W139" i="10"/>
  <c r="V139" i="10"/>
  <c r="U139" i="10"/>
  <c r="AC138" i="10"/>
  <c r="AB138" i="10"/>
  <c r="AA138" i="10"/>
  <c r="X138" i="10"/>
  <c r="W138" i="10"/>
  <c r="V138" i="10"/>
  <c r="U138" i="10"/>
  <c r="AC137" i="10"/>
  <c r="AB137" i="10"/>
  <c r="AA137" i="10"/>
  <c r="X137" i="10"/>
  <c r="W137" i="10"/>
  <c r="V137" i="10"/>
  <c r="U137" i="10"/>
  <c r="AC136" i="10"/>
  <c r="AB136" i="10"/>
  <c r="AA136" i="10"/>
  <c r="X136" i="10"/>
  <c r="W136" i="10"/>
  <c r="V136" i="10"/>
  <c r="U136" i="10"/>
  <c r="AC135" i="10"/>
  <c r="AB135" i="10"/>
  <c r="AA135" i="10"/>
  <c r="X135" i="10"/>
  <c r="W135" i="10"/>
  <c r="V135" i="10"/>
  <c r="U135" i="10"/>
  <c r="AC134" i="10"/>
  <c r="AB134" i="10"/>
  <c r="AA134" i="10"/>
  <c r="X134" i="10"/>
  <c r="W134" i="10"/>
  <c r="V134" i="10"/>
  <c r="U134" i="10"/>
  <c r="AC133" i="10"/>
  <c r="AB133" i="10"/>
  <c r="AA133" i="10"/>
  <c r="X133" i="10"/>
  <c r="W133" i="10"/>
  <c r="V133" i="10"/>
  <c r="U133" i="10"/>
  <c r="AC132" i="10"/>
  <c r="AB132" i="10"/>
  <c r="AA132" i="10"/>
  <c r="X132" i="10"/>
  <c r="W132" i="10"/>
  <c r="V132" i="10"/>
  <c r="U132" i="10"/>
  <c r="AC131" i="10"/>
  <c r="AB131" i="10"/>
  <c r="AA131" i="10"/>
  <c r="X131" i="10"/>
  <c r="W131" i="10"/>
  <c r="V131" i="10"/>
  <c r="U131" i="10"/>
  <c r="AC130" i="10"/>
  <c r="AB130" i="10"/>
  <c r="AA130" i="10"/>
  <c r="X130" i="10"/>
  <c r="W130" i="10"/>
  <c r="V130" i="10"/>
  <c r="U130" i="10"/>
  <c r="AC129" i="10"/>
  <c r="AB129" i="10"/>
  <c r="AA129" i="10"/>
  <c r="X129" i="10"/>
  <c r="W129" i="10"/>
  <c r="V129" i="10"/>
  <c r="U129" i="10"/>
  <c r="AC128" i="10"/>
  <c r="AB128" i="10"/>
  <c r="AA128" i="10"/>
  <c r="X128" i="10"/>
  <c r="W128" i="10"/>
  <c r="V128" i="10"/>
  <c r="U128" i="10"/>
  <c r="AC127" i="10"/>
  <c r="AB127" i="10"/>
  <c r="AA127" i="10"/>
  <c r="X127" i="10"/>
  <c r="W127" i="10"/>
  <c r="V127" i="10"/>
  <c r="U127" i="10"/>
  <c r="AC126" i="10"/>
  <c r="AB126" i="10"/>
  <c r="AA126" i="10"/>
  <c r="X126" i="10"/>
  <c r="W126" i="10"/>
  <c r="V126" i="10"/>
  <c r="U126" i="10"/>
  <c r="AC125" i="10"/>
  <c r="AB125" i="10"/>
  <c r="AA125" i="10"/>
  <c r="X125" i="10"/>
  <c r="W125" i="10"/>
  <c r="V125" i="10"/>
  <c r="U125" i="10"/>
  <c r="AC124" i="10"/>
  <c r="AB124" i="10"/>
  <c r="AA124" i="10"/>
  <c r="X124" i="10"/>
  <c r="W124" i="10"/>
  <c r="V124" i="10"/>
  <c r="U124" i="10"/>
  <c r="AC123" i="10"/>
  <c r="AB123" i="10"/>
  <c r="AA123" i="10"/>
  <c r="X123" i="10"/>
  <c r="W123" i="10"/>
  <c r="V123" i="10"/>
  <c r="U123" i="10"/>
  <c r="AC122" i="10"/>
  <c r="AB122" i="10"/>
  <c r="AA122" i="10"/>
  <c r="X122" i="10"/>
  <c r="W122" i="10"/>
  <c r="V122" i="10"/>
  <c r="U122" i="10"/>
  <c r="AC121" i="10"/>
  <c r="AB121" i="10"/>
  <c r="AA121" i="10"/>
  <c r="X121" i="10"/>
  <c r="W121" i="10"/>
  <c r="V121" i="10"/>
  <c r="U121" i="10"/>
  <c r="AC120" i="10"/>
  <c r="AB120" i="10"/>
  <c r="AA120" i="10"/>
  <c r="X120" i="10"/>
  <c r="W120" i="10"/>
  <c r="V120" i="10"/>
  <c r="U120" i="10"/>
  <c r="AC119" i="10"/>
  <c r="AB119" i="10"/>
  <c r="AA119" i="10"/>
  <c r="X119" i="10"/>
  <c r="W119" i="10"/>
  <c r="V119" i="10"/>
  <c r="U119" i="10"/>
  <c r="AC118" i="10"/>
  <c r="AB118" i="10"/>
  <c r="AA118" i="10"/>
  <c r="X118" i="10"/>
  <c r="W118" i="10"/>
  <c r="V118" i="10"/>
  <c r="U118" i="10"/>
  <c r="AC117" i="10"/>
  <c r="AB117" i="10"/>
  <c r="AA117" i="10"/>
  <c r="X117" i="10"/>
  <c r="W117" i="10"/>
  <c r="V117" i="10"/>
  <c r="U117" i="10"/>
  <c r="AC116" i="10"/>
  <c r="AB116" i="10"/>
  <c r="AA116" i="10"/>
  <c r="X116" i="10"/>
  <c r="W116" i="10"/>
  <c r="V116" i="10"/>
  <c r="U116" i="10"/>
  <c r="AC115" i="10"/>
  <c r="AB115" i="10"/>
  <c r="AA115" i="10"/>
  <c r="X115" i="10"/>
  <c r="W115" i="10"/>
  <c r="V115" i="10"/>
  <c r="U115" i="10"/>
  <c r="AC114" i="10"/>
  <c r="AB114" i="10"/>
  <c r="AA114" i="10"/>
  <c r="X114" i="10"/>
  <c r="W114" i="10"/>
  <c r="V114" i="10"/>
  <c r="U114" i="10"/>
  <c r="AC113" i="10"/>
  <c r="AB113" i="10"/>
  <c r="AA113" i="10"/>
  <c r="X113" i="10"/>
  <c r="W113" i="10"/>
  <c r="V113" i="10"/>
  <c r="U113" i="10"/>
  <c r="AC112" i="10"/>
  <c r="AB112" i="10"/>
  <c r="AA112" i="10"/>
  <c r="X112" i="10"/>
  <c r="W112" i="10"/>
  <c r="V112" i="10"/>
  <c r="U112" i="10"/>
  <c r="AC111" i="10"/>
  <c r="AB111" i="10"/>
  <c r="AA111" i="10"/>
  <c r="X111" i="10"/>
  <c r="W111" i="10"/>
  <c r="V111" i="10"/>
  <c r="U111" i="10"/>
  <c r="AC110" i="10"/>
  <c r="AB110" i="10"/>
  <c r="AA110" i="10"/>
  <c r="X110" i="10"/>
  <c r="W110" i="10"/>
  <c r="V110" i="10"/>
  <c r="U110" i="10"/>
  <c r="AC109" i="10"/>
  <c r="AB109" i="10"/>
  <c r="AA109" i="10"/>
  <c r="X109" i="10"/>
  <c r="W109" i="10"/>
  <c r="V109" i="10"/>
  <c r="U109" i="10"/>
  <c r="AC108" i="10"/>
  <c r="AB108" i="10"/>
  <c r="AA108" i="10"/>
  <c r="X108" i="10"/>
  <c r="W108" i="10"/>
  <c r="V108" i="10"/>
  <c r="U108" i="10"/>
  <c r="AC107" i="10"/>
  <c r="AB107" i="10"/>
  <c r="AA107" i="10"/>
  <c r="X107" i="10"/>
  <c r="W107" i="10"/>
  <c r="V107" i="10"/>
  <c r="U107" i="10"/>
  <c r="AC106" i="10"/>
  <c r="AB106" i="10"/>
  <c r="AA106" i="10"/>
  <c r="X106" i="10"/>
  <c r="W106" i="10"/>
  <c r="V106" i="10"/>
  <c r="U106" i="10"/>
  <c r="AC105" i="10"/>
  <c r="AB105" i="10"/>
  <c r="AA105" i="10"/>
  <c r="X105" i="10"/>
  <c r="W105" i="10"/>
  <c r="V105" i="10"/>
  <c r="U105" i="10"/>
  <c r="AC104" i="10"/>
  <c r="AB104" i="10"/>
  <c r="AA104" i="10"/>
  <c r="X104" i="10"/>
  <c r="W104" i="10"/>
  <c r="V104" i="10"/>
  <c r="U104" i="10"/>
  <c r="AC103" i="10"/>
  <c r="AB103" i="10"/>
  <c r="AA103" i="10"/>
  <c r="X103" i="10"/>
  <c r="W103" i="10"/>
  <c r="V103" i="10"/>
  <c r="U103" i="10"/>
  <c r="AC102" i="10"/>
  <c r="AB102" i="10"/>
  <c r="AA102" i="10"/>
  <c r="X102" i="10"/>
  <c r="W102" i="10"/>
  <c r="V102" i="10"/>
  <c r="U102" i="10"/>
  <c r="AC101" i="10"/>
  <c r="AB101" i="10"/>
  <c r="AA101" i="10"/>
  <c r="X101" i="10"/>
  <c r="W101" i="10"/>
  <c r="V101" i="10"/>
  <c r="U101" i="10"/>
  <c r="AC100" i="10"/>
  <c r="AB100" i="10"/>
  <c r="AA100" i="10"/>
  <c r="X100" i="10"/>
  <c r="W100" i="10"/>
  <c r="V100" i="10"/>
  <c r="U100" i="10"/>
  <c r="AC99" i="10"/>
  <c r="AB99" i="10"/>
  <c r="AA99" i="10"/>
  <c r="X99" i="10"/>
  <c r="W99" i="10"/>
  <c r="V99" i="10"/>
  <c r="U99" i="10"/>
  <c r="AC98" i="10"/>
  <c r="AB98" i="10"/>
  <c r="AA98" i="10"/>
  <c r="X98" i="10"/>
  <c r="W98" i="10"/>
  <c r="V98" i="10"/>
  <c r="U98" i="10"/>
  <c r="AC97" i="10"/>
  <c r="AB97" i="10"/>
  <c r="AA97" i="10"/>
  <c r="X97" i="10"/>
  <c r="W97" i="10"/>
  <c r="V97" i="10"/>
  <c r="U97" i="10"/>
  <c r="AC96" i="10"/>
  <c r="AB96" i="10"/>
  <c r="AA96" i="10"/>
  <c r="X96" i="10"/>
  <c r="W96" i="10"/>
  <c r="V96" i="10"/>
  <c r="U96" i="10"/>
  <c r="AC95" i="10"/>
  <c r="AB95" i="10"/>
  <c r="AA95" i="10"/>
  <c r="X95" i="10"/>
  <c r="W95" i="10"/>
  <c r="V95" i="10"/>
  <c r="U95" i="10"/>
  <c r="AC94" i="10"/>
  <c r="AB94" i="10"/>
  <c r="AA94" i="10"/>
  <c r="X94" i="10"/>
  <c r="W94" i="10"/>
  <c r="V94" i="10"/>
  <c r="U94" i="10"/>
  <c r="AC93" i="10"/>
  <c r="AB93" i="10"/>
  <c r="AA93" i="10"/>
  <c r="X93" i="10"/>
  <c r="W93" i="10"/>
  <c r="V93" i="10"/>
  <c r="U93" i="10"/>
  <c r="AC92" i="10"/>
  <c r="AB92" i="10"/>
  <c r="AA92" i="10"/>
  <c r="X92" i="10"/>
  <c r="W92" i="10"/>
  <c r="V92" i="10"/>
  <c r="U92" i="10"/>
  <c r="AC91" i="10"/>
  <c r="AB91" i="10"/>
  <c r="AA91" i="10"/>
  <c r="X91" i="10"/>
  <c r="W91" i="10"/>
  <c r="V91" i="10"/>
  <c r="U91" i="10"/>
  <c r="AC90" i="10"/>
  <c r="AB90" i="10"/>
  <c r="AA90" i="10"/>
  <c r="X90" i="10"/>
  <c r="W90" i="10"/>
  <c r="V90" i="10"/>
  <c r="U90" i="10"/>
  <c r="AC89" i="10"/>
  <c r="AB89" i="10"/>
  <c r="AA89" i="10"/>
  <c r="X89" i="10"/>
  <c r="W89" i="10"/>
  <c r="V89" i="10"/>
  <c r="U89" i="10"/>
  <c r="AC88" i="10"/>
  <c r="AB88" i="10"/>
  <c r="AA88" i="10"/>
  <c r="X88" i="10"/>
  <c r="W88" i="10"/>
  <c r="V88" i="10"/>
  <c r="U88" i="10"/>
  <c r="AC87" i="10"/>
  <c r="AB87" i="10"/>
  <c r="AA87" i="10"/>
  <c r="X87" i="10"/>
  <c r="W87" i="10"/>
  <c r="V87" i="10"/>
  <c r="U87" i="10"/>
  <c r="AC86" i="10"/>
  <c r="AB86" i="10"/>
  <c r="AA86" i="10"/>
  <c r="X86" i="10"/>
  <c r="W86" i="10"/>
  <c r="V86" i="10"/>
  <c r="U86" i="10"/>
  <c r="AC85" i="10"/>
  <c r="AB85" i="10"/>
  <c r="AA85" i="10"/>
  <c r="X85" i="10"/>
  <c r="W85" i="10"/>
  <c r="V85" i="10"/>
  <c r="U85" i="10"/>
  <c r="AC84" i="10"/>
  <c r="AB84" i="10"/>
  <c r="AA84" i="10"/>
  <c r="X84" i="10"/>
  <c r="W84" i="10"/>
  <c r="V84" i="10"/>
  <c r="U84" i="10"/>
  <c r="AC83" i="10"/>
  <c r="AB83" i="10"/>
  <c r="AA83" i="10"/>
  <c r="X83" i="10"/>
  <c r="W83" i="10"/>
  <c r="V83" i="10"/>
  <c r="U83" i="10"/>
  <c r="AC82" i="10"/>
  <c r="AB82" i="10"/>
  <c r="AA82" i="10"/>
  <c r="X82" i="10"/>
  <c r="W82" i="10"/>
  <c r="V82" i="10"/>
  <c r="U82" i="10"/>
  <c r="AC81" i="10"/>
  <c r="AB81" i="10"/>
  <c r="AA81" i="10"/>
  <c r="X81" i="10"/>
  <c r="W81" i="10"/>
  <c r="V81" i="10"/>
  <c r="U81" i="10"/>
  <c r="AC80" i="10"/>
  <c r="AB80" i="10"/>
  <c r="AA80" i="10"/>
  <c r="X80" i="10"/>
  <c r="W80" i="10"/>
  <c r="V80" i="10"/>
  <c r="U80" i="10"/>
  <c r="AC79" i="10"/>
  <c r="AB79" i="10"/>
  <c r="AA79" i="10"/>
  <c r="X79" i="10"/>
  <c r="W79" i="10"/>
  <c r="V79" i="10"/>
  <c r="U79" i="10"/>
  <c r="AC78" i="10"/>
  <c r="AB78" i="10"/>
  <c r="AA78" i="10"/>
  <c r="X78" i="10"/>
  <c r="W78" i="10"/>
  <c r="V78" i="10"/>
  <c r="U78" i="10"/>
  <c r="AC77" i="10"/>
  <c r="AB77" i="10"/>
  <c r="AA77" i="10"/>
  <c r="X77" i="10"/>
  <c r="W77" i="10"/>
  <c r="V77" i="10"/>
  <c r="U77" i="10"/>
  <c r="AC76" i="10"/>
  <c r="AB76" i="10"/>
  <c r="AA76" i="10"/>
  <c r="X76" i="10"/>
  <c r="W76" i="10"/>
  <c r="V76" i="10"/>
  <c r="U76" i="10"/>
  <c r="AC75" i="10"/>
  <c r="AB75" i="10"/>
  <c r="AA75" i="10"/>
  <c r="X75" i="10"/>
  <c r="W75" i="10"/>
  <c r="V75" i="10"/>
  <c r="U75" i="10"/>
  <c r="AC74" i="10"/>
  <c r="AB74" i="10"/>
  <c r="AA74" i="10"/>
  <c r="X74" i="10"/>
  <c r="W74" i="10"/>
  <c r="V74" i="10"/>
  <c r="U74" i="10"/>
  <c r="AC73" i="10"/>
  <c r="AB73" i="10"/>
  <c r="AA73" i="10"/>
  <c r="X73" i="10"/>
  <c r="W73" i="10"/>
  <c r="V73" i="10"/>
  <c r="U73" i="10"/>
  <c r="AC72" i="10"/>
  <c r="AB72" i="10"/>
  <c r="AA72" i="10"/>
  <c r="X72" i="10"/>
  <c r="W72" i="10"/>
  <c r="V72" i="10"/>
  <c r="U72" i="10"/>
  <c r="AC71" i="10"/>
  <c r="AB71" i="10"/>
  <c r="AA71" i="10"/>
  <c r="X71" i="10"/>
  <c r="W71" i="10"/>
  <c r="V71" i="10"/>
  <c r="U71" i="10"/>
  <c r="AC70" i="10"/>
  <c r="AB70" i="10"/>
  <c r="AA70" i="10"/>
  <c r="X70" i="10"/>
  <c r="W70" i="10"/>
  <c r="V70" i="10"/>
  <c r="U70" i="10"/>
  <c r="AC69" i="10"/>
  <c r="AB69" i="10"/>
  <c r="AA69" i="10"/>
  <c r="X69" i="10"/>
  <c r="W69" i="10"/>
  <c r="V69" i="10"/>
  <c r="U69" i="10"/>
  <c r="AC68" i="10"/>
  <c r="AB68" i="10"/>
  <c r="AA68" i="10"/>
  <c r="X68" i="10"/>
  <c r="W68" i="10"/>
  <c r="V68" i="10"/>
  <c r="U68" i="10"/>
  <c r="AC67" i="10"/>
  <c r="AB67" i="10"/>
  <c r="AA67" i="10"/>
  <c r="X67" i="10"/>
  <c r="W67" i="10"/>
  <c r="V67" i="10"/>
  <c r="U67" i="10"/>
  <c r="AC66" i="10"/>
  <c r="AB66" i="10"/>
  <c r="AA66" i="10"/>
  <c r="X66" i="10"/>
  <c r="W66" i="10"/>
  <c r="V66" i="10"/>
  <c r="U66" i="10"/>
  <c r="AC65" i="10"/>
  <c r="AB65" i="10"/>
  <c r="AA65" i="10"/>
  <c r="X65" i="10"/>
  <c r="W65" i="10"/>
  <c r="V65" i="10"/>
  <c r="U65" i="10"/>
  <c r="AC64" i="10"/>
  <c r="AB64" i="10"/>
  <c r="AA64" i="10"/>
  <c r="X64" i="10"/>
  <c r="W64" i="10"/>
  <c r="V64" i="10"/>
  <c r="U64" i="10"/>
  <c r="AC63" i="10"/>
  <c r="AB63" i="10"/>
  <c r="AA63" i="10"/>
  <c r="X63" i="10"/>
  <c r="W63" i="10"/>
  <c r="V63" i="10"/>
  <c r="U63" i="10"/>
  <c r="AC62" i="10"/>
  <c r="AB62" i="10"/>
  <c r="AA62" i="10"/>
  <c r="X62" i="10"/>
  <c r="W62" i="10"/>
  <c r="V62" i="10"/>
  <c r="U62" i="10"/>
  <c r="AC61" i="10"/>
  <c r="AB61" i="10"/>
  <c r="AA61" i="10"/>
  <c r="X61" i="10"/>
  <c r="W61" i="10"/>
  <c r="V61" i="10"/>
  <c r="U61" i="10"/>
  <c r="AC60" i="10"/>
  <c r="AB60" i="10"/>
  <c r="AA60" i="10"/>
  <c r="X60" i="10"/>
  <c r="W60" i="10"/>
  <c r="V60" i="10"/>
  <c r="U60" i="10"/>
  <c r="AC59" i="10"/>
  <c r="AB59" i="10"/>
  <c r="AA59" i="10"/>
  <c r="X59" i="10"/>
  <c r="W59" i="10"/>
  <c r="V59" i="10"/>
  <c r="U59" i="10"/>
  <c r="AC58" i="10"/>
  <c r="AB58" i="10"/>
  <c r="AA58" i="10"/>
  <c r="X58" i="10"/>
  <c r="W58" i="10"/>
  <c r="V58" i="10"/>
  <c r="U58" i="10"/>
  <c r="AC57" i="10"/>
  <c r="AB57" i="10"/>
  <c r="AA57" i="10"/>
  <c r="X57" i="10"/>
  <c r="W57" i="10"/>
  <c r="V57" i="10"/>
  <c r="U57" i="10"/>
  <c r="AC56" i="10"/>
  <c r="AB56" i="10"/>
  <c r="AA56" i="10"/>
  <c r="X56" i="10"/>
  <c r="W56" i="10"/>
  <c r="V56" i="10"/>
  <c r="U56" i="10"/>
  <c r="AC55" i="10"/>
  <c r="AB55" i="10"/>
  <c r="AA55" i="10"/>
  <c r="X55" i="10"/>
  <c r="W55" i="10"/>
  <c r="V55" i="10"/>
  <c r="U55" i="10"/>
  <c r="AC54" i="10"/>
  <c r="AB54" i="10"/>
  <c r="AA54" i="10"/>
  <c r="X54" i="10"/>
  <c r="W54" i="10"/>
  <c r="V54" i="10"/>
  <c r="U54" i="10"/>
  <c r="AC53" i="10"/>
  <c r="AB53" i="10"/>
  <c r="AA53" i="10"/>
  <c r="X53" i="10"/>
  <c r="W53" i="10"/>
  <c r="V53" i="10"/>
  <c r="U53" i="10"/>
  <c r="AC52" i="10"/>
  <c r="AB52" i="10"/>
  <c r="AA52" i="10"/>
  <c r="X52" i="10"/>
  <c r="W52" i="10"/>
  <c r="V52" i="10"/>
  <c r="U52" i="10"/>
  <c r="AC51" i="10"/>
  <c r="AB51" i="10"/>
  <c r="AA51" i="10"/>
  <c r="X51" i="10"/>
  <c r="W51" i="10"/>
  <c r="V51" i="10"/>
  <c r="U51" i="10"/>
  <c r="AC50" i="10"/>
  <c r="AB50" i="10"/>
  <c r="AA50" i="10"/>
  <c r="X50" i="10"/>
  <c r="W50" i="10"/>
  <c r="V50" i="10"/>
  <c r="U50" i="10"/>
  <c r="AC49" i="10"/>
  <c r="AB49" i="10"/>
  <c r="AA49" i="10"/>
  <c r="X49" i="10"/>
  <c r="W49" i="10"/>
  <c r="V49" i="10"/>
  <c r="U49" i="10"/>
  <c r="AC48" i="10"/>
  <c r="AB48" i="10"/>
  <c r="AA48" i="10"/>
  <c r="X48" i="10"/>
  <c r="W48" i="10"/>
  <c r="V48" i="10"/>
  <c r="U48" i="10"/>
  <c r="AC47" i="10"/>
  <c r="AB47" i="10"/>
  <c r="AA47" i="10"/>
  <c r="X47" i="10"/>
  <c r="W47" i="10"/>
  <c r="V47" i="10"/>
  <c r="U47" i="10"/>
  <c r="AC46" i="10"/>
  <c r="AB46" i="10"/>
  <c r="AA46" i="10"/>
  <c r="X46" i="10"/>
  <c r="W46" i="10"/>
  <c r="V46" i="10"/>
  <c r="U46" i="10"/>
  <c r="AC45" i="10"/>
  <c r="AB45" i="10"/>
  <c r="AA45" i="10"/>
  <c r="X45" i="10"/>
  <c r="W45" i="10"/>
  <c r="V45" i="10"/>
  <c r="U45" i="10"/>
  <c r="AC44" i="10"/>
  <c r="AB44" i="10"/>
  <c r="AA44" i="10"/>
  <c r="X44" i="10"/>
  <c r="W44" i="10"/>
  <c r="V44" i="10"/>
  <c r="U44" i="10"/>
  <c r="AC43" i="10"/>
  <c r="AB43" i="10"/>
  <c r="AA43" i="10"/>
  <c r="X43" i="10"/>
  <c r="W43" i="10"/>
  <c r="V43" i="10"/>
  <c r="U43" i="10"/>
  <c r="AC42" i="10"/>
  <c r="AB42" i="10"/>
  <c r="AA42" i="10"/>
  <c r="X42" i="10"/>
  <c r="W42" i="10"/>
  <c r="V42" i="10"/>
  <c r="U42" i="10"/>
  <c r="AC41" i="10"/>
  <c r="AB41" i="10"/>
  <c r="AA41" i="10"/>
  <c r="X41" i="10"/>
  <c r="W41" i="10"/>
  <c r="V41" i="10"/>
  <c r="U41" i="10"/>
  <c r="AC40" i="10"/>
  <c r="AB40" i="10"/>
  <c r="AA40" i="10"/>
  <c r="X40" i="10"/>
  <c r="W40" i="10"/>
  <c r="V40" i="10"/>
  <c r="U40" i="10"/>
  <c r="AC39" i="10"/>
  <c r="AB39" i="10"/>
  <c r="AA39" i="10"/>
  <c r="X39" i="10"/>
  <c r="W39" i="10"/>
  <c r="V39" i="10"/>
  <c r="U39" i="10"/>
  <c r="AC38" i="10"/>
  <c r="AB38" i="10"/>
  <c r="AA38" i="10"/>
  <c r="X38" i="10"/>
  <c r="W38" i="10"/>
  <c r="V38" i="10"/>
  <c r="U38" i="10"/>
  <c r="AC37" i="10"/>
  <c r="AB37" i="10"/>
  <c r="AA37" i="10"/>
  <c r="X37" i="10"/>
  <c r="W37" i="10"/>
  <c r="V37" i="10"/>
  <c r="U37" i="10"/>
  <c r="AC36" i="10"/>
  <c r="AB36" i="10"/>
  <c r="AA36" i="10"/>
  <c r="X36" i="10"/>
  <c r="W36" i="10"/>
  <c r="V36" i="10"/>
  <c r="U36" i="10"/>
  <c r="AC35" i="10"/>
  <c r="AB35" i="10"/>
  <c r="AA35" i="10"/>
  <c r="X35" i="10"/>
  <c r="W35" i="10"/>
  <c r="V35" i="10"/>
  <c r="U35" i="10"/>
  <c r="AC34" i="10"/>
  <c r="AB34" i="10"/>
  <c r="AA34" i="10"/>
  <c r="X34" i="10"/>
  <c r="W34" i="10"/>
  <c r="V34" i="10"/>
  <c r="U34" i="10"/>
  <c r="AC33" i="10"/>
  <c r="AB33" i="10"/>
  <c r="AA33" i="10"/>
  <c r="X33" i="10"/>
  <c r="W33" i="10"/>
  <c r="V33" i="10"/>
  <c r="U33" i="10"/>
  <c r="AC32" i="10"/>
  <c r="AB32" i="10"/>
  <c r="AA32" i="10"/>
  <c r="X32" i="10"/>
  <c r="W32" i="10"/>
  <c r="V32" i="10"/>
  <c r="U32" i="10"/>
  <c r="AC31" i="10"/>
  <c r="AB31" i="10"/>
  <c r="AA31" i="10"/>
  <c r="X31" i="10"/>
  <c r="W31" i="10"/>
  <c r="V31" i="10"/>
  <c r="U31" i="10"/>
  <c r="AC30" i="10"/>
  <c r="AB30" i="10"/>
  <c r="AA30" i="10"/>
  <c r="X30" i="10"/>
  <c r="W30" i="10"/>
  <c r="V30" i="10"/>
  <c r="U30" i="10"/>
  <c r="AC29" i="10"/>
  <c r="AB29" i="10"/>
  <c r="AA29" i="10"/>
  <c r="X29" i="10"/>
  <c r="W29" i="10"/>
  <c r="V29" i="10"/>
  <c r="U29" i="10"/>
  <c r="AC28" i="10"/>
  <c r="AB28" i="10"/>
  <c r="AA28" i="10"/>
  <c r="X28" i="10"/>
  <c r="W28" i="10"/>
  <c r="V28" i="10"/>
  <c r="U28" i="10"/>
  <c r="AC27" i="10"/>
  <c r="AB27" i="10"/>
  <c r="AA27" i="10"/>
  <c r="X27" i="10"/>
  <c r="W27" i="10"/>
  <c r="V27" i="10"/>
  <c r="U27" i="10"/>
  <c r="AC26" i="10"/>
  <c r="AB26" i="10"/>
  <c r="AA26" i="10"/>
  <c r="X26" i="10"/>
  <c r="W26" i="10"/>
  <c r="V26" i="10"/>
  <c r="U26" i="10"/>
  <c r="AC25" i="10"/>
  <c r="AB25" i="10"/>
  <c r="AA25" i="10"/>
  <c r="X25" i="10"/>
  <c r="W25" i="10"/>
  <c r="V25" i="10"/>
  <c r="U25" i="10"/>
  <c r="AC24" i="10"/>
  <c r="AB24" i="10"/>
  <c r="AA24" i="10"/>
  <c r="X24" i="10"/>
  <c r="W24" i="10"/>
  <c r="V24" i="10"/>
  <c r="U24" i="10"/>
  <c r="AC23" i="10"/>
  <c r="AB23" i="10"/>
  <c r="AA23" i="10"/>
  <c r="X23" i="10"/>
  <c r="W23" i="10"/>
  <c r="V23" i="10"/>
  <c r="U23" i="10"/>
  <c r="AC22" i="10"/>
  <c r="AB22" i="10"/>
  <c r="AA22" i="10"/>
  <c r="X22" i="10"/>
  <c r="W22" i="10"/>
  <c r="V22" i="10"/>
  <c r="U22" i="10"/>
  <c r="AC21" i="10"/>
  <c r="AB21" i="10"/>
  <c r="AA21" i="10"/>
  <c r="X21" i="10"/>
  <c r="W21" i="10"/>
  <c r="V21" i="10"/>
  <c r="U21" i="10"/>
  <c r="AC20" i="10"/>
  <c r="AB20" i="10"/>
  <c r="AA20" i="10"/>
  <c r="X20" i="10"/>
  <c r="W20" i="10"/>
  <c r="V20" i="10"/>
  <c r="U20" i="10"/>
  <c r="AC19" i="10"/>
  <c r="AB19" i="10"/>
  <c r="AA19" i="10"/>
  <c r="X19" i="10"/>
  <c r="W19" i="10"/>
  <c r="V19" i="10"/>
  <c r="U19" i="10"/>
  <c r="AC18" i="10"/>
  <c r="AB18" i="10"/>
  <c r="AA18" i="10"/>
  <c r="X18" i="10"/>
  <c r="W18" i="10"/>
  <c r="V18" i="10"/>
  <c r="U18" i="10"/>
  <c r="AC17" i="10"/>
  <c r="AB17" i="10"/>
  <c r="AA17" i="10"/>
  <c r="X17" i="10"/>
  <c r="W17" i="10"/>
  <c r="V17" i="10"/>
  <c r="U17" i="10"/>
  <c r="AC16" i="10"/>
  <c r="AB16" i="10"/>
  <c r="AA16" i="10"/>
  <c r="X16" i="10"/>
  <c r="W16" i="10"/>
  <c r="V16" i="10"/>
  <c r="U16" i="10"/>
  <c r="AC15" i="10"/>
  <c r="AB15" i="10"/>
  <c r="AA15" i="10"/>
  <c r="X15" i="10"/>
  <c r="W15" i="10"/>
  <c r="V15" i="10"/>
  <c r="U15" i="10"/>
  <c r="AC14" i="10"/>
  <c r="AB14" i="10"/>
  <c r="AA14" i="10"/>
  <c r="X14" i="10"/>
  <c r="W14" i="10"/>
  <c r="V14" i="10"/>
  <c r="U14" i="10"/>
  <c r="AC13" i="10"/>
  <c r="AB13" i="10"/>
  <c r="AA13" i="10"/>
  <c r="X13" i="10"/>
  <c r="W13" i="10"/>
  <c r="V13" i="10"/>
  <c r="U13" i="10"/>
  <c r="AC12" i="10"/>
  <c r="AB12" i="10"/>
  <c r="AA12" i="10"/>
  <c r="X12" i="10"/>
  <c r="W12" i="10"/>
  <c r="V12" i="10"/>
  <c r="U12" i="10"/>
  <c r="AC11" i="10"/>
  <c r="AB11" i="10"/>
  <c r="AA11" i="10"/>
  <c r="X11" i="10"/>
  <c r="W11" i="10"/>
  <c r="V11" i="10"/>
  <c r="U11" i="10"/>
  <c r="AC10" i="10"/>
  <c r="AB10" i="10"/>
  <c r="AA10" i="10"/>
  <c r="X10" i="10"/>
  <c r="W10" i="10"/>
  <c r="V10" i="10"/>
  <c r="U10" i="10"/>
  <c r="AC9" i="10"/>
  <c r="AB9" i="10"/>
  <c r="AA9" i="10"/>
  <c r="X9" i="10"/>
  <c r="W9" i="10"/>
  <c r="V9" i="10"/>
  <c r="U9" i="10"/>
  <c r="AC8" i="10"/>
  <c r="AB8" i="10"/>
  <c r="AA8" i="10"/>
  <c r="X8" i="10"/>
  <c r="W8" i="10"/>
  <c r="V8" i="10"/>
  <c r="U8" i="10"/>
  <c r="AC7" i="10"/>
  <c r="AB7" i="10"/>
  <c r="AA7" i="10"/>
  <c r="X7" i="10"/>
  <c r="W7" i="10"/>
  <c r="V7" i="10"/>
  <c r="U7" i="10"/>
  <c r="AC6" i="10"/>
  <c r="AB6" i="10"/>
  <c r="AA6" i="10"/>
  <c r="X6" i="10"/>
  <c r="W6" i="10"/>
  <c r="V6" i="10"/>
  <c r="U6" i="10"/>
  <c r="AC5" i="10"/>
  <c r="AB5" i="10"/>
  <c r="AA5" i="10"/>
  <c r="X5" i="10"/>
  <c r="W5" i="10"/>
  <c r="V5" i="10"/>
  <c r="U5" i="10"/>
  <c r="AC4" i="10"/>
  <c r="AB4" i="10"/>
  <c r="AA4" i="10"/>
  <c r="X4" i="10"/>
  <c r="W4" i="10"/>
  <c r="V4" i="10"/>
  <c r="U4" i="10"/>
  <c r="L7" i="17" l="1"/>
  <c r="N7" i="17"/>
  <c r="P7" i="17"/>
  <c r="S7" i="17"/>
  <c r="T7" i="17"/>
  <c r="AE7" i="17"/>
  <c r="AJ7" i="17"/>
  <c r="AQ7" i="17"/>
  <c r="AR7" i="17"/>
  <c r="R7" i="17"/>
  <c r="X7" i="17"/>
  <c r="AB7" i="17"/>
  <c r="AI3" i="17"/>
  <c r="AI6" i="17" s="1"/>
  <c r="AK7" i="17"/>
  <c r="AL7" i="17"/>
  <c r="AO7" i="17"/>
  <c r="AP7" i="17"/>
  <c r="AJ6" i="17"/>
  <c r="M7" i="17"/>
  <c r="O7" i="17"/>
  <c r="W7" i="17"/>
  <c r="AA7" i="17"/>
  <c r="AC7" i="17"/>
  <c r="AG7" i="17"/>
  <c r="AI7" i="17"/>
  <c r="B2" i="17"/>
  <c r="B4" i="17"/>
  <c r="K3" i="17"/>
  <c r="K6" i="17" s="1"/>
  <c r="R3" i="17"/>
  <c r="R6" i="17" s="1"/>
  <c r="X3" i="17"/>
  <c r="X6" i="17" s="1"/>
  <c r="Y3" i="17"/>
  <c r="Y6" i="17" s="1"/>
  <c r="AB3" i="17"/>
  <c r="AB6" i="17" s="1"/>
  <c r="AD3" i="17"/>
  <c r="AD6" i="17" s="1"/>
  <c r="AF3" i="17"/>
  <c r="AF6" i="17" s="1"/>
  <c r="AL3" i="17"/>
  <c r="AL6" i="17" s="1"/>
  <c r="AM3" i="17"/>
  <c r="AM6" i="17" s="1"/>
  <c r="AO3" i="17"/>
  <c r="AO6" i="17" s="1"/>
  <c r="AP3" i="17"/>
  <c r="AP6" i="17" s="1"/>
  <c r="B5" i="17"/>
  <c r="B3" i="17" s="1"/>
  <c r="C5" i="17"/>
  <c r="D2" i="17"/>
  <c r="D4" i="17"/>
  <c r="D7" i="17" s="1"/>
  <c r="K8" i="17"/>
  <c r="K11" i="17" s="1"/>
  <c r="L3" i="17"/>
  <c r="L6" i="17" s="1"/>
  <c r="M3" i="17"/>
  <c r="M6" i="17" s="1"/>
  <c r="N3" i="17"/>
  <c r="N6" i="17" s="1"/>
  <c r="O3" i="17"/>
  <c r="O6" i="17" s="1"/>
  <c r="P3" i="17"/>
  <c r="P6" i="17" s="1"/>
  <c r="E5" i="17"/>
  <c r="Q5" i="17"/>
  <c r="R8" i="17"/>
  <c r="S3" i="17"/>
  <c r="S6" i="17" s="1"/>
  <c r="T3" i="17"/>
  <c r="T6" i="17" s="1"/>
  <c r="F2" i="17"/>
  <c r="U2" i="17"/>
  <c r="F4" i="17"/>
  <c r="U4" i="17"/>
  <c r="G2" i="17"/>
  <c r="V2" i="17"/>
  <c r="G4" i="17"/>
  <c r="V4" i="17"/>
  <c r="W3" i="17"/>
  <c r="W6" i="17" s="1"/>
  <c r="X8" i="17"/>
  <c r="Y8" i="17"/>
  <c r="Y11" i="17" s="1"/>
  <c r="H2" i="17"/>
  <c r="H8" i="17" s="1"/>
  <c r="H11" i="17" s="1"/>
  <c r="Z2" i="17"/>
  <c r="H4" i="17"/>
  <c r="Z4" i="17"/>
  <c r="AA3" i="17"/>
  <c r="AA6" i="17" s="1"/>
  <c r="AB8" i="17"/>
  <c r="AB11" i="17" s="1"/>
  <c r="AC3" i="17"/>
  <c r="AC6" i="17" s="1"/>
  <c r="AD8" i="17"/>
  <c r="AD11" i="17" s="1"/>
  <c r="AE3" i="17"/>
  <c r="AE6" i="17" s="1"/>
  <c r="AF8" i="17"/>
  <c r="AG3" i="17"/>
  <c r="AG6" i="17" s="1"/>
  <c r="I2" i="17"/>
  <c r="AH2" i="17"/>
  <c r="I4" i="17"/>
  <c r="AH4" i="17"/>
  <c r="AK8" i="17"/>
  <c r="AK11" i="17" s="1"/>
  <c r="AL8" i="17"/>
  <c r="AL11" i="17" s="1"/>
  <c r="AM8" i="17"/>
  <c r="AM11" i="17" s="1"/>
  <c r="J2" i="17"/>
  <c r="AN2" i="17"/>
  <c r="J4" i="17"/>
  <c r="AN4" i="17"/>
  <c r="AO8" i="17"/>
  <c r="AO11" i="17" s="1"/>
  <c r="AP8" i="17"/>
  <c r="AP11" i="17" s="1"/>
  <c r="AQ3" i="17"/>
  <c r="AQ6" i="17" s="1"/>
  <c r="AR3" i="17"/>
  <c r="AR6" i="17" s="1"/>
  <c r="C2" i="17"/>
  <c r="C4" i="17"/>
  <c r="D5" i="17"/>
  <c r="L8" i="17"/>
  <c r="L11" i="17" s="1"/>
  <c r="M8" i="17"/>
  <c r="M11" i="17" s="1"/>
  <c r="N8" i="17"/>
  <c r="N11" i="17" s="1"/>
  <c r="O8" i="17"/>
  <c r="O11" i="17" s="1"/>
  <c r="P8" i="17"/>
  <c r="P11" i="17" s="1"/>
  <c r="E2" i="17"/>
  <c r="Q2" i="17"/>
  <c r="E4" i="17"/>
  <c r="E3" i="17" s="1"/>
  <c r="Q4" i="17"/>
  <c r="S8" i="17"/>
  <c r="S11" i="17" s="1"/>
  <c r="T8" i="17"/>
  <c r="F5" i="17"/>
  <c r="U5" i="17"/>
  <c r="G5" i="17"/>
  <c r="G3" i="17" s="1"/>
  <c r="V5" i="17"/>
  <c r="V3" i="17" s="1"/>
  <c r="W8" i="17"/>
  <c r="W11" i="17" s="1"/>
  <c r="H5" i="17"/>
  <c r="H3" i="17" s="1"/>
  <c r="Z5" i="17"/>
  <c r="Z3" i="17" s="1"/>
  <c r="AA8" i="17"/>
  <c r="AA11" i="17" s="1"/>
  <c r="AC8" i="17"/>
  <c r="AC11" i="17" s="1"/>
  <c r="AE8" i="17"/>
  <c r="AE11" i="17" s="1"/>
  <c r="AG8" i="17"/>
  <c r="AG11" i="17" s="1"/>
  <c r="I5" i="17"/>
  <c r="AH5" i="17"/>
  <c r="AI8" i="17"/>
  <c r="AI11" i="17" s="1"/>
  <c r="AJ8" i="17"/>
  <c r="AK3" i="17"/>
  <c r="AK6" i="17" s="1"/>
  <c r="J5" i="17"/>
  <c r="J3" i="17" s="1"/>
  <c r="AN5" i="17"/>
  <c r="AQ8" i="17"/>
  <c r="AQ11" i="17" s="1"/>
  <c r="AR8" i="17"/>
  <c r="AR11" i="17" s="1"/>
  <c r="D3" i="17"/>
  <c r="AB1510" i="10"/>
  <c r="AB1507" i="10"/>
  <c r="AB1506" i="10"/>
  <c r="W1510" i="10"/>
  <c r="W1506" i="10"/>
  <c r="W1507" i="10"/>
  <c r="X1510" i="10"/>
  <c r="X1507" i="10"/>
  <c r="X1506" i="10"/>
  <c r="V1506" i="10"/>
  <c r="V1507" i="10"/>
  <c r="V1510" i="10"/>
  <c r="AC1507" i="10"/>
  <c r="AC1510" i="10"/>
  <c r="AC1506" i="10"/>
  <c r="U1507" i="10"/>
  <c r="U1510" i="10"/>
  <c r="U1506" i="10"/>
  <c r="AA1510" i="10"/>
  <c r="AA1506" i="10"/>
  <c r="AA1507" i="10"/>
  <c r="Y1497" i="10"/>
  <c r="T1502" i="10"/>
  <c r="T1497" i="10"/>
  <c r="E1502" i="10"/>
  <c r="T1498" i="10"/>
  <c r="K1504" i="10"/>
  <c r="G1504" i="10"/>
  <c r="Z1379" i="10"/>
  <c r="Z1480" i="10"/>
  <c r="M1482" i="10"/>
  <c r="Z1378" i="10"/>
  <c r="M189" i="10"/>
  <c r="N189" i="10" s="1"/>
  <c r="T195" i="10"/>
  <c r="Z476" i="10"/>
  <c r="Y924" i="10"/>
  <c r="M101" i="10"/>
  <c r="N101" i="10" s="1"/>
  <c r="Z1374" i="10"/>
  <c r="T1377" i="10"/>
  <c r="E1378" i="10"/>
  <c r="T1383" i="10"/>
  <c r="E1383" i="10" s="1"/>
  <c r="F1383" i="10" s="1"/>
  <c r="H1383" i="10" s="1"/>
  <c r="I1383" i="10" s="1"/>
  <c r="O1383" i="10" s="1"/>
  <c r="Z1398" i="10"/>
  <c r="Z1456" i="10"/>
  <c r="T1492" i="10"/>
  <c r="Z1496" i="10"/>
  <c r="Y196" i="10"/>
  <c r="E397" i="10"/>
  <c r="M443" i="10"/>
  <c r="N443" i="10" s="1"/>
  <c r="T474" i="10"/>
  <c r="Y540" i="10"/>
  <c r="Z570" i="10"/>
  <c r="E597" i="10"/>
  <c r="M1058" i="10"/>
  <c r="N1058" i="10" s="1"/>
  <c r="M1387" i="10"/>
  <c r="N1387" i="10" s="1"/>
  <c r="E1395" i="10"/>
  <c r="Z193" i="10"/>
  <c r="E560" i="10"/>
  <c r="E579" i="10"/>
  <c r="Y931" i="10"/>
  <c r="M1026" i="10"/>
  <c r="N1026" i="10" s="1"/>
  <c r="T31" i="10"/>
  <c r="E31" i="10" s="1"/>
  <c r="F31" i="10" s="1"/>
  <c r="H31" i="10" s="1"/>
  <c r="I31" i="10" s="1"/>
  <c r="O31" i="10" s="1"/>
  <c r="M64" i="10"/>
  <c r="Z194" i="10"/>
  <c r="Y306" i="10"/>
  <c r="Z557" i="10"/>
  <c r="Z943" i="10"/>
  <c r="E1178" i="10"/>
  <c r="E1263" i="10"/>
  <c r="Y186" i="10"/>
  <c r="Z270" i="10"/>
  <c r="Z290" i="10"/>
  <c r="Z755" i="10"/>
  <c r="Y758" i="10"/>
  <c r="E1067" i="10"/>
  <c r="E1236" i="10"/>
  <c r="Z79" i="10"/>
  <c r="T81" i="10"/>
  <c r="E81" i="10" s="1"/>
  <c r="F81" i="10" s="1"/>
  <c r="H81" i="10" s="1"/>
  <c r="I81" i="10" s="1"/>
  <c r="O81" i="10" s="1"/>
  <c r="E193" i="10"/>
  <c r="E195" i="10"/>
  <c r="T227" i="10"/>
  <c r="E227" i="10" s="1"/>
  <c r="F227" i="10" s="1"/>
  <c r="H227" i="10" s="1"/>
  <c r="I227" i="10" s="1"/>
  <c r="O227" i="10" s="1"/>
  <c r="T28" i="10"/>
  <c r="Y30" i="10"/>
  <c r="E62" i="10"/>
  <c r="T98" i="10"/>
  <c r="Y375" i="10"/>
  <c r="Y386" i="10"/>
  <c r="Z696" i="10"/>
  <c r="T702" i="10"/>
  <c r="E702" i="10" s="1"/>
  <c r="F702" i="10" s="1"/>
  <c r="H702" i="10" s="1"/>
  <c r="I702" i="10" s="1"/>
  <c r="O702" i="10" s="1"/>
  <c r="T714" i="10"/>
  <c r="E714" i="10" s="1"/>
  <c r="F714" i="10" s="1"/>
  <c r="H714" i="10" s="1"/>
  <c r="I714" i="10" s="1"/>
  <c r="O714" i="10" s="1"/>
  <c r="T978" i="10"/>
  <c r="E1026" i="10"/>
  <c r="T1029" i="10"/>
  <c r="E1029" i="10" s="1"/>
  <c r="F1029" i="10" s="1"/>
  <c r="H1029" i="10" s="1"/>
  <c r="I1029" i="10" s="1"/>
  <c r="O1029" i="10" s="1"/>
  <c r="Z1089" i="10"/>
  <c r="T1124" i="10"/>
  <c r="E1124" i="10" s="1"/>
  <c r="F1124" i="10" s="1"/>
  <c r="H1124" i="10" s="1"/>
  <c r="I1124" i="10" s="1"/>
  <c r="O1124" i="10" s="1"/>
  <c r="T1244" i="10"/>
  <c r="T1257" i="10"/>
  <c r="Z1264" i="10"/>
  <c r="Z1301" i="10"/>
  <c r="T1303" i="10"/>
  <c r="E1303" i="10" s="1"/>
  <c r="F1303" i="10" s="1"/>
  <c r="H1303" i="10" s="1"/>
  <c r="I1303" i="10" s="1"/>
  <c r="O1303" i="10" s="1"/>
  <c r="T1306" i="10"/>
  <c r="E1306" i="10" s="1"/>
  <c r="F1306" i="10" s="1"/>
  <c r="H1306" i="10" s="1"/>
  <c r="I1306" i="10" s="1"/>
  <c r="O1306" i="10" s="1"/>
  <c r="E1360" i="10"/>
  <c r="T196" i="10"/>
  <c r="Y217" i="10"/>
  <c r="M236" i="10"/>
  <c r="N236" i="10" s="1"/>
  <c r="T306" i="10"/>
  <c r="Y312" i="10"/>
  <c r="Z361" i="10"/>
  <c r="Z454" i="10"/>
  <c r="E506" i="10"/>
  <c r="T538" i="10"/>
  <c r="T540" i="10"/>
  <c r="E540" i="10" s="1"/>
  <c r="F540" i="10" s="1"/>
  <c r="H540" i="10" s="1"/>
  <c r="I540" i="10" s="1"/>
  <c r="O540" i="10" s="1"/>
  <c r="E683" i="10"/>
  <c r="Z925" i="10"/>
  <c r="Y1074" i="10"/>
  <c r="E1191" i="10"/>
  <c r="Y1312" i="10"/>
  <c r="E1324" i="10"/>
  <c r="M1396" i="10"/>
  <c r="E372" i="10"/>
  <c r="Z532" i="10"/>
  <c r="E686" i="10"/>
  <c r="T853" i="10"/>
  <c r="T860" i="10"/>
  <c r="E862" i="10"/>
  <c r="Z864" i="10"/>
  <c r="T900" i="10"/>
  <c r="T911" i="10"/>
  <c r="Y1045" i="10"/>
  <c r="E1056" i="10"/>
  <c r="Z1058" i="10"/>
  <c r="Z1067" i="10"/>
  <c r="T1069" i="10"/>
  <c r="E1069" i="10" s="1"/>
  <c r="F1069" i="10" s="1"/>
  <c r="H1069" i="10" s="1"/>
  <c r="Y1144" i="10"/>
  <c r="T1167" i="10"/>
  <c r="T1171" i="10"/>
  <c r="Y1182" i="10"/>
  <c r="Y1338" i="10"/>
  <c r="Z1395" i="10"/>
  <c r="T14" i="10"/>
  <c r="Z33" i="10"/>
  <c r="Y38" i="10"/>
  <c r="Y55" i="10"/>
  <c r="E94" i="10"/>
  <c r="Y127" i="10"/>
  <c r="M142" i="10"/>
  <c r="Z171" i="10"/>
  <c r="E214" i="10"/>
  <c r="Z214" i="10"/>
  <c r="Z218" i="10"/>
  <c r="T228" i="10"/>
  <c r="E228" i="10" s="1"/>
  <c r="F228" i="10" s="1"/>
  <c r="H228" i="10" s="1"/>
  <c r="I228" i="10" s="1"/>
  <c r="O228" i="10" s="1"/>
  <c r="E229" i="10"/>
  <c r="Z229" i="10"/>
  <c r="Z238" i="10"/>
  <c r="Z84" i="10"/>
  <c r="Y110" i="10"/>
  <c r="T216" i="10"/>
  <c r="E216" i="10" s="1"/>
  <c r="F216" i="10" s="1"/>
  <c r="H216" i="10" s="1"/>
  <c r="I216" i="10" s="1"/>
  <c r="O216" i="10" s="1"/>
  <c r="Z225" i="10"/>
  <c r="E244" i="10"/>
  <c r="Y250" i="10"/>
  <c r="Z21" i="10"/>
  <c r="Z52" i="10"/>
  <c r="E58" i="10"/>
  <c r="T95" i="10"/>
  <c r="Z100" i="10"/>
  <c r="Z104" i="10"/>
  <c r="E108" i="10"/>
  <c r="Y117" i="10"/>
  <c r="Z141" i="10"/>
  <c r="M147" i="10"/>
  <c r="Y154" i="10"/>
  <c r="Z155" i="10"/>
  <c r="Y156" i="10"/>
  <c r="Y230" i="10"/>
  <c r="E234" i="10"/>
  <c r="Z234" i="10"/>
  <c r="T260" i="10"/>
  <c r="Z267" i="10"/>
  <c r="Z278" i="10"/>
  <c r="E280" i="10"/>
  <c r="T302" i="10"/>
  <c r="E302" i="10" s="1"/>
  <c r="F302" i="10" s="1"/>
  <c r="H302" i="10" s="1"/>
  <c r="I302" i="10" s="1"/>
  <c r="O302" i="10" s="1"/>
  <c r="Y319" i="10"/>
  <c r="Z372" i="10"/>
  <c r="Y374" i="10"/>
  <c r="Z419" i="10"/>
  <c r="Y435" i="10"/>
  <c r="Z460" i="10"/>
  <c r="Y492" i="10"/>
  <c r="Y531" i="10"/>
  <c r="Z567" i="10"/>
  <c r="Y574" i="10"/>
  <c r="Y578" i="10"/>
  <c r="Z625" i="10"/>
  <c r="E679" i="10"/>
  <c r="Y682" i="10"/>
  <c r="Y685" i="10"/>
  <c r="E794" i="10"/>
  <c r="Y820" i="10"/>
  <c r="Z293" i="10"/>
  <c r="Y309" i="10"/>
  <c r="E339" i="10"/>
  <c r="Z349" i="10"/>
  <c r="T362" i="10"/>
  <c r="Y366" i="10"/>
  <c r="T368" i="10"/>
  <c r="Z397" i="10"/>
  <c r="Y406" i="10"/>
  <c r="Y410" i="10"/>
  <c r="Z413" i="10"/>
  <c r="M448" i="10"/>
  <c r="T471" i="10"/>
  <c r="E490" i="10"/>
  <c r="Z490" i="10"/>
  <c r="Y518" i="10"/>
  <c r="E621" i="10"/>
  <c r="Z661" i="10"/>
  <c r="Z666" i="10"/>
  <c r="Y732" i="10"/>
  <c r="Z751" i="10"/>
  <c r="Z793" i="10"/>
  <c r="Y840" i="10"/>
  <c r="Z265" i="10"/>
  <c r="Y284" i="10"/>
  <c r="E291" i="10"/>
  <c r="Z300" i="10"/>
  <c r="Y344" i="10"/>
  <c r="Z348" i="10"/>
  <c r="Y439" i="10"/>
  <c r="Y443" i="10"/>
  <c r="Y483" i="10"/>
  <c r="Y494" i="10"/>
  <c r="E496" i="10"/>
  <c r="E504" i="10"/>
  <c r="Z507" i="10"/>
  <c r="Y543" i="10"/>
  <c r="Y551" i="10"/>
  <c r="Z563" i="10"/>
  <c r="T594" i="10"/>
  <c r="E594" i="10" s="1"/>
  <c r="F594" i="10" s="1"/>
  <c r="H594" i="10" s="1"/>
  <c r="I594" i="10" s="1"/>
  <c r="O594" i="10" s="1"/>
  <c r="T598" i="10"/>
  <c r="Z598" i="10"/>
  <c r="T655" i="10"/>
  <c r="Y655" i="10"/>
  <c r="T676" i="10"/>
  <c r="E676" i="10" s="1"/>
  <c r="F676" i="10" s="1"/>
  <c r="H676" i="10" s="1"/>
  <c r="I676" i="10" s="1"/>
  <c r="O676" i="10" s="1"/>
  <c r="Y715" i="10"/>
  <c r="Z719" i="10"/>
  <c r="Y739" i="10"/>
  <c r="Y767" i="10"/>
  <c r="T788" i="10"/>
  <c r="E788" i="10" s="1"/>
  <c r="F788" i="10" s="1"/>
  <c r="H788" i="10" s="1"/>
  <c r="I788" i="10" s="1"/>
  <c r="O788" i="10" s="1"/>
  <c r="Y902" i="10"/>
  <c r="T953" i="10"/>
  <c r="Y953" i="10"/>
  <c r="T981" i="10"/>
  <c r="E981" i="10" s="1"/>
  <c r="F981" i="10" s="1"/>
  <c r="H981" i="10" s="1"/>
  <c r="I981" i="10" s="1"/>
  <c r="O981" i="10" s="1"/>
  <c r="E1016" i="10"/>
  <c r="E1018" i="10"/>
  <c r="Z1018" i="10"/>
  <c r="T1022" i="10"/>
  <c r="E1022" i="10" s="1"/>
  <c r="F1022" i="10" s="1"/>
  <c r="H1022" i="10" s="1"/>
  <c r="I1022" i="10" s="1"/>
  <c r="O1022" i="10" s="1"/>
  <c r="Z1022" i="10"/>
  <c r="Y1023" i="10"/>
  <c r="T1025" i="10"/>
  <c r="E1025" i="10" s="1"/>
  <c r="F1025" i="10" s="1"/>
  <c r="H1025" i="10" s="1"/>
  <c r="I1025" i="10" s="1"/>
  <c r="O1025" i="10" s="1"/>
  <c r="Y1026" i="10"/>
  <c r="Z1096" i="10"/>
  <c r="T1103" i="10"/>
  <c r="E1103" i="10" s="1"/>
  <c r="F1103" i="10" s="1"/>
  <c r="H1103" i="10" s="1"/>
  <c r="I1103" i="10" s="1"/>
  <c r="O1103" i="10" s="1"/>
  <c r="T1106" i="10"/>
  <c r="E1106" i="10" s="1"/>
  <c r="F1106" i="10" s="1"/>
  <c r="H1106" i="10" s="1"/>
  <c r="I1106" i="10" s="1"/>
  <c r="O1106" i="10" s="1"/>
  <c r="Y1129" i="10"/>
  <c r="Z1205" i="10"/>
  <c r="Z1225" i="10"/>
  <c r="Y1227" i="10"/>
  <c r="Z1260" i="10"/>
  <c r="Y1262" i="10"/>
  <c r="T1299" i="10"/>
  <c r="E1310" i="10"/>
  <c r="T1312" i="10"/>
  <c r="E1312" i="10" s="1"/>
  <c r="F1312" i="10" s="1"/>
  <c r="H1312" i="10" s="1"/>
  <c r="I1312" i="10" s="1"/>
  <c r="O1312" i="10" s="1"/>
  <c r="Y1315" i="10"/>
  <c r="E1329" i="10"/>
  <c r="T1362" i="10"/>
  <c r="E1362" i="10" s="1"/>
  <c r="F1362" i="10" s="1"/>
  <c r="H1362" i="10" s="1"/>
  <c r="I1362" i="10" s="1"/>
  <c r="O1362" i="10" s="1"/>
  <c r="Z958" i="10"/>
  <c r="Z964" i="10"/>
  <c r="E980" i="10"/>
  <c r="T1002" i="10"/>
  <c r="E1002" i="10" s="1"/>
  <c r="F1002" i="10" s="1"/>
  <c r="H1002" i="10" s="1"/>
  <c r="I1002" i="10" s="1"/>
  <c r="O1002" i="10" s="1"/>
  <c r="T1003" i="10"/>
  <c r="T1064" i="10"/>
  <c r="E1072" i="10"/>
  <c r="Y1113" i="10"/>
  <c r="T1128" i="10"/>
  <c r="E1128" i="10" s="1"/>
  <c r="F1128" i="10" s="1"/>
  <c r="H1128" i="10" s="1"/>
  <c r="I1128" i="10" s="1"/>
  <c r="O1128" i="10" s="1"/>
  <c r="E1192" i="10"/>
  <c r="Z1210" i="10"/>
  <c r="T1220" i="10"/>
  <c r="E1220" i="10" s="1"/>
  <c r="F1220" i="10" s="1"/>
  <c r="H1220" i="10" s="1"/>
  <c r="I1220" i="10" s="1"/>
  <c r="O1220" i="10" s="1"/>
  <c r="Y1220" i="10"/>
  <c r="Y1275" i="10"/>
  <c r="T1294" i="10"/>
  <c r="Y1347" i="10"/>
  <c r="Y1351" i="10"/>
  <c r="Y1388" i="10"/>
  <c r="T1412" i="10"/>
  <c r="Z1412" i="10"/>
  <c r="T1439" i="10"/>
  <c r="M1449" i="10"/>
  <c r="T1454" i="10"/>
  <c r="T873" i="10"/>
  <c r="E873" i="10" s="1"/>
  <c r="F873" i="10" s="1"/>
  <c r="H873" i="10" s="1"/>
  <c r="I873" i="10" s="1"/>
  <c r="O873" i="10" s="1"/>
  <c r="Z924" i="10"/>
  <c r="T939" i="10"/>
  <c r="E944" i="10"/>
  <c r="Y944" i="10"/>
  <c r="E955" i="10"/>
  <c r="Y976" i="10"/>
  <c r="E1030" i="10"/>
  <c r="T1032" i="10"/>
  <c r="E1035" i="10"/>
  <c r="T1039" i="10"/>
  <c r="E1039" i="10" s="1"/>
  <c r="F1039" i="10" s="1"/>
  <c r="H1039" i="10" s="1"/>
  <c r="I1039" i="10" s="1"/>
  <c r="O1039" i="10" s="1"/>
  <c r="Y1051" i="10"/>
  <c r="E1062" i="10"/>
  <c r="T1074" i="10"/>
  <c r="T1076" i="10"/>
  <c r="Z1076" i="10"/>
  <c r="T1112" i="10"/>
  <c r="T1137" i="10"/>
  <c r="E1137" i="10" s="1"/>
  <c r="F1137" i="10" s="1"/>
  <c r="H1137" i="10" s="1"/>
  <c r="I1137" i="10" s="1"/>
  <c r="O1137" i="10" s="1"/>
  <c r="Y1191" i="10"/>
  <c r="T1201" i="10"/>
  <c r="Z1201" i="10"/>
  <c r="Z1240" i="10"/>
  <c r="T1241" i="10"/>
  <c r="E1241" i="10" s="1"/>
  <c r="F1241" i="10" s="1"/>
  <c r="H1241" i="10" s="1"/>
  <c r="I1241" i="10" s="1"/>
  <c r="O1241" i="10" s="1"/>
  <c r="E1244" i="10"/>
  <c r="Z1245" i="10"/>
  <c r="Y1247" i="10"/>
  <c r="Y1255" i="10"/>
  <c r="Y1258" i="10"/>
  <c r="T1274" i="10"/>
  <c r="E1274" i="10" s="1"/>
  <c r="F1274" i="10" s="1"/>
  <c r="H1274" i="10" s="1"/>
  <c r="I1274" i="10" s="1"/>
  <c r="O1274" i="10" s="1"/>
  <c r="Y1289" i="10"/>
  <c r="Y1293" i="10"/>
  <c r="Y1316" i="10"/>
  <c r="T1328" i="10"/>
  <c r="E1328" i="10" s="1"/>
  <c r="F1328" i="10" s="1"/>
  <c r="H1328" i="10" s="1"/>
  <c r="I1328" i="10" s="1"/>
  <c r="O1328" i="10" s="1"/>
  <c r="Z1328" i="10"/>
  <c r="T1340" i="10"/>
  <c r="Z1358" i="10"/>
  <c r="T1436" i="10"/>
  <c r="E1468" i="10"/>
  <c r="Y41" i="10"/>
  <c r="Z42" i="10"/>
  <c r="Z45" i="10"/>
  <c r="Z65" i="10"/>
  <c r="T74" i="10"/>
  <c r="Y75" i="10"/>
  <c r="Z78" i="10"/>
  <c r="E84" i="10"/>
  <c r="Y91" i="10"/>
  <c r="T110" i="10"/>
  <c r="E110" i="10" s="1"/>
  <c r="F110" i="10" s="1"/>
  <c r="H110" i="10" s="1"/>
  <c r="I110" i="10" s="1"/>
  <c r="O110" i="10" s="1"/>
  <c r="Y123" i="10"/>
  <c r="Z127" i="10"/>
  <c r="E133" i="10"/>
  <c r="T138" i="10"/>
  <c r="E138" i="10" s="1"/>
  <c r="F138" i="10" s="1"/>
  <c r="H138" i="10" s="1"/>
  <c r="I138" i="10" s="1"/>
  <c r="O138" i="10" s="1"/>
  <c r="T141" i="10"/>
  <c r="E8" i="10"/>
  <c r="Y11" i="10"/>
  <c r="Y16" i="10"/>
  <c r="Z17" i="10"/>
  <c r="T33" i="10"/>
  <c r="Y44" i="10"/>
  <c r="T53" i="10"/>
  <c r="E53" i="10" s="1"/>
  <c r="F53" i="10" s="1"/>
  <c r="H53" i="10" s="1"/>
  <c r="I53" i="10" s="1"/>
  <c r="O53" i="10" s="1"/>
  <c r="Z59" i="10"/>
  <c r="M62" i="10"/>
  <c r="N62" i="10" s="1"/>
  <c r="E83" i="10"/>
  <c r="Y84" i="10"/>
  <c r="T121" i="10"/>
  <c r="E121" i="10" s="1"/>
  <c r="F121" i="10" s="1"/>
  <c r="H121" i="10" s="1"/>
  <c r="I121" i="10" s="1"/>
  <c r="O121" i="10" s="1"/>
  <c r="T126" i="10"/>
  <c r="E126" i="10" s="1"/>
  <c r="F126" i="10" s="1"/>
  <c r="H126" i="10" s="1"/>
  <c r="I126" i="10" s="1"/>
  <c r="O126" i="10" s="1"/>
  <c r="T127" i="10"/>
  <c r="E127" i="10" s="1"/>
  <c r="F127" i="10" s="1"/>
  <c r="H127" i="10" s="1"/>
  <c r="I127" i="10" s="1"/>
  <c r="O127" i="10" s="1"/>
  <c r="Y145" i="10"/>
  <c r="Z149" i="10"/>
  <c r="T152" i="10"/>
  <c r="E152" i="10" s="1"/>
  <c r="F152" i="10" s="1"/>
  <c r="H152" i="10" s="1"/>
  <c r="I152" i="10" s="1"/>
  <c r="O152" i="10" s="1"/>
  <c r="Z8" i="10"/>
  <c r="E9" i="10"/>
  <c r="Y12" i="10"/>
  <c r="Z13" i="10"/>
  <c r="E57" i="10"/>
  <c r="Z58" i="10"/>
  <c r="Z60" i="10"/>
  <c r="Y61" i="10"/>
  <c r="Y62" i="10"/>
  <c r="Z63" i="10"/>
  <c r="T73" i="10"/>
  <c r="E73" i="10" s="1"/>
  <c r="F73" i="10" s="1"/>
  <c r="H73" i="10" s="1"/>
  <c r="I73" i="10" s="1"/>
  <c r="O73" i="10" s="1"/>
  <c r="Y82" i="10"/>
  <c r="Y107" i="10"/>
  <c r="Z108" i="10"/>
  <c r="T114" i="10"/>
  <c r="Y144" i="10"/>
  <c r="Y4" i="10"/>
  <c r="Z5" i="10"/>
  <c r="Z40" i="10"/>
  <c r="Y157" i="10"/>
  <c r="T169" i="10"/>
  <c r="Z170" i="10"/>
  <c r="T204" i="10"/>
  <c r="E204" i="10" s="1"/>
  <c r="F204" i="10" s="1"/>
  <c r="H204" i="10" s="1"/>
  <c r="I204" i="10" s="1"/>
  <c r="O204" i="10" s="1"/>
  <c r="Y210" i="10"/>
  <c r="T215" i="10"/>
  <c r="E215" i="10" s="1"/>
  <c r="F215" i="10" s="1"/>
  <c r="H215" i="10" s="1"/>
  <c r="I215" i="10" s="1"/>
  <c r="O215" i="10" s="1"/>
  <c r="Z215" i="10"/>
  <c r="T217" i="10"/>
  <c r="E217" i="10" s="1"/>
  <c r="F217" i="10" s="1"/>
  <c r="H217" i="10" s="1"/>
  <c r="I217" i="10" s="1"/>
  <c r="O217" i="10" s="1"/>
  <c r="Y234" i="10"/>
  <c r="T253" i="10"/>
  <c r="E253" i="10" s="1"/>
  <c r="F253" i="10" s="1"/>
  <c r="H253" i="10" s="1"/>
  <c r="I253" i="10" s="1"/>
  <c r="O253" i="10" s="1"/>
  <c r="Z253" i="10"/>
  <c r="Y258" i="10"/>
  <c r="Y261" i="10"/>
  <c r="Y266" i="10"/>
  <c r="Z274" i="10"/>
  <c r="E279" i="10"/>
  <c r="Y279" i="10"/>
  <c r="T283" i="10"/>
  <c r="T293" i="10"/>
  <c r="Y293" i="10"/>
  <c r="E309" i="10"/>
  <c r="Z313" i="10"/>
  <c r="Y317" i="10"/>
  <c r="T322" i="10"/>
  <c r="E322" i="10" s="1"/>
  <c r="F322" i="10" s="1"/>
  <c r="H322" i="10" s="1"/>
  <c r="I322" i="10" s="1"/>
  <c r="O322" i="10" s="1"/>
  <c r="Z322" i="10"/>
  <c r="Z329" i="10"/>
  <c r="Z341" i="10"/>
  <c r="Z345" i="10"/>
  <c r="T349" i="10"/>
  <c r="E349" i="10" s="1"/>
  <c r="F349" i="10" s="1"/>
  <c r="H349" i="10" s="1"/>
  <c r="I349" i="10" s="1"/>
  <c r="O349" i="10" s="1"/>
  <c r="Y349" i="10"/>
  <c r="Z354" i="10"/>
  <c r="Y381" i="10"/>
  <c r="Y387" i="10"/>
  <c r="Y400" i="10"/>
  <c r="E477" i="10"/>
  <c r="Y480" i="10"/>
  <c r="Z481" i="10"/>
  <c r="T492" i="10"/>
  <c r="E492" i="10" s="1"/>
  <c r="F492" i="10" s="1"/>
  <c r="H492" i="10" s="1"/>
  <c r="I492" i="10" s="1"/>
  <c r="O492" i="10" s="1"/>
  <c r="Y508" i="10"/>
  <c r="Z512" i="10"/>
  <c r="Y553" i="10"/>
  <c r="E575" i="10"/>
  <c r="Y575" i="10"/>
  <c r="Y576" i="10"/>
  <c r="Z577" i="10"/>
  <c r="Z582" i="10"/>
  <c r="Y586" i="10"/>
  <c r="T588" i="10"/>
  <c r="E588" i="10" s="1"/>
  <c r="F588" i="10" s="1"/>
  <c r="H588" i="10" s="1"/>
  <c r="I588" i="10" s="1"/>
  <c r="O588" i="10" s="1"/>
  <c r="Z444" i="10"/>
  <c r="Z146" i="10"/>
  <c r="Z151" i="10"/>
  <c r="Y160" i="10"/>
  <c r="T163" i="10"/>
  <c r="Z163" i="10"/>
  <c r="Y171" i="10"/>
  <c r="Y174" i="10"/>
  <c r="Z200" i="10"/>
  <c r="Z203" i="10"/>
  <c r="T208" i="10"/>
  <c r="E208" i="10" s="1"/>
  <c r="F208" i="10" s="1"/>
  <c r="H208" i="10" s="1"/>
  <c r="I208" i="10" s="1"/>
  <c r="O208" i="10" s="1"/>
  <c r="Z208" i="10"/>
  <c r="Y221" i="10"/>
  <c r="E225" i="10"/>
  <c r="Z226" i="10"/>
  <c r="E238" i="10"/>
  <c r="Y247" i="10"/>
  <c r="Y264" i="10"/>
  <c r="E270" i="10"/>
  <c r="Z277" i="10"/>
  <c r="Z285" i="10"/>
  <c r="E286" i="10"/>
  <c r="E300" i="10"/>
  <c r="T301" i="10"/>
  <c r="E301" i="10" s="1"/>
  <c r="F301" i="10" s="1"/>
  <c r="H301" i="10" s="1"/>
  <c r="I301" i="10" s="1"/>
  <c r="O301" i="10" s="1"/>
  <c r="Y301" i="10"/>
  <c r="Z306" i="10"/>
  <c r="T311" i="10"/>
  <c r="E311" i="10" s="1"/>
  <c r="F311" i="10" s="1"/>
  <c r="H311" i="10" s="1"/>
  <c r="I311" i="10" s="1"/>
  <c r="O311" i="10" s="1"/>
  <c r="T318" i="10"/>
  <c r="Z331" i="10"/>
  <c r="Z335" i="10"/>
  <c r="T343" i="10"/>
  <c r="Y353" i="10"/>
  <c r="E362" i="10"/>
  <c r="Z371" i="10"/>
  <c r="T379" i="10"/>
  <c r="E379" i="10" s="1"/>
  <c r="F379" i="10" s="1"/>
  <c r="H379" i="10" s="1"/>
  <c r="I379" i="10" s="1"/>
  <c r="O379" i="10" s="1"/>
  <c r="T385" i="10"/>
  <c r="E385" i="10" s="1"/>
  <c r="F385" i="10" s="1"/>
  <c r="H385" i="10" s="1"/>
  <c r="I385" i="10" s="1"/>
  <c r="O385" i="10" s="1"/>
  <c r="E405" i="10"/>
  <c r="Z405" i="10"/>
  <c r="Z409" i="10"/>
  <c r="Z426" i="10"/>
  <c r="T430" i="10"/>
  <c r="Z432" i="10"/>
  <c r="M438" i="10"/>
  <c r="N438" i="10" s="1"/>
  <c r="T439" i="10"/>
  <c r="Y447" i="10"/>
  <c r="Z452" i="10"/>
  <c r="T468" i="10"/>
  <c r="E479" i="10"/>
  <c r="T497" i="10"/>
  <c r="E497" i="10" s="1"/>
  <c r="F497" i="10" s="1"/>
  <c r="H497" i="10" s="1"/>
  <c r="I497" i="10" s="1"/>
  <c r="O497" i="10" s="1"/>
  <c r="T501" i="10"/>
  <c r="Y501" i="10"/>
  <c r="E503" i="10"/>
  <c r="Y505" i="10"/>
  <c r="Y528" i="10"/>
  <c r="M534" i="10"/>
  <c r="Y534" i="10"/>
  <c r="Y536" i="10"/>
  <c r="Z547" i="10"/>
  <c r="Y550" i="10"/>
  <c r="T556" i="10"/>
  <c r="E556" i="10" s="1"/>
  <c r="F556" i="10" s="1"/>
  <c r="H556" i="10" s="1"/>
  <c r="I556" i="10" s="1"/>
  <c r="O556" i="10" s="1"/>
  <c r="T559" i="10"/>
  <c r="E559" i="10" s="1"/>
  <c r="F559" i="10" s="1"/>
  <c r="H559" i="10" s="1"/>
  <c r="I559" i="10" s="1"/>
  <c r="O559" i="10" s="1"/>
  <c r="Z560" i="10"/>
  <c r="Y562" i="10"/>
  <c r="T565" i="10"/>
  <c r="Y566" i="10"/>
  <c r="E578" i="10"/>
  <c r="T579" i="10"/>
  <c r="T166" i="10"/>
  <c r="E166" i="10" s="1"/>
  <c r="F166" i="10" s="1"/>
  <c r="H166" i="10" s="1"/>
  <c r="I166" i="10" s="1"/>
  <c r="O166" i="10" s="1"/>
  <c r="Z167" i="10"/>
  <c r="Y173" i="10"/>
  <c r="T180" i="10"/>
  <c r="E180" i="10" s="1"/>
  <c r="F180" i="10" s="1"/>
  <c r="H180" i="10" s="1"/>
  <c r="I180" i="10" s="1"/>
  <c r="O180" i="10" s="1"/>
  <c r="T188" i="10"/>
  <c r="Y205" i="10"/>
  <c r="Y225" i="10"/>
  <c r="T237" i="10"/>
  <c r="E237" i="10" s="1"/>
  <c r="F237" i="10" s="1"/>
  <c r="H237" i="10" s="1"/>
  <c r="I237" i="10" s="1"/>
  <c r="O237" i="10" s="1"/>
  <c r="Z242" i="10"/>
  <c r="Y245" i="10"/>
  <c r="Y254" i="10"/>
  <c r="E259" i="10"/>
  <c r="Z259" i="10"/>
  <c r="Z262" i="10"/>
  <c r="Y263" i="10"/>
  <c r="E267" i="10"/>
  <c r="T275" i="10"/>
  <c r="T281" i="10"/>
  <c r="E281" i="10" s="1"/>
  <c r="F281" i="10" s="1"/>
  <c r="H281" i="10" s="1"/>
  <c r="I281" i="10" s="1"/>
  <c r="O281" i="10" s="1"/>
  <c r="Y297" i="10"/>
  <c r="Y303" i="10"/>
  <c r="Y324" i="10"/>
  <c r="Z330" i="10"/>
  <c r="Z338" i="10"/>
  <c r="Y339" i="10"/>
  <c r="E353" i="10"/>
  <c r="Y358" i="10"/>
  <c r="Z363" i="10"/>
  <c r="T389" i="10"/>
  <c r="E389" i="10" s="1"/>
  <c r="F389" i="10" s="1"/>
  <c r="H389" i="10" s="1"/>
  <c r="I389" i="10" s="1"/>
  <c r="O389" i="10" s="1"/>
  <c r="E393" i="10"/>
  <c r="Z395" i="10"/>
  <c r="Y396" i="10"/>
  <c r="E401" i="10"/>
  <c r="Y401" i="10"/>
  <c r="T402" i="10"/>
  <c r="E402" i="10" s="1"/>
  <c r="F402" i="10" s="1"/>
  <c r="H402" i="10" s="1"/>
  <c r="I402" i="10" s="1"/>
  <c r="O402" i="10" s="1"/>
  <c r="Z404" i="10"/>
  <c r="T412" i="10"/>
  <c r="E412" i="10" s="1"/>
  <c r="F412" i="10" s="1"/>
  <c r="H412" i="10" s="1"/>
  <c r="I412" i="10" s="1"/>
  <c r="O412" i="10" s="1"/>
  <c r="Y416" i="10"/>
  <c r="E423" i="10"/>
  <c r="Z429" i="10"/>
  <c r="Z433" i="10"/>
  <c r="E436" i="10"/>
  <c r="E437" i="10"/>
  <c r="Z437" i="10"/>
  <c r="T450" i="10"/>
  <c r="Z455" i="10"/>
  <c r="E466" i="10"/>
  <c r="Y478" i="10"/>
  <c r="T483" i="10"/>
  <c r="E483" i="10" s="1"/>
  <c r="F483" i="10" s="1"/>
  <c r="H483" i="10" s="1"/>
  <c r="I483" i="10" s="1"/>
  <c r="O483" i="10" s="1"/>
  <c r="M488" i="10"/>
  <c r="N488" i="10" s="1"/>
  <c r="E488" i="10"/>
  <c r="Y511" i="10"/>
  <c r="Z515" i="10"/>
  <c r="T520" i="10"/>
  <c r="E520" i="10" s="1"/>
  <c r="F520" i="10" s="1"/>
  <c r="H520" i="10" s="1"/>
  <c r="I520" i="10" s="1"/>
  <c r="O520" i="10" s="1"/>
  <c r="Y520" i="10"/>
  <c r="T527" i="10"/>
  <c r="E527" i="10" s="1"/>
  <c r="F527" i="10" s="1"/>
  <c r="H527" i="10" s="1"/>
  <c r="I527" i="10" s="1"/>
  <c r="O527" i="10" s="1"/>
  <c r="Y527" i="10"/>
  <c r="E535" i="10"/>
  <c r="Z537" i="10"/>
  <c r="E543" i="10"/>
  <c r="E547" i="10"/>
  <c r="T554" i="10"/>
  <c r="E554" i="10" s="1"/>
  <c r="F554" i="10" s="1"/>
  <c r="H554" i="10" s="1"/>
  <c r="I554" i="10" s="1"/>
  <c r="O554" i="10" s="1"/>
  <c r="Y557" i="10"/>
  <c r="Y570" i="10"/>
  <c r="T593" i="10"/>
  <c r="E593" i="10" s="1"/>
  <c r="F593" i="10" s="1"/>
  <c r="H593" i="10" s="1"/>
  <c r="I593" i="10" s="1"/>
  <c r="O593" i="10" s="1"/>
  <c r="T614" i="10"/>
  <c r="E614" i="10" s="1"/>
  <c r="F614" i="10" s="1"/>
  <c r="H614" i="10" s="1"/>
  <c r="I614" i="10" s="1"/>
  <c r="O614" i="10" s="1"/>
  <c r="Z614" i="10"/>
  <c r="Z617" i="10"/>
  <c r="Y622" i="10"/>
  <c r="T650" i="10"/>
  <c r="Z650" i="10"/>
  <c r="T654" i="10"/>
  <c r="E654" i="10" s="1"/>
  <c r="F654" i="10" s="1"/>
  <c r="H654" i="10" s="1"/>
  <c r="I654" i="10" s="1"/>
  <c r="O654" i="10" s="1"/>
  <c r="T660" i="10"/>
  <c r="T681" i="10"/>
  <c r="E681" i="10" s="1"/>
  <c r="F681" i="10" s="1"/>
  <c r="H681" i="10" s="1"/>
  <c r="I681" i="10" s="1"/>
  <c r="O681" i="10" s="1"/>
  <c r="T684" i="10"/>
  <c r="E684" i="10" s="1"/>
  <c r="F684" i="10" s="1"/>
  <c r="H684" i="10" s="1"/>
  <c r="I684" i="10" s="1"/>
  <c r="O684" i="10" s="1"/>
  <c r="Y689" i="10"/>
  <c r="Z736" i="10"/>
  <c r="T739" i="10"/>
  <c r="E755" i="10"/>
  <c r="T756" i="10"/>
  <c r="E756" i="10" s="1"/>
  <c r="F756" i="10" s="1"/>
  <c r="H756" i="10" s="1"/>
  <c r="I756" i="10" s="1"/>
  <c r="O756" i="10" s="1"/>
  <c r="T777" i="10"/>
  <c r="Z814" i="10"/>
  <c r="T816" i="10"/>
  <c r="E816" i="10" s="1"/>
  <c r="F816" i="10" s="1"/>
  <c r="H816" i="10" s="1"/>
  <c r="I816" i="10" s="1"/>
  <c r="O816" i="10" s="1"/>
  <c r="Z816" i="10"/>
  <c r="T823" i="10"/>
  <c r="T827" i="10"/>
  <c r="E827" i="10" s="1"/>
  <c r="F827" i="10" s="1"/>
  <c r="H827" i="10" s="1"/>
  <c r="I827" i="10" s="1"/>
  <c r="O827" i="10" s="1"/>
  <c r="T829" i="10"/>
  <c r="E829" i="10" s="1"/>
  <c r="F829" i="10" s="1"/>
  <c r="H829" i="10" s="1"/>
  <c r="I829" i="10" s="1"/>
  <c r="O829" i="10" s="1"/>
  <c r="T619" i="10"/>
  <c r="E619" i="10" s="1"/>
  <c r="F619" i="10" s="1"/>
  <c r="H619" i="10" s="1"/>
  <c r="I619" i="10" s="1"/>
  <c r="O619" i="10" s="1"/>
  <c r="T621" i="10"/>
  <c r="Z621" i="10"/>
  <c r="Y633" i="10"/>
  <c r="Z634" i="10"/>
  <c r="T648" i="10"/>
  <c r="E648" i="10" s="1"/>
  <c r="F648" i="10" s="1"/>
  <c r="H648" i="10" s="1"/>
  <c r="I648" i="10" s="1"/>
  <c r="O648" i="10" s="1"/>
  <c r="T678" i="10"/>
  <c r="Y681" i="10"/>
  <c r="Y684" i="10"/>
  <c r="T688" i="10"/>
  <c r="E688" i="10" s="1"/>
  <c r="F688" i="10" s="1"/>
  <c r="H688" i="10" s="1"/>
  <c r="I688" i="10" s="1"/>
  <c r="O688" i="10" s="1"/>
  <c r="T697" i="10"/>
  <c r="Z697" i="10"/>
  <c r="Z709" i="10"/>
  <c r="E720" i="10"/>
  <c r="Z720" i="10"/>
  <c r="T735" i="10"/>
  <c r="Y735" i="10"/>
  <c r="Y743" i="10"/>
  <c r="Y747" i="10"/>
  <c r="Z750" i="10"/>
  <c r="Y751" i="10"/>
  <c r="E776" i="10"/>
  <c r="Y782" i="10"/>
  <c r="T786" i="10"/>
  <c r="E786" i="10" s="1"/>
  <c r="F786" i="10" s="1"/>
  <c r="H786" i="10" s="1"/>
  <c r="I786" i="10" s="1"/>
  <c r="O786" i="10" s="1"/>
  <c r="Y801" i="10"/>
  <c r="Y805" i="10"/>
  <c r="Y815" i="10"/>
  <c r="T832" i="10"/>
  <c r="E832" i="10" s="1"/>
  <c r="F832" i="10" s="1"/>
  <c r="H832" i="10" s="1"/>
  <c r="I832" i="10" s="1"/>
  <c r="O832" i="10" s="1"/>
  <c r="Y590" i="10"/>
  <c r="T632" i="10"/>
  <c r="Y636" i="10"/>
  <c r="Z637" i="10"/>
  <c r="M640" i="10"/>
  <c r="E652" i="10"/>
  <c r="T658" i="10"/>
  <c r="Z658" i="10"/>
  <c r="E663" i="10"/>
  <c r="Z663" i="10"/>
  <c r="Y669" i="10"/>
  <c r="Y695" i="10"/>
  <c r="Y700" i="10"/>
  <c r="T705" i="10"/>
  <c r="Y712" i="10"/>
  <c r="T717" i="10"/>
  <c r="E717" i="10" s="1"/>
  <c r="Y718" i="10"/>
  <c r="E723" i="10"/>
  <c r="E725" i="10"/>
  <c r="E733" i="10"/>
  <c r="T745" i="10"/>
  <c r="E745" i="10" s="1"/>
  <c r="F745" i="10" s="1"/>
  <c r="H745" i="10" s="1"/>
  <c r="I745" i="10" s="1"/>
  <c r="O745" i="10" s="1"/>
  <c r="T749" i="10"/>
  <c r="E749" i="10" s="1"/>
  <c r="F749" i="10" s="1"/>
  <c r="H749" i="10" s="1"/>
  <c r="I749" i="10" s="1"/>
  <c r="O749" i="10" s="1"/>
  <c r="Y749" i="10"/>
  <c r="Y761" i="10"/>
  <c r="Y765" i="10"/>
  <c r="Z768" i="10"/>
  <c r="Y771" i="10"/>
  <c r="Y779" i="10"/>
  <c r="Y789" i="10"/>
  <c r="Y800" i="10"/>
  <c r="Y810" i="10"/>
  <c r="Y818" i="10"/>
  <c r="T821" i="10"/>
  <c r="Y821" i="10"/>
  <c r="T857" i="10"/>
  <c r="E857" i="10" s="1"/>
  <c r="F857" i="10" s="1"/>
  <c r="H857" i="10" s="1"/>
  <c r="I857" i="10" s="1"/>
  <c r="O857" i="10" s="1"/>
  <c r="T843" i="10"/>
  <c r="E843" i="10" s="1"/>
  <c r="F843" i="10" s="1"/>
  <c r="H843" i="10" s="1"/>
  <c r="I843" i="10" s="1"/>
  <c r="O843" i="10" s="1"/>
  <c r="Y848" i="10"/>
  <c r="T852" i="10"/>
  <c r="T859" i="10"/>
  <c r="E859" i="10" s="1"/>
  <c r="F859" i="10" s="1"/>
  <c r="H859" i="10" s="1"/>
  <c r="I859" i="10" s="1"/>
  <c r="O859" i="10" s="1"/>
  <c r="Y863" i="10"/>
  <c r="T869" i="10"/>
  <c r="E869" i="10" s="1"/>
  <c r="F869" i="10" s="1"/>
  <c r="H869" i="10" s="1"/>
  <c r="I869" i="10" s="1"/>
  <c r="O869" i="10" s="1"/>
  <c r="T882" i="10"/>
  <c r="E882" i="10" s="1"/>
  <c r="F882" i="10" s="1"/>
  <c r="H882" i="10" s="1"/>
  <c r="I882" i="10" s="1"/>
  <c r="O882" i="10" s="1"/>
  <c r="Y885" i="10"/>
  <c r="Z886" i="10"/>
  <c r="T887" i="10"/>
  <c r="Y889" i="10"/>
  <c r="T890" i="10"/>
  <c r="T892" i="10"/>
  <c r="E892" i="10" s="1"/>
  <c r="F892" i="10" s="1"/>
  <c r="H892" i="10" s="1"/>
  <c r="I892" i="10" s="1"/>
  <c r="O892" i="10" s="1"/>
  <c r="T898" i="10"/>
  <c r="E901" i="10"/>
  <c r="Z908" i="10"/>
  <c r="Y912" i="10"/>
  <c r="Z916" i="10"/>
  <c r="T920" i="10"/>
  <c r="E929" i="10"/>
  <c r="T931" i="10"/>
  <c r="T936" i="10"/>
  <c r="E936" i="10" s="1"/>
  <c r="F936" i="10" s="1"/>
  <c r="H936" i="10" s="1"/>
  <c r="I936" i="10" s="1"/>
  <c r="O936" i="10" s="1"/>
  <c r="Y943" i="10"/>
  <c r="E961" i="10"/>
  <c r="Z963" i="10"/>
  <c r="E970" i="10"/>
  <c r="T972" i="10"/>
  <c r="E976" i="10"/>
  <c r="T987" i="10"/>
  <c r="E987" i="10" s="1"/>
  <c r="F987" i="10" s="1"/>
  <c r="H987" i="10" s="1"/>
  <c r="I987" i="10" s="1"/>
  <c r="O987" i="10" s="1"/>
  <c r="T1001" i="10"/>
  <c r="Y1009" i="10"/>
  <c r="Y1013" i="10"/>
  <c r="Y824" i="10"/>
  <c r="T831" i="10"/>
  <c r="T835" i="10"/>
  <c r="Y838" i="10"/>
  <c r="Z846" i="10"/>
  <c r="T881" i="10"/>
  <c r="E881" i="10" s="1"/>
  <c r="F881" i="10" s="1"/>
  <c r="H881" i="10" s="1"/>
  <c r="I881" i="10" s="1"/>
  <c r="O881" i="10" s="1"/>
  <c r="T888" i="10"/>
  <c r="Y891" i="10"/>
  <c r="Y895" i="10"/>
  <c r="Z896" i="10"/>
  <c r="Y899" i="10"/>
  <c r="T907" i="10"/>
  <c r="E907" i="10" s="1"/>
  <c r="F907" i="10" s="1"/>
  <c r="H907" i="10" s="1"/>
  <c r="I907" i="10" s="1"/>
  <c r="O907" i="10" s="1"/>
  <c r="Y910" i="10"/>
  <c r="Y915" i="10"/>
  <c r="E926" i="10"/>
  <c r="Z926" i="10"/>
  <c r="Y930" i="10"/>
  <c r="Z967" i="10"/>
  <c r="E977" i="10"/>
  <c r="E978" i="10"/>
  <c r="Y979" i="10"/>
  <c r="Z997" i="10"/>
  <c r="T874" i="10"/>
  <c r="E874" i="10" s="1"/>
  <c r="F874" i="10" s="1"/>
  <c r="H874" i="10" s="1"/>
  <c r="I874" i="10" s="1"/>
  <c r="O874" i="10" s="1"/>
  <c r="T894" i="10"/>
  <c r="Z903" i="10"/>
  <c r="E913" i="10"/>
  <c r="T945" i="10"/>
  <c r="E945" i="10" s="1"/>
  <c r="F945" i="10" s="1"/>
  <c r="H945" i="10" s="1"/>
  <c r="I945" i="10" s="1"/>
  <c r="O945" i="10" s="1"/>
  <c r="Y949" i="10"/>
  <c r="Z954" i="10"/>
  <c r="Z955" i="10"/>
  <c r="T977" i="10"/>
  <c r="F977" i="10" s="1"/>
  <c r="H977" i="10" s="1"/>
  <c r="I977" i="10" s="1"/>
  <c r="O977" i="10" s="1"/>
  <c r="T1021" i="10"/>
  <c r="E1021" i="10" s="1"/>
  <c r="F1021" i="10" s="1"/>
  <c r="H1021" i="10" s="1"/>
  <c r="I1021" i="10" s="1"/>
  <c r="O1021" i="10" s="1"/>
  <c r="Z1021" i="10"/>
  <c r="T1031" i="10"/>
  <c r="T1051" i="10"/>
  <c r="T1068" i="10"/>
  <c r="E1087" i="10"/>
  <c r="Y1099" i="10"/>
  <c r="T1102" i="10"/>
  <c r="E1102" i="10" s="1"/>
  <c r="F1102" i="10" s="1"/>
  <c r="H1102" i="10" s="1"/>
  <c r="I1102" i="10" s="1"/>
  <c r="O1102" i="10" s="1"/>
  <c r="Z1102" i="10"/>
  <c r="Y1133" i="10"/>
  <c r="Y1135" i="10"/>
  <c r="T1140" i="10"/>
  <c r="E1140" i="10" s="1"/>
  <c r="F1140" i="10" s="1"/>
  <c r="H1140" i="10" s="1"/>
  <c r="I1140" i="10" s="1"/>
  <c r="O1140" i="10" s="1"/>
  <c r="T1144" i="10"/>
  <c r="E1144" i="10" s="1"/>
  <c r="F1144" i="10" s="1"/>
  <c r="H1144" i="10" s="1"/>
  <c r="I1144" i="10" s="1"/>
  <c r="O1144" i="10" s="1"/>
  <c r="Y1194" i="10"/>
  <c r="Z1195" i="10"/>
  <c r="Z1199" i="10"/>
  <c r="M1204" i="10"/>
  <c r="N1204" i="10" s="1"/>
  <c r="Z1224" i="10"/>
  <c r="T1231" i="10"/>
  <c r="E1231" i="10" s="1"/>
  <c r="F1231" i="10" s="1"/>
  <c r="H1231" i="10" s="1"/>
  <c r="I1231" i="10" s="1"/>
  <c r="O1231" i="10" s="1"/>
  <c r="T1254" i="10"/>
  <c r="E1254" i="10" s="1"/>
  <c r="F1254" i="10" s="1"/>
  <c r="H1254" i="10" s="1"/>
  <c r="I1254" i="10" s="1"/>
  <c r="O1254" i="10" s="1"/>
  <c r="Z1041" i="10"/>
  <c r="T1045" i="10"/>
  <c r="T1047" i="10"/>
  <c r="E1047" i="10" s="1"/>
  <c r="F1047" i="10" s="1"/>
  <c r="H1047" i="10" s="1"/>
  <c r="I1047" i="10" s="1"/>
  <c r="O1047" i="10" s="1"/>
  <c r="Y1053" i="10"/>
  <c r="E1054" i="10"/>
  <c r="Y1070" i="10"/>
  <c r="E1086" i="10"/>
  <c r="E1089" i="10"/>
  <c r="T1090" i="10"/>
  <c r="E1090" i="10" s="1"/>
  <c r="F1090" i="10" s="1"/>
  <c r="H1090" i="10" s="1"/>
  <c r="I1090" i="10" s="1"/>
  <c r="O1090" i="10" s="1"/>
  <c r="Y1090" i="10"/>
  <c r="T1094" i="10"/>
  <c r="Y1094" i="10"/>
  <c r="E1112" i="10"/>
  <c r="T1113" i="10"/>
  <c r="E1113" i="10" s="1"/>
  <c r="F1113" i="10" s="1"/>
  <c r="H1113" i="10" s="1"/>
  <c r="I1113" i="10" s="1"/>
  <c r="O1113" i="10" s="1"/>
  <c r="Z1115" i="10"/>
  <c r="M1125" i="10"/>
  <c r="E1125" i="10"/>
  <c r="Z1125" i="10"/>
  <c r="M1129" i="10"/>
  <c r="T1129" i="10"/>
  <c r="E1130" i="10"/>
  <c r="Z1139" i="10"/>
  <c r="Z1153" i="10"/>
  <c r="E1161" i="10"/>
  <c r="Z1165" i="10"/>
  <c r="E1173" i="10"/>
  <c r="Y1173" i="10"/>
  <c r="T1197" i="10"/>
  <c r="E1197" i="10" s="1"/>
  <c r="F1197" i="10" s="1"/>
  <c r="H1197" i="10" s="1"/>
  <c r="I1197" i="10" s="1"/>
  <c r="O1197" i="10" s="1"/>
  <c r="E1205" i="10"/>
  <c r="E1211" i="10"/>
  <c r="E1216" i="10"/>
  <c r="Z1218" i="10"/>
  <c r="Z1219" i="10"/>
  <c r="E1222" i="10"/>
  <c r="Z1222" i="10"/>
  <c r="Y1229" i="10"/>
  <c r="Z1059" i="10"/>
  <c r="Y1065" i="10"/>
  <c r="T1081" i="10"/>
  <c r="E1081" i="10" s="1"/>
  <c r="F1081" i="10" s="1"/>
  <c r="H1081" i="10" s="1"/>
  <c r="I1081" i="10" s="1"/>
  <c r="O1081" i="10" s="1"/>
  <c r="T1085" i="10"/>
  <c r="E1085" i="10" s="1"/>
  <c r="F1085" i="10" s="1"/>
  <c r="H1085" i="10" s="1"/>
  <c r="I1085" i="10" s="1"/>
  <c r="O1085" i="10" s="1"/>
  <c r="Z1085" i="10"/>
  <c r="T1108" i="10"/>
  <c r="E1108" i="10" s="1"/>
  <c r="F1108" i="10" s="1"/>
  <c r="H1108" i="10" s="1"/>
  <c r="I1108" i="10" s="1"/>
  <c r="O1108" i="10" s="1"/>
  <c r="Z1108" i="10"/>
  <c r="T1123" i="10"/>
  <c r="Y1127" i="10"/>
  <c r="Y1152" i="10"/>
  <c r="Y1156" i="10"/>
  <c r="E1163" i="10"/>
  <c r="Y1168" i="10"/>
  <c r="T1193" i="10"/>
  <c r="E1193" i="10" s="1"/>
  <c r="F1193" i="10" s="1"/>
  <c r="H1193" i="10" s="1"/>
  <c r="I1193" i="10" s="1"/>
  <c r="O1193" i="10" s="1"/>
  <c r="Z1193" i="10"/>
  <c r="Y1213" i="10"/>
  <c r="Y1228" i="10"/>
  <c r="T1248" i="10"/>
  <c r="Z1239" i="10"/>
  <c r="Z1271" i="10"/>
  <c r="T1275" i="10"/>
  <c r="E1275" i="10" s="1"/>
  <c r="F1275" i="10" s="1"/>
  <c r="H1275" i="10" s="1"/>
  <c r="I1275" i="10" s="1"/>
  <c r="O1275" i="10" s="1"/>
  <c r="T1291" i="10"/>
  <c r="Z1292" i="10"/>
  <c r="Y1297" i="10"/>
  <c r="Y1323" i="10"/>
  <c r="Z1335" i="10"/>
  <c r="E1346" i="10"/>
  <c r="E1354" i="10"/>
  <c r="Z1354" i="10"/>
  <c r="T1358" i="10"/>
  <c r="Y1367" i="10"/>
  <c r="Z1392" i="10"/>
  <c r="E1393" i="10"/>
  <c r="Y1394" i="10"/>
  <c r="T1398" i="10"/>
  <c r="E1398" i="10" s="1"/>
  <c r="F1398" i="10" s="1"/>
  <c r="H1398" i="10" s="1"/>
  <c r="I1398" i="10" s="1"/>
  <c r="O1398" i="10" s="1"/>
  <c r="Z1403" i="10"/>
  <c r="T1405" i="10"/>
  <c r="E1405" i="10" s="1"/>
  <c r="F1405" i="10" s="1"/>
  <c r="H1405" i="10" s="1"/>
  <c r="I1405" i="10" s="1"/>
  <c r="O1405" i="10" s="1"/>
  <c r="Z1421" i="10"/>
  <c r="Z1423" i="10"/>
  <c r="E1427" i="10"/>
  <c r="Z1427" i="10"/>
  <c r="T1430" i="10"/>
  <c r="T1447" i="10"/>
  <c r="E1447" i="10" s="1"/>
  <c r="F1447" i="10" s="1"/>
  <c r="H1447" i="10" s="1"/>
  <c r="I1447" i="10" s="1"/>
  <c r="O1447" i="10" s="1"/>
  <c r="Y1448" i="10"/>
  <c r="E1457" i="10"/>
  <c r="Y1457" i="10"/>
  <c r="Z1461" i="10"/>
  <c r="T1465" i="10"/>
  <c r="E1465" i="10" s="1"/>
  <c r="F1465" i="10" s="1"/>
  <c r="H1465" i="10" s="1"/>
  <c r="I1465" i="10" s="1"/>
  <c r="O1465" i="10" s="1"/>
  <c r="Y1480" i="10"/>
  <c r="T1489" i="10"/>
  <c r="E1249" i="10"/>
  <c r="E1257" i="10"/>
  <c r="E1258" i="10"/>
  <c r="Y1259" i="10"/>
  <c r="Y1264" i="10"/>
  <c r="T1268" i="10"/>
  <c r="E1268" i="10" s="1"/>
  <c r="F1268" i="10" s="1"/>
  <c r="H1268" i="10" s="1"/>
  <c r="I1268" i="10" s="1"/>
  <c r="O1268" i="10" s="1"/>
  <c r="Y1269" i="10"/>
  <c r="Z1272" i="10"/>
  <c r="E1280" i="10"/>
  <c r="E1284" i="10"/>
  <c r="T1295" i="10"/>
  <c r="E1295" i="10" s="1"/>
  <c r="F1295" i="10" s="1"/>
  <c r="H1295" i="10" s="1"/>
  <c r="I1295" i="10" s="1"/>
  <c r="O1295" i="10" s="1"/>
  <c r="Z1295" i="10"/>
  <c r="Z1296" i="10"/>
  <c r="Y1311" i="10"/>
  <c r="T1316" i="10"/>
  <c r="E1316" i="10" s="1"/>
  <c r="F1316" i="10" s="1"/>
  <c r="H1316" i="10" s="1"/>
  <c r="I1316" i="10" s="1"/>
  <c r="O1316" i="10" s="1"/>
  <c r="Z1364" i="10"/>
  <c r="Z1376" i="10"/>
  <c r="T1388" i="10"/>
  <c r="T1390" i="10"/>
  <c r="E1390" i="10" s="1"/>
  <c r="F1390" i="10" s="1"/>
  <c r="H1390" i="10" s="1"/>
  <c r="I1390" i="10" s="1"/>
  <c r="O1390" i="10" s="1"/>
  <c r="E1409" i="10"/>
  <c r="T1410" i="10"/>
  <c r="Z1418" i="10"/>
  <c r="Y1420" i="10"/>
  <c r="Y1426" i="10"/>
  <c r="Y1429" i="10"/>
  <c r="Z1438" i="10"/>
  <c r="Z1441" i="10"/>
  <c r="E1452" i="10"/>
  <c r="Y1452" i="10"/>
  <c r="Z1453" i="10"/>
  <c r="Y1456" i="10"/>
  <c r="M1483" i="10"/>
  <c r="E1491" i="10"/>
  <c r="Y1279" i="10"/>
  <c r="Z1280" i="10"/>
  <c r="Y1283" i="10"/>
  <c r="Z1342" i="10"/>
  <c r="Z1348" i="10"/>
  <c r="Z1359" i="10"/>
  <c r="Z1381" i="10"/>
  <c r="Z1382" i="10"/>
  <c r="Y1384" i="10"/>
  <c r="Y1392" i="10"/>
  <c r="T1397" i="10"/>
  <c r="E1397" i="10" s="1"/>
  <c r="F1397" i="10" s="1"/>
  <c r="H1397" i="10" s="1"/>
  <c r="I1397" i="10" s="1"/>
  <c r="O1397" i="10" s="1"/>
  <c r="T1401" i="10"/>
  <c r="E1401" i="10" s="1"/>
  <c r="F1401" i="10" s="1"/>
  <c r="H1401" i="10" s="1"/>
  <c r="I1401" i="10" s="1"/>
  <c r="O1401" i="10" s="1"/>
  <c r="Y1413" i="10"/>
  <c r="Y1422" i="10"/>
  <c r="T1425" i="10"/>
  <c r="E1425" i="10" s="1"/>
  <c r="F1425" i="10" s="1"/>
  <c r="H1425" i="10" s="1"/>
  <c r="I1425" i="10" s="1"/>
  <c r="O1425" i="10" s="1"/>
  <c r="T1428" i="10"/>
  <c r="E1428" i="10" s="1"/>
  <c r="F1428" i="10" s="1"/>
  <c r="H1428" i="10" s="1"/>
  <c r="I1428" i="10" s="1"/>
  <c r="O1428" i="10" s="1"/>
  <c r="T1432" i="10"/>
  <c r="Y1440" i="10"/>
  <c r="Y1451" i="10"/>
  <c r="T1459" i="10"/>
  <c r="Y1463" i="10"/>
  <c r="T1486" i="10"/>
  <c r="Z4" i="10"/>
  <c r="Y7" i="10"/>
  <c r="T9" i="10"/>
  <c r="Z16" i="10"/>
  <c r="Z26" i="10"/>
  <c r="T27" i="10"/>
  <c r="Y29" i="10"/>
  <c r="Y32" i="10"/>
  <c r="T35" i="10"/>
  <c r="T38" i="10"/>
  <c r="E38" i="10" s="1"/>
  <c r="F38" i="10" s="1"/>
  <c r="H38" i="10" s="1"/>
  <c r="I38" i="10" s="1"/>
  <c r="O38" i="10" s="1"/>
  <c r="E42" i="10"/>
  <c r="T44" i="10"/>
  <c r="E44" i="10" s="1"/>
  <c r="F44" i="10" s="1"/>
  <c r="H44" i="10" s="1"/>
  <c r="I44" i="10" s="1"/>
  <c r="O44" i="10" s="1"/>
  <c r="E48" i="10"/>
  <c r="T55" i="10"/>
  <c r="E60" i="10"/>
  <c r="E68" i="10"/>
  <c r="Z74" i="10"/>
  <c r="T97" i="10"/>
  <c r="Y99" i="10"/>
  <c r="M4" i="10"/>
  <c r="E4" i="10"/>
  <c r="T10" i="10"/>
  <c r="E10" i="10" s="1"/>
  <c r="F10" i="10" s="1"/>
  <c r="H10" i="10" s="1"/>
  <c r="I10" i="10" s="1"/>
  <c r="O10" i="10" s="1"/>
  <c r="Z10" i="10"/>
  <c r="Z14" i="10"/>
  <c r="Z15" i="10"/>
  <c r="Z18" i="10"/>
  <c r="T24" i="10"/>
  <c r="Z28" i="10"/>
  <c r="Y31" i="10"/>
  <c r="Y36" i="10"/>
  <c r="Z39" i="10"/>
  <c r="Y40" i="10"/>
  <c r="T41" i="10"/>
  <c r="E41" i="10" s="1"/>
  <c r="F41" i="10" s="1"/>
  <c r="H41" i="10" s="1"/>
  <c r="I41" i="10" s="1"/>
  <c r="O41" i="10" s="1"/>
  <c r="T46" i="10"/>
  <c r="Y47" i="10"/>
  <c r="Z48" i="10"/>
  <c r="E56" i="10"/>
  <c r="T62" i="10"/>
  <c r="T66" i="10"/>
  <c r="E66" i="10" s="1"/>
  <c r="F66" i="10" s="1"/>
  <c r="H66" i="10" s="1"/>
  <c r="I66" i="10" s="1"/>
  <c r="O66" i="10" s="1"/>
  <c r="Y67" i="10"/>
  <c r="Z68" i="10"/>
  <c r="Z72" i="10"/>
  <c r="E79" i="10"/>
  <c r="Z82" i="10"/>
  <c r="Z88" i="10"/>
  <c r="T89" i="10"/>
  <c r="Y103" i="10"/>
  <c r="Z103" i="10"/>
  <c r="E105" i="10"/>
  <c r="T6" i="10"/>
  <c r="E6" i="10" s="1"/>
  <c r="F6" i="10" s="1"/>
  <c r="H6" i="10" s="1"/>
  <c r="I6" i="10" s="1"/>
  <c r="O6" i="10" s="1"/>
  <c r="E18" i="10"/>
  <c r="T20" i="10"/>
  <c r="E20" i="10" s="1"/>
  <c r="F20" i="10" s="1"/>
  <c r="H20" i="10" s="1"/>
  <c r="I20" i="10" s="1"/>
  <c r="O20" i="10" s="1"/>
  <c r="Z20" i="10"/>
  <c r="Z22" i="10"/>
  <c r="Y25" i="10"/>
  <c r="T37" i="10"/>
  <c r="Y37" i="10"/>
  <c r="T43" i="10"/>
  <c r="Z43" i="10"/>
  <c r="T50" i="10"/>
  <c r="E50" i="10" s="1"/>
  <c r="F50" i="10" s="1"/>
  <c r="H50" i="10" s="1"/>
  <c r="I50" i="10" s="1"/>
  <c r="O50" i="10" s="1"/>
  <c r="Y51" i="10"/>
  <c r="T54" i="10"/>
  <c r="E54" i="10" s="1"/>
  <c r="F54" i="10" s="1"/>
  <c r="H54" i="10" s="1"/>
  <c r="I54" i="10" s="1"/>
  <c r="O54" i="10" s="1"/>
  <c r="Y54" i="10"/>
  <c r="Z56" i="10"/>
  <c r="Z61" i="10"/>
  <c r="T64" i="10"/>
  <c r="Z64" i="10"/>
  <c r="T70" i="10"/>
  <c r="Y71" i="10"/>
  <c r="E77" i="10"/>
  <c r="Y78" i="10"/>
  <c r="T86" i="10"/>
  <c r="E86" i="10" s="1"/>
  <c r="F86" i="10" s="1"/>
  <c r="H86" i="10" s="1"/>
  <c r="I86" i="10" s="1"/>
  <c r="O86" i="10" s="1"/>
  <c r="T90" i="10"/>
  <c r="Z94" i="10"/>
  <c r="Y113" i="10"/>
  <c r="E102" i="10"/>
  <c r="E103" i="10"/>
  <c r="Z106" i="10"/>
  <c r="T109" i="10"/>
  <c r="E109" i="10" s="1"/>
  <c r="F109" i="10" s="1"/>
  <c r="H109" i="10" s="1"/>
  <c r="I109" i="10" s="1"/>
  <c r="O109" i="10" s="1"/>
  <c r="Z109" i="10"/>
  <c r="Z118" i="10"/>
  <c r="T120" i="10"/>
  <c r="T122" i="10"/>
  <c r="E122" i="10" s="1"/>
  <c r="F122" i="10" s="1"/>
  <c r="H122" i="10" s="1"/>
  <c r="I122" i="10" s="1"/>
  <c r="O122" i="10" s="1"/>
  <c r="Z122" i="10"/>
  <c r="Y124" i="10"/>
  <c r="Z125" i="10"/>
  <c r="T129" i="10"/>
  <c r="Z132" i="10"/>
  <c r="T135" i="10"/>
  <c r="E135" i="10" s="1"/>
  <c r="F135" i="10" s="1"/>
  <c r="H135" i="10" s="1"/>
  <c r="I135" i="10" s="1"/>
  <c r="O135" i="10" s="1"/>
  <c r="Z136" i="10"/>
  <c r="T147" i="10"/>
  <c r="E147" i="10" s="1"/>
  <c r="F147" i="10" s="1"/>
  <c r="H147" i="10" s="1"/>
  <c r="I147" i="10" s="1"/>
  <c r="O147" i="10" s="1"/>
  <c r="P147" i="10" s="1"/>
  <c r="E159" i="10"/>
  <c r="Y161" i="10"/>
  <c r="T162" i="10"/>
  <c r="T172" i="10"/>
  <c r="Z176" i="10"/>
  <c r="Y177" i="10"/>
  <c r="Z181" i="10"/>
  <c r="Z182" i="10"/>
  <c r="T186" i="10"/>
  <c r="E186" i="10" s="1"/>
  <c r="F186" i="10" s="1"/>
  <c r="H186" i="10" s="1"/>
  <c r="I186" i="10" s="1"/>
  <c r="O186" i="10" s="1"/>
  <c r="Y193" i="10"/>
  <c r="T210" i="10"/>
  <c r="E210" i="10" s="1"/>
  <c r="F210" i="10" s="1"/>
  <c r="H210" i="10" s="1"/>
  <c r="I210" i="10" s="1"/>
  <c r="O210" i="10" s="1"/>
  <c r="Y214" i="10"/>
  <c r="T221" i="10"/>
  <c r="E221" i="10" s="1"/>
  <c r="F221" i="10" s="1"/>
  <c r="H221" i="10" s="1"/>
  <c r="I221" i="10" s="1"/>
  <c r="O221" i="10" s="1"/>
  <c r="Y228" i="10"/>
  <c r="Y229" i="10"/>
  <c r="Z230" i="10"/>
  <c r="Z233" i="10"/>
  <c r="Z235" i="10"/>
  <c r="Y244" i="10"/>
  <c r="T249" i="10"/>
  <c r="E249" i="10" s="1"/>
  <c r="F249" i="10" s="1"/>
  <c r="H249" i="10" s="1"/>
  <c r="I249" i="10" s="1"/>
  <c r="O249" i="10" s="1"/>
  <c r="Z249" i="10"/>
  <c r="Y251" i="10"/>
  <c r="T252" i="10"/>
  <c r="E252" i="10" s="1"/>
  <c r="F252" i="10" s="1"/>
  <c r="H252" i="10" s="1"/>
  <c r="I252" i="10" s="1"/>
  <c r="O252" i="10" s="1"/>
  <c r="Y267" i="10"/>
  <c r="M270" i="10"/>
  <c r="Y273" i="10"/>
  <c r="E275" i="10"/>
  <c r="E283" i="10"/>
  <c r="E284" i="10"/>
  <c r="Y288" i="10"/>
  <c r="Y290" i="10"/>
  <c r="T291" i="10"/>
  <c r="Z296" i="10"/>
  <c r="Z297" i="10"/>
  <c r="Y300" i="10"/>
  <c r="Z303" i="10"/>
  <c r="E304" i="10"/>
  <c r="Z309" i="10"/>
  <c r="T310" i="10"/>
  <c r="Y310" i="10"/>
  <c r="Y316" i="10"/>
  <c r="Z320" i="10"/>
  <c r="T324" i="10"/>
  <c r="E324" i="10" s="1"/>
  <c r="F324" i="10" s="1"/>
  <c r="H324" i="10" s="1"/>
  <c r="I324" i="10" s="1"/>
  <c r="O324" i="10" s="1"/>
  <c r="T333" i="10"/>
  <c r="E333" i="10" s="1"/>
  <c r="F333" i="10" s="1"/>
  <c r="H333" i="10" s="1"/>
  <c r="I333" i="10" s="1"/>
  <c r="O333" i="10" s="1"/>
  <c r="T337" i="10"/>
  <c r="Z337" i="10"/>
  <c r="Z339" i="10"/>
  <c r="E340" i="10"/>
  <c r="T347" i="10"/>
  <c r="Z347" i="10"/>
  <c r="Z353" i="10"/>
  <c r="Y357" i="10"/>
  <c r="Z358" i="10"/>
  <c r="Y361" i="10"/>
  <c r="Z365" i="10"/>
  <c r="Z366" i="10"/>
  <c r="Z370" i="10"/>
  <c r="Z374" i="10"/>
  <c r="Z375" i="10"/>
  <c r="Z378" i="10"/>
  <c r="Z381" i="10"/>
  <c r="Y392" i="10"/>
  <c r="Y393" i="10"/>
  <c r="Y403" i="10"/>
  <c r="M413" i="10"/>
  <c r="E413" i="10"/>
  <c r="Z423" i="10"/>
  <c r="T424" i="10"/>
  <c r="E427" i="10"/>
  <c r="M428" i="10"/>
  <c r="Y432" i="10"/>
  <c r="T438" i="10"/>
  <c r="E438" i="10" s="1"/>
  <c r="Z438" i="10"/>
  <c r="T449" i="10"/>
  <c r="Y451" i="10"/>
  <c r="Y454" i="10"/>
  <c r="T461" i="10"/>
  <c r="E461" i="10" s="1"/>
  <c r="F461" i="10" s="1"/>
  <c r="H461" i="10" s="1"/>
  <c r="I461" i="10" s="1"/>
  <c r="O461" i="10" s="1"/>
  <c r="Z461" i="10"/>
  <c r="Z462" i="10"/>
  <c r="Z467" i="10"/>
  <c r="Z470" i="10"/>
  <c r="Z473" i="10"/>
  <c r="Z479" i="10"/>
  <c r="T482" i="10"/>
  <c r="E482" i="10" s="1"/>
  <c r="F482" i="10" s="1"/>
  <c r="H482" i="10" s="1"/>
  <c r="I482" i="10" s="1"/>
  <c r="O482" i="10" s="1"/>
  <c r="Z482" i="10"/>
  <c r="T485" i="10"/>
  <c r="E485" i="10" s="1"/>
  <c r="F485" i="10" s="1"/>
  <c r="H485" i="10" s="1"/>
  <c r="I485" i="10" s="1"/>
  <c r="O485" i="10" s="1"/>
  <c r="Z489" i="10"/>
  <c r="T491" i="10"/>
  <c r="Z491" i="10"/>
  <c r="T505" i="10"/>
  <c r="T510" i="10"/>
  <c r="T112" i="10"/>
  <c r="Z112" i="10"/>
  <c r="Y114" i="10"/>
  <c r="Z115" i="10"/>
  <c r="T117" i="10"/>
  <c r="E117" i="10" s="1"/>
  <c r="F117" i="10" s="1"/>
  <c r="H117" i="10" s="1"/>
  <c r="I117" i="10" s="1"/>
  <c r="O117" i="10" s="1"/>
  <c r="E124" i="10"/>
  <c r="T131" i="10"/>
  <c r="E131" i="10" s="1"/>
  <c r="F131" i="10" s="1"/>
  <c r="H131" i="10" s="1"/>
  <c r="I131" i="10" s="1"/>
  <c r="O131" i="10" s="1"/>
  <c r="Z131" i="10"/>
  <c r="Z133" i="10"/>
  <c r="E134" i="10"/>
  <c r="Y139" i="10"/>
  <c r="Z140" i="10"/>
  <c r="T143" i="10"/>
  <c r="E143" i="10" s="1"/>
  <c r="F143" i="10" s="1"/>
  <c r="H143" i="10" s="1"/>
  <c r="I143" i="10" s="1"/>
  <c r="O143" i="10" s="1"/>
  <c r="T145" i="10"/>
  <c r="E145" i="10" s="1"/>
  <c r="F145" i="10" s="1"/>
  <c r="H145" i="10" s="1"/>
  <c r="I145" i="10" s="1"/>
  <c r="O145" i="10" s="1"/>
  <c r="Z145" i="10"/>
  <c r="Y148" i="10"/>
  <c r="Y149" i="10"/>
  <c r="Z150" i="10"/>
  <c r="T154" i="10"/>
  <c r="Z154" i="10"/>
  <c r="E155" i="10"/>
  <c r="T157" i="10"/>
  <c r="Z164" i="10"/>
  <c r="Z165" i="10"/>
  <c r="Y167" i="10"/>
  <c r="Z168" i="10"/>
  <c r="T174" i="10"/>
  <c r="E174" i="10" s="1"/>
  <c r="F174" i="10" s="1"/>
  <c r="H174" i="10" s="1"/>
  <c r="I174" i="10" s="1"/>
  <c r="O174" i="10" s="1"/>
  <c r="Z187" i="10"/>
  <c r="Z189" i="10"/>
  <c r="T190" i="10"/>
  <c r="T198" i="10"/>
  <c r="E198" i="10" s="1"/>
  <c r="F198" i="10" s="1"/>
  <c r="H198" i="10" s="1"/>
  <c r="I198" i="10" s="1"/>
  <c r="O198" i="10" s="1"/>
  <c r="Z198" i="10"/>
  <c r="Z209" i="10"/>
  <c r="Z210" i="10"/>
  <c r="T220" i="10"/>
  <c r="Z220" i="10"/>
  <c r="Z221" i="10"/>
  <c r="T232" i="10"/>
  <c r="E232" i="10" s="1"/>
  <c r="F232" i="10" s="1"/>
  <c r="H232" i="10" s="1"/>
  <c r="I232" i="10" s="1"/>
  <c r="O232" i="10" s="1"/>
  <c r="Y239" i="10"/>
  <c r="E241" i="10"/>
  <c r="Z241" i="10"/>
  <c r="T243" i="10"/>
  <c r="E243" i="10" s="1"/>
  <c r="F243" i="10" s="1"/>
  <c r="H243" i="10" s="1"/>
  <c r="I243" i="10" s="1"/>
  <c r="O243" i="10" s="1"/>
  <c r="Z250" i="10"/>
  <c r="Z251" i="10"/>
  <c r="E255" i="10"/>
  <c r="Z255" i="10"/>
  <c r="T265" i="10"/>
  <c r="E265" i="10" s="1"/>
  <c r="F265" i="10" s="1"/>
  <c r="H265" i="10" s="1"/>
  <c r="I265" i="10" s="1"/>
  <c r="O265" i="10" s="1"/>
  <c r="Y265" i="10"/>
  <c r="Y270" i="10"/>
  <c r="T272" i="10"/>
  <c r="E272" i="10" s="1"/>
  <c r="F272" i="10" s="1"/>
  <c r="H272" i="10" s="1"/>
  <c r="I272" i="10" s="1"/>
  <c r="O272" i="10" s="1"/>
  <c r="Y274" i="10"/>
  <c r="Z276" i="10"/>
  <c r="Y282" i="10"/>
  <c r="Y285" i="10"/>
  <c r="T287" i="10"/>
  <c r="T295" i="10"/>
  <c r="E295" i="10" s="1"/>
  <c r="F295" i="10" s="1"/>
  <c r="H295" i="10" s="1"/>
  <c r="I295" i="10" s="1"/>
  <c r="O295" i="10" s="1"/>
  <c r="Z295" i="10"/>
  <c r="E305" i="10"/>
  <c r="T307" i="10"/>
  <c r="Y313" i="10"/>
  <c r="T315" i="10"/>
  <c r="Z323" i="10"/>
  <c r="Z324" i="10"/>
  <c r="Z327" i="10"/>
  <c r="T331" i="10"/>
  <c r="E331" i="10" s="1"/>
  <c r="F331" i="10" s="1"/>
  <c r="H331" i="10" s="1"/>
  <c r="I331" i="10" s="1"/>
  <c r="O331" i="10" s="1"/>
  <c r="Y331" i="10"/>
  <c r="T342" i="10"/>
  <c r="E342" i="10" s="1"/>
  <c r="F342" i="10" s="1"/>
  <c r="H342" i="10" s="1"/>
  <c r="I342" i="10" s="1"/>
  <c r="O342" i="10" s="1"/>
  <c r="Y342" i="10"/>
  <c r="E343" i="10"/>
  <c r="T351" i="10"/>
  <c r="E351" i="10" s="1"/>
  <c r="F351" i="10" s="1"/>
  <c r="H351" i="10" s="1"/>
  <c r="I351" i="10" s="1"/>
  <c r="O351" i="10" s="1"/>
  <c r="Y354" i="10"/>
  <c r="T356" i="10"/>
  <c r="E356" i="10" s="1"/>
  <c r="F356" i="10" s="1"/>
  <c r="H356" i="10" s="1"/>
  <c r="I356" i="10" s="1"/>
  <c r="O356" i="10" s="1"/>
  <c r="T364" i="10"/>
  <c r="E364" i="10" s="1"/>
  <c r="F364" i="10" s="1"/>
  <c r="H364" i="10" s="1"/>
  <c r="I364" i="10" s="1"/>
  <c r="O364" i="10" s="1"/>
  <c r="Z364" i="10"/>
  <c r="Y372" i="10"/>
  <c r="E377" i="10"/>
  <c r="Z377" i="10"/>
  <c r="Z380" i="10"/>
  <c r="Z393" i="10"/>
  <c r="T394" i="10"/>
  <c r="Y397" i="10"/>
  <c r="Z407" i="10"/>
  <c r="T408" i="10"/>
  <c r="Z416" i="10"/>
  <c r="T422" i="10"/>
  <c r="Y425" i="10"/>
  <c r="Y426" i="10"/>
  <c r="Z427" i="10"/>
  <c r="T434" i="10"/>
  <c r="E434" i="10" s="1"/>
  <c r="Z434" i="10"/>
  <c r="Z440" i="10"/>
  <c r="E444" i="10"/>
  <c r="Z450" i="10"/>
  <c r="Z464" i="10"/>
  <c r="T466" i="10"/>
  <c r="Z468" i="10"/>
  <c r="Z471" i="10"/>
  <c r="Y472" i="10"/>
  <c r="Y486" i="10"/>
  <c r="Z487" i="10"/>
  <c r="T493" i="10"/>
  <c r="Z493" i="10"/>
  <c r="E494" i="10"/>
  <c r="Y515" i="10"/>
  <c r="Y525" i="10"/>
  <c r="Z525" i="10"/>
  <c r="Z495" i="10"/>
  <c r="Y499" i="10"/>
  <c r="Z499" i="10"/>
  <c r="Z503" i="10"/>
  <c r="T508" i="10"/>
  <c r="E508" i="10" s="1"/>
  <c r="F508" i="10" s="1"/>
  <c r="H508" i="10" s="1"/>
  <c r="I508" i="10" s="1"/>
  <c r="O508" i="10" s="1"/>
  <c r="Z509" i="10"/>
  <c r="T514" i="10"/>
  <c r="E514" i="10" s="1"/>
  <c r="F514" i="10" s="1"/>
  <c r="H514" i="10" s="1"/>
  <c r="I514" i="10" s="1"/>
  <c r="O514" i="10" s="1"/>
  <c r="Y514" i="10"/>
  <c r="Z521" i="10"/>
  <c r="Y521" i="10"/>
  <c r="T85" i="10"/>
  <c r="E85" i="10" s="1"/>
  <c r="F85" i="10" s="1"/>
  <c r="H85" i="10" s="1"/>
  <c r="I85" i="10" s="1"/>
  <c r="O85" i="10" s="1"/>
  <c r="Y86" i="10"/>
  <c r="Z87" i="10"/>
  <c r="T93" i="10"/>
  <c r="Y96" i="10"/>
  <c r="Y100" i="10"/>
  <c r="Z101" i="10"/>
  <c r="T107" i="10"/>
  <c r="E107" i="10" s="1"/>
  <c r="F107" i="10" s="1"/>
  <c r="H107" i="10" s="1"/>
  <c r="I107" i="10" s="1"/>
  <c r="O107" i="10" s="1"/>
  <c r="E111" i="10"/>
  <c r="Z111" i="10"/>
  <c r="T113" i="10"/>
  <c r="E114" i="10"/>
  <c r="T116" i="10"/>
  <c r="E116" i="10" s="1"/>
  <c r="F116" i="10" s="1"/>
  <c r="H116" i="10" s="1"/>
  <c r="I116" i="10" s="1"/>
  <c r="O116" i="10" s="1"/>
  <c r="Z116" i="10"/>
  <c r="Z124" i="10"/>
  <c r="T136" i="10"/>
  <c r="Y136" i="10"/>
  <c r="Y141" i="10"/>
  <c r="Z142" i="10"/>
  <c r="Z152" i="10"/>
  <c r="Y153" i="10"/>
  <c r="Z156" i="10"/>
  <c r="Z157" i="10"/>
  <c r="T160" i="10"/>
  <c r="E160" i="10" s="1"/>
  <c r="F160" i="10" s="1"/>
  <c r="H160" i="10" s="1"/>
  <c r="I160" i="10" s="1"/>
  <c r="O160" i="10" s="1"/>
  <c r="Z174" i="10"/>
  <c r="T178" i="10"/>
  <c r="E178" i="10" s="1"/>
  <c r="F178" i="10" s="1"/>
  <c r="H178" i="10" s="1"/>
  <c r="I178" i="10" s="1"/>
  <c r="O178" i="10" s="1"/>
  <c r="Z178" i="10"/>
  <c r="Z179" i="10"/>
  <c r="T201" i="10"/>
  <c r="E201" i="10" s="1"/>
  <c r="F201" i="10" s="1"/>
  <c r="H201" i="10" s="1"/>
  <c r="I201" i="10" s="1"/>
  <c r="O201" i="10" s="1"/>
  <c r="T203" i="10"/>
  <c r="E203" i="10" s="1"/>
  <c r="F203" i="10" s="1"/>
  <c r="H203" i="10" s="1"/>
  <c r="I203" i="10" s="1"/>
  <c r="O203" i="10" s="1"/>
  <c r="T205" i="10"/>
  <c r="E205" i="10" s="1"/>
  <c r="F205" i="10" s="1"/>
  <c r="H205" i="10" s="1"/>
  <c r="I205" i="10" s="1"/>
  <c r="O205" i="10" s="1"/>
  <c r="T212" i="10"/>
  <c r="T223" i="10"/>
  <c r="E223" i="10" s="1"/>
  <c r="F223" i="10" s="1"/>
  <c r="H223" i="10" s="1"/>
  <c r="I223" i="10" s="1"/>
  <c r="O223" i="10" s="1"/>
  <c r="Z247" i="10"/>
  <c r="E257" i="10"/>
  <c r="T277" i="10"/>
  <c r="Z279" i="10"/>
  <c r="E287" i="10"/>
  <c r="Y289" i="10"/>
  <c r="Y292" i="10"/>
  <c r="T297" i="10"/>
  <c r="E297" i="10" s="1"/>
  <c r="F297" i="10" s="1"/>
  <c r="H297" i="10" s="1"/>
  <c r="I297" i="10" s="1"/>
  <c r="O297" i="10" s="1"/>
  <c r="T298" i="10"/>
  <c r="E298" i="10" s="1"/>
  <c r="F298" i="10" s="1"/>
  <c r="H298" i="10" s="1"/>
  <c r="I298" i="10" s="1"/>
  <c r="O298" i="10" s="1"/>
  <c r="T305" i="10"/>
  <c r="E315" i="10"/>
  <c r="T317" i="10"/>
  <c r="E318" i="10"/>
  <c r="T325" i="10"/>
  <c r="T329" i="10"/>
  <c r="Y341" i="10"/>
  <c r="T358" i="10"/>
  <c r="Y360" i="10"/>
  <c r="T366" i="10"/>
  <c r="E366" i="10" s="1"/>
  <c r="F366" i="10" s="1"/>
  <c r="H366" i="10" s="1"/>
  <c r="I366" i="10" s="1"/>
  <c r="O366" i="10" s="1"/>
  <c r="E371" i="10"/>
  <c r="T376" i="10"/>
  <c r="E376" i="10" s="1"/>
  <c r="F376" i="10" s="1"/>
  <c r="H376" i="10" s="1"/>
  <c r="I376" i="10" s="1"/>
  <c r="O376" i="10" s="1"/>
  <c r="T383" i="10"/>
  <c r="E383" i="10" s="1"/>
  <c r="F383" i="10" s="1"/>
  <c r="H383" i="10" s="1"/>
  <c r="I383" i="10" s="1"/>
  <c r="O383" i="10" s="1"/>
  <c r="Z387" i="10"/>
  <c r="T395" i="10"/>
  <c r="E395" i="10" s="1"/>
  <c r="F395" i="10" s="1"/>
  <c r="H395" i="10" s="1"/>
  <c r="I395" i="10" s="1"/>
  <c r="O395" i="10" s="1"/>
  <c r="Z401" i="10"/>
  <c r="T409" i="10"/>
  <c r="E409" i="10" s="1"/>
  <c r="F409" i="10" s="1"/>
  <c r="H409" i="10" s="1"/>
  <c r="I409" i="10" s="1"/>
  <c r="O409" i="10" s="1"/>
  <c r="T415" i="10"/>
  <c r="E415" i="10" s="1"/>
  <c r="F415" i="10" s="1"/>
  <c r="H415" i="10" s="1"/>
  <c r="I415" i="10" s="1"/>
  <c r="O415" i="10" s="1"/>
  <c r="Z417" i="10"/>
  <c r="T419" i="10"/>
  <c r="E419" i="10" s="1"/>
  <c r="F419" i="10" s="1"/>
  <c r="H419" i="10" s="1"/>
  <c r="I419" i="10" s="1"/>
  <c r="O419" i="10" s="1"/>
  <c r="Y419" i="10"/>
  <c r="T428" i="10"/>
  <c r="Y431" i="10"/>
  <c r="T435" i="10"/>
  <c r="E435" i="10" s="1"/>
  <c r="F435" i="10" s="1"/>
  <c r="H435" i="10" s="1"/>
  <c r="I435" i="10" s="1"/>
  <c r="O435" i="10" s="1"/>
  <c r="T436" i="10"/>
  <c r="E455" i="10"/>
  <c r="T459" i="10"/>
  <c r="E459" i="10" s="1"/>
  <c r="F459" i="10" s="1"/>
  <c r="H459" i="10" s="1"/>
  <c r="I459" i="10" s="1"/>
  <c r="O459" i="10" s="1"/>
  <c r="E462" i="10"/>
  <c r="Y475" i="10"/>
  <c r="Y476" i="10"/>
  <c r="Z477" i="10"/>
  <c r="T480" i="10"/>
  <c r="E480" i="10" s="1"/>
  <c r="F480" i="10" s="1"/>
  <c r="H480" i="10" s="1"/>
  <c r="I480" i="10" s="1"/>
  <c r="O480" i="10" s="1"/>
  <c r="Y498" i="10"/>
  <c r="Z502" i="10"/>
  <c r="Y502" i="10"/>
  <c r="T500" i="10"/>
  <c r="E500" i="10" s="1"/>
  <c r="F500" i="10" s="1"/>
  <c r="H500" i="10" s="1"/>
  <c r="I500" i="10" s="1"/>
  <c r="O500" i="10" s="1"/>
  <c r="Z500" i="10"/>
  <c r="E501" i="10"/>
  <c r="Z506" i="10"/>
  <c r="Z508" i="10"/>
  <c r="E513" i="10"/>
  <c r="T515" i="10"/>
  <c r="E515" i="10" s="1"/>
  <c r="F515" i="10" s="1"/>
  <c r="H515" i="10" s="1"/>
  <c r="I515" i="10" s="1"/>
  <c r="O515" i="10" s="1"/>
  <c r="Z516" i="10"/>
  <c r="Z522" i="10"/>
  <c r="Z526" i="10"/>
  <c r="Z528" i="10"/>
  <c r="Y530" i="10"/>
  <c r="T533" i="10"/>
  <c r="E533" i="10" s="1"/>
  <c r="F533" i="10" s="1"/>
  <c r="H533" i="10" s="1"/>
  <c r="I533" i="10" s="1"/>
  <c r="O533" i="10" s="1"/>
  <c r="E537" i="10"/>
  <c r="Z540" i="10"/>
  <c r="E541" i="10"/>
  <c r="E545" i="10"/>
  <c r="Y545" i="10"/>
  <c r="Y547" i="10"/>
  <c r="Z548" i="10"/>
  <c r="T557" i="10"/>
  <c r="Y563" i="10"/>
  <c r="Y564" i="10"/>
  <c r="E566" i="10"/>
  <c r="E570" i="10"/>
  <c r="E572" i="10"/>
  <c r="Y572" i="10"/>
  <c r="E574" i="10"/>
  <c r="T575" i="10"/>
  <c r="Z581" i="10"/>
  <c r="E584" i="10"/>
  <c r="Y585" i="10"/>
  <c r="T586" i="10"/>
  <c r="E586" i="10" s="1"/>
  <c r="F586" i="10" s="1"/>
  <c r="H586" i="10" s="1"/>
  <c r="I586" i="10" s="1"/>
  <c r="O586" i="10" s="1"/>
  <c r="E591" i="10"/>
  <c r="T592" i="10"/>
  <c r="E592" i="10" s="1"/>
  <c r="F592" i="10" s="1"/>
  <c r="H592" i="10" s="1"/>
  <c r="I592" i="10" s="1"/>
  <c r="O592" i="10" s="1"/>
  <c r="Y596" i="10"/>
  <c r="Z597" i="10"/>
  <c r="T602" i="10"/>
  <c r="E602" i="10" s="1"/>
  <c r="F602" i="10" s="1"/>
  <c r="H602" i="10" s="1"/>
  <c r="I602" i="10" s="1"/>
  <c r="O602" i="10" s="1"/>
  <c r="Y618" i="10"/>
  <c r="T623" i="10"/>
  <c r="Z623" i="10"/>
  <c r="E632" i="10"/>
  <c r="T639" i="10"/>
  <c r="E639" i="10" s="1"/>
  <c r="F639" i="10" s="1"/>
  <c r="H639" i="10" s="1"/>
  <c r="I639" i="10" s="1"/>
  <c r="O639" i="10" s="1"/>
  <c r="T643" i="10"/>
  <c r="E650" i="10"/>
  <c r="T656" i="10"/>
  <c r="T659" i="10"/>
  <c r="E659" i="10" s="1"/>
  <c r="F659" i="10" s="1"/>
  <c r="H659" i="10" s="1"/>
  <c r="I659" i="10" s="1"/>
  <c r="O659" i="10" s="1"/>
  <c r="E660" i="10"/>
  <c r="Y661" i="10"/>
  <c r="T674" i="10"/>
  <c r="E674" i="10" s="1"/>
  <c r="F674" i="10" s="1"/>
  <c r="H674" i="10" s="1"/>
  <c r="I674" i="10" s="1"/>
  <c r="O674" i="10" s="1"/>
  <c r="Z674" i="10"/>
  <c r="Y679" i="10"/>
  <c r="T683" i="10"/>
  <c r="E685" i="10"/>
  <c r="T686" i="10"/>
  <c r="T690" i="10"/>
  <c r="E690" i="10" s="1"/>
  <c r="F690" i="10" s="1"/>
  <c r="H690" i="10" s="1"/>
  <c r="I690" i="10" s="1"/>
  <c r="O690" i="10" s="1"/>
  <c r="T700" i="10"/>
  <c r="E700" i="10" s="1"/>
  <c r="F700" i="10" s="1"/>
  <c r="H700" i="10" s="1"/>
  <c r="I700" i="10" s="1"/>
  <c r="O700" i="10" s="1"/>
  <c r="Z551" i="10"/>
  <c r="T555" i="10"/>
  <c r="E555" i="10" s="1"/>
  <c r="F555" i="10" s="1"/>
  <c r="H555" i="10" s="1"/>
  <c r="I555" i="10" s="1"/>
  <c r="O555" i="10" s="1"/>
  <c r="Y555" i="10"/>
  <c r="E568" i="10"/>
  <c r="Y568" i="10"/>
  <c r="T569" i="10"/>
  <c r="Z571" i="10"/>
  <c r="T577" i="10"/>
  <c r="E582" i="10"/>
  <c r="T595" i="10"/>
  <c r="E595" i="10" s="1"/>
  <c r="F595" i="10" s="1"/>
  <c r="H595" i="10" s="1"/>
  <c r="I595" i="10" s="1"/>
  <c r="O595" i="10" s="1"/>
  <c r="Z595" i="10"/>
  <c r="Y601" i="10"/>
  <c r="T606" i="10"/>
  <c r="E606" i="10" s="1"/>
  <c r="F606" i="10" s="1"/>
  <c r="H606" i="10" s="1"/>
  <c r="I606" i="10" s="1"/>
  <c r="O606" i="10" s="1"/>
  <c r="Z606" i="10"/>
  <c r="T617" i="10"/>
  <c r="E617" i="10" s="1"/>
  <c r="F617" i="10" s="1"/>
  <c r="H617" i="10" s="1"/>
  <c r="I617" i="10" s="1"/>
  <c r="O617" i="10" s="1"/>
  <c r="Y625" i="10"/>
  <c r="T626" i="10"/>
  <c r="E626" i="10" s="1"/>
  <c r="F626" i="10" s="1"/>
  <c r="H626" i="10" s="1"/>
  <c r="I626" i="10" s="1"/>
  <c r="O626" i="10" s="1"/>
  <c r="T630" i="10"/>
  <c r="E630" i="10" s="1"/>
  <c r="F630" i="10" s="1"/>
  <c r="H630" i="10" s="1"/>
  <c r="I630" i="10" s="1"/>
  <c r="O630" i="10" s="1"/>
  <c r="T646" i="10"/>
  <c r="Z649" i="10"/>
  <c r="Y651" i="10"/>
  <c r="E668" i="10"/>
  <c r="T670" i="10"/>
  <c r="E670" i="10" s="1"/>
  <c r="F670" i="10" s="1"/>
  <c r="H670" i="10" s="1"/>
  <c r="I670" i="10" s="1"/>
  <c r="O670" i="10" s="1"/>
  <c r="Y676" i="10"/>
  <c r="E678" i="10"/>
  <c r="T679" i="10"/>
  <c r="Y688" i="10"/>
  <c r="E694" i="10"/>
  <c r="T698" i="10"/>
  <c r="E698" i="10" s="1"/>
  <c r="F698" i="10" s="1"/>
  <c r="H698" i="10" s="1"/>
  <c r="I698" i="10" s="1"/>
  <c r="O698" i="10" s="1"/>
  <c r="Y702" i="10"/>
  <c r="Z703" i="10"/>
  <c r="Z706" i="10"/>
  <c r="T517" i="10"/>
  <c r="Z519" i="10"/>
  <c r="Y524" i="10"/>
  <c r="Z531" i="10"/>
  <c r="E534" i="10"/>
  <c r="Y539" i="10"/>
  <c r="T544" i="10"/>
  <c r="Y546" i="10"/>
  <c r="T549" i="10"/>
  <c r="T551" i="10"/>
  <c r="E551" i="10" s="1"/>
  <c r="F551" i="10" s="1"/>
  <c r="H551" i="10" s="1"/>
  <c r="I551" i="10" s="1"/>
  <c r="O551" i="10" s="1"/>
  <c r="E553" i="10"/>
  <c r="T558" i="10"/>
  <c r="Z559" i="10"/>
  <c r="Y560" i="10"/>
  <c r="T561" i="10"/>
  <c r="E561" i="10" s="1"/>
  <c r="F561" i="10" s="1"/>
  <c r="H561" i="10" s="1"/>
  <c r="I561" i="10" s="1"/>
  <c r="O561" i="10" s="1"/>
  <c r="Z565" i="10"/>
  <c r="Z569" i="10"/>
  <c r="T573" i="10"/>
  <c r="Z573" i="10"/>
  <c r="Y579" i="10"/>
  <c r="Y580" i="10"/>
  <c r="Y581" i="10"/>
  <c r="Z585" i="10"/>
  <c r="Z589" i="10"/>
  <c r="E599" i="10"/>
  <c r="Y599" i="10"/>
  <c r="T600" i="10"/>
  <c r="E600" i="10" s="1"/>
  <c r="F600" i="10" s="1"/>
  <c r="H600" i="10" s="1"/>
  <c r="I600" i="10" s="1"/>
  <c r="O600" i="10" s="1"/>
  <c r="Z619" i="10"/>
  <c r="T620" i="10"/>
  <c r="E623" i="10"/>
  <c r="Z632" i="10"/>
  <c r="Z660" i="10"/>
  <c r="T662" i="10"/>
  <c r="T663" i="10"/>
  <c r="T529" i="10"/>
  <c r="E529" i="10" s="1"/>
  <c r="F529" i="10" s="1"/>
  <c r="H529" i="10" s="1"/>
  <c r="I529" i="10" s="1"/>
  <c r="O529" i="10" s="1"/>
  <c r="T531" i="10"/>
  <c r="E531" i="10" s="1"/>
  <c r="F531" i="10" s="1"/>
  <c r="H531" i="10" s="1"/>
  <c r="I531" i="10" s="1"/>
  <c r="O531" i="10" s="1"/>
  <c r="Y537" i="10"/>
  <c r="T542" i="10"/>
  <c r="E542" i="10" s="1"/>
  <c r="F542" i="10" s="1"/>
  <c r="H542" i="10" s="1"/>
  <c r="I542" i="10" s="1"/>
  <c r="O542" i="10" s="1"/>
  <c r="E544" i="10"/>
  <c r="Z654" i="10"/>
  <c r="E658" i="10"/>
  <c r="Z665" i="10"/>
  <c r="T668" i="10"/>
  <c r="Z668" i="10"/>
  <c r="T672" i="10"/>
  <c r="Z672" i="10"/>
  <c r="T675" i="10"/>
  <c r="Y678" i="10"/>
  <c r="Y683" i="10"/>
  <c r="Y686" i="10"/>
  <c r="E689" i="10"/>
  <c r="Z691" i="10"/>
  <c r="T694" i="10"/>
  <c r="Y694" i="10"/>
  <c r="T711" i="10"/>
  <c r="E711" i="10" s="1"/>
  <c r="F711" i="10" s="1"/>
  <c r="H711" i="10" s="1"/>
  <c r="I711" i="10" s="1"/>
  <c r="O711" i="10" s="1"/>
  <c r="T712" i="10"/>
  <c r="E712" i="10" s="1"/>
  <c r="F712" i="10" s="1"/>
  <c r="H712" i="10" s="1"/>
  <c r="I712" i="10" s="1"/>
  <c r="O712" i="10" s="1"/>
  <c r="Y717" i="10"/>
  <c r="Y722" i="10"/>
  <c r="Z730" i="10"/>
  <c r="T731" i="10"/>
  <c r="Y736" i="10"/>
  <c r="T744" i="10"/>
  <c r="E744" i="10" s="1"/>
  <c r="F744" i="10" s="1"/>
  <c r="H744" i="10" s="1"/>
  <c r="I744" i="10" s="1"/>
  <c r="O744" i="10" s="1"/>
  <c r="Z744" i="10"/>
  <c r="T753" i="10"/>
  <c r="Y755" i="10"/>
  <c r="E758" i="10"/>
  <c r="Z758" i="10"/>
  <c r="T759" i="10"/>
  <c r="E759" i="10" s="1"/>
  <c r="F759" i="10" s="1"/>
  <c r="H759" i="10" s="1"/>
  <c r="I759" i="10" s="1"/>
  <c r="O759" i="10" s="1"/>
  <c r="Z759" i="10"/>
  <c r="Y760" i="10"/>
  <c r="Z761" i="10"/>
  <c r="T762" i="10"/>
  <c r="Z762" i="10"/>
  <c r="T772" i="10"/>
  <c r="Z772" i="10"/>
  <c r="M775" i="10"/>
  <c r="N775" i="10" s="1"/>
  <c r="T775" i="10"/>
  <c r="E775" i="10" s="1"/>
  <c r="F775" i="10" s="1"/>
  <c r="H775" i="10" s="1"/>
  <c r="I775" i="10" s="1"/>
  <c r="O775" i="10" s="1"/>
  <c r="P775" i="10" s="1"/>
  <c r="Y775" i="10"/>
  <c r="Z776" i="10"/>
  <c r="E777" i="10"/>
  <c r="E779" i="10"/>
  <c r="Z779" i="10"/>
  <c r="T780" i="10"/>
  <c r="E780" i="10" s="1"/>
  <c r="F780" i="10" s="1"/>
  <c r="H780" i="10" s="1"/>
  <c r="I780" i="10" s="1"/>
  <c r="O780" i="10" s="1"/>
  <c r="Z780" i="10"/>
  <c r="Y781" i="10"/>
  <c r="Z782" i="10"/>
  <c r="M783" i="10"/>
  <c r="T783" i="10"/>
  <c r="Z783" i="10"/>
  <c r="Z790" i="10"/>
  <c r="Y794" i="10"/>
  <c r="T799" i="10"/>
  <c r="E799" i="10" s="1"/>
  <c r="F799" i="10" s="1"/>
  <c r="H799" i="10" s="1"/>
  <c r="I799" i="10" s="1"/>
  <c r="O799" i="10" s="1"/>
  <c r="T801" i="10"/>
  <c r="E801" i="10" s="1"/>
  <c r="F801" i="10" s="1"/>
  <c r="H801" i="10" s="1"/>
  <c r="I801" i="10" s="1"/>
  <c r="O801" i="10" s="1"/>
  <c r="T815" i="10"/>
  <c r="T825" i="10"/>
  <c r="E825" i="10" s="1"/>
  <c r="F825" i="10" s="1"/>
  <c r="H825" i="10" s="1"/>
  <c r="I825" i="10" s="1"/>
  <c r="O825" i="10" s="1"/>
  <c r="T834" i="10"/>
  <c r="T842" i="10"/>
  <c r="Z849" i="10"/>
  <c r="T854" i="10"/>
  <c r="E854" i="10" s="1"/>
  <c r="F854" i="10" s="1"/>
  <c r="H854" i="10" s="1"/>
  <c r="I854" i="10" s="1"/>
  <c r="O854" i="10" s="1"/>
  <c r="T863" i="10"/>
  <c r="E863" i="10" s="1"/>
  <c r="F863" i="10" s="1"/>
  <c r="H863" i="10" s="1"/>
  <c r="I863" i="10" s="1"/>
  <c r="O863" i="10" s="1"/>
  <c r="T865" i="10"/>
  <c r="T875" i="10"/>
  <c r="Y881" i="10"/>
  <c r="Z892" i="10"/>
  <c r="Z901" i="10"/>
  <c r="T906" i="10"/>
  <c r="E910" i="10"/>
  <c r="T914" i="10"/>
  <c r="Y933" i="10"/>
  <c r="Z945" i="10"/>
  <c r="T950" i="10"/>
  <c r="E950" i="10" s="1"/>
  <c r="F950" i="10" s="1"/>
  <c r="H950" i="10" s="1"/>
  <c r="I950" i="10" s="1"/>
  <c r="O950" i="10" s="1"/>
  <c r="Y957" i="10"/>
  <c r="T959" i="10"/>
  <c r="E959" i="10" s="1"/>
  <c r="F959" i="10" s="1"/>
  <c r="H959" i="10" s="1"/>
  <c r="I959" i="10" s="1"/>
  <c r="O959" i="10" s="1"/>
  <c r="Y959" i="10"/>
  <c r="Y960" i="10"/>
  <c r="T962" i="10"/>
  <c r="E962" i="10" s="1"/>
  <c r="F962" i="10" s="1"/>
  <c r="H962" i="10" s="1"/>
  <c r="I962" i="10" s="1"/>
  <c r="O962" i="10" s="1"/>
  <c r="Y962" i="10"/>
  <c r="Y964" i="10"/>
  <c r="Y980" i="10"/>
  <c r="T710" i="10"/>
  <c r="E710" i="10" s="1"/>
  <c r="F710" i="10" s="1"/>
  <c r="H710" i="10" s="1"/>
  <c r="I710" i="10" s="1"/>
  <c r="O710" i="10" s="1"/>
  <c r="Z710" i="10"/>
  <c r="Y714" i="10"/>
  <c r="T721" i="10"/>
  <c r="Y721" i="10"/>
  <c r="T728" i="10"/>
  <c r="T752" i="10"/>
  <c r="E752" i="10" s="1"/>
  <c r="F752" i="10" s="1"/>
  <c r="H752" i="10" s="1"/>
  <c r="I752" i="10" s="1"/>
  <c r="O752" i="10" s="1"/>
  <c r="Z752" i="10"/>
  <c r="E770" i="10"/>
  <c r="Y778" i="10"/>
  <c r="Z786" i="10"/>
  <c r="T792" i="10"/>
  <c r="E792" i="10" s="1"/>
  <c r="F792" i="10" s="1"/>
  <c r="H792" i="10" s="1"/>
  <c r="I792" i="10" s="1"/>
  <c r="O792" i="10" s="1"/>
  <c r="Y792" i="10"/>
  <c r="T796" i="10"/>
  <c r="E796" i="10" s="1"/>
  <c r="F796" i="10" s="1"/>
  <c r="H796" i="10" s="1"/>
  <c r="I796" i="10" s="1"/>
  <c r="O796" i="10" s="1"/>
  <c r="Y796" i="10"/>
  <c r="Z804" i="10"/>
  <c r="T805" i="10"/>
  <c r="E805" i="10" s="1"/>
  <c r="F805" i="10" s="1"/>
  <c r="H805" i="10" s="1"/>
  <c r="I805" i="10" s="1"/>
  <c r="O805" i="10" s="1"/>
  <c r="Y808" i="10"/>
  <c r="E813" i="10"/>
  <c r="Y814" i="10"/>
  <c r="E823" i="10"/>
  <c r="T824" i="10"/>
  <c r="E831" i="10"/>
  <c r="T833" i="10"/>
  <c r="E833" i="10" s="1"/>
  <c r="F833" i="10" s="1"/>
  <c r="H833" i="10" s="1"/>
  <c r="I833" i="10" s="1"/>
  <c r="O833" i="10" s="1"/>
  <c r="Z834" i="10"/>
  <c r="T838" i="10"/>
  <c r="E838" i="10" s="1"/>
  <c r="F838" i="10" s="1"/>
  <c r="H838" i="10" s="1"/>
  <c r="I838" i="10" s="1"/>
  <c r="O838" i="10" s="1"/>
  <c r="Z840" i="10"/>
  <c r="E852" i="10"/>
  <c r="Z854" i="10"/>
  <c r="Z858" i="10"/>
  <c r="T861" i="10"/>
  <c r="E861" i="10" s="1"/>
  <c r="Z862" i="10"/>
  <c r="T868" i="10"/>
  <c r="E868" i="10" s="1"/>
  <c r="F868" i="10" s="1"/>
  <c r="H868" i="10" s="1"/>
  <c r="I868" i="10" s="1"/>
  <c r="O868" i="10" s="1"/>
  <c r="T871" i="10"/>
  <c r="E871" i="10" s="1"/>
  <c r="F871" i="10" s="1"/>
  <c r="H871" i="10" s="1"/>
  <c r="I871" i="10" s="1"/>
  <c r="O871" i="10" s="1"/>
  <c r="Z875" i="10"/>
  <c r="E878" i="10"/>
  <c r="Z878" i="10"/>
  <c r="T879" i="10"/>
  <c r="E879" i="10" s="1"/>
  <c r="F879" i="10" s="1"/>
  <c r="H879" i="10" s="1"/>
  <c r="I879" i="10" s="1"/>
  <c r="O879" i="10" s="1"/>
  <c r="M884" i="10"/>
  <c r="N884" i="10" s="1"/>
  <c r="T884" i="10"/>
  <c r="E884" i="10" s="1"/>
  <c r="F884" i="10" s="1"/>
  <c r="H884" i="10" s="1"/>
  <c r="I884" i="10" s="1"/>
  <c r="O884" i="10" s="1"/>
  <c r="P884" i="10" s="1"/>
  <c r="E888" i="10"/>
  <c r="E889" i="10"/>
  <c r="E894" i="10"/>
  <c r="T897" i="10"/>
  <c r="Z899" i="10"/>
  <c r="Y905" i="10"/>
  <c r="Z906" i="10"/>
  <c r="Y909" i="10"/>
  <c r="Z913" i="10"/>
  <c r="Z915" i="10"/>
  <c r="Z918" i="10"/>
  <c r="Z919" i="10"/>
  <c r="E921" i="10"/>
  <c r="E928" i="10"/>
  <c r="Y928" i="10"/>
  <c r="Z929" i="10"/>
  <c r="Y934" i="10"/>
  <c r="E938" i="10"/>
  <c r="Y938" i="10"/>
  <c r="Y947" i="10"/>
  <c r="E952" i="10"/>
  <c r="Z961" i="10"/>
  <c r="T969" i="10"/>
  <c r="Y970" i="10"/>
  <c r="Z978" i="10"/>
  <c r="Z716" i="10"/>
  <c r="Z740" i="10"/>
  <c r="Z800" i="10"/>
  <c r="E807" i="10"/>
  <c r="T808" i="10"/>
  <c r="E808" i="10" s="1"/>
  <c r="F808" i="10" s="1"/>
  <c r="H808" i="10" s="1"/>
  <c r="I808" i="10" s="1"/>
  <c r="O808" i="10" s="1"/>
  <c r="Y831" i="10"/>
  <c r="Z832" i="10"/>
  <c r="T840" i="10"/>
  <c r="E840" i="10" s="1"/>
  <c r="F840" i="10" s="1"/>
  <c r="H840" i="10" s="1"/>
  <c r="I840" i="10" s="1"/>
  <c r="O840" i="10" s="1"/>
  <c r="Y844" i="10"/>
  <c r="T845" i="10"/>
  <c r="E845" i="10" s="1"/>
  <c r="F845" i="10" s="1"/>
  <c r="H845" i="10" s="1"/>
  <c r="I845" i="10" s="1"/>
  <c r="O845" i="10" s="1"/>
  <c r="T850" i="10"/>
  <c r="E850" i="10" s="1"/>
  <c r="Y854" i="10"/>
  <c r="T856" i="10"/>
  <c r="E856" i="10" s="1"/>
  <c r="F856" i="10" s="1"/>
  <c r="H856" i="10" s="1"/>
  <c r="I856" i="10" s="1"/>
  <c r="O856" i="10" s="1"/>
  <c r="Z861" i="10"/>
  <c r="T867" i="10"/>
  <c r="E867" i="10" s="1"/>
  <c r="F867" i="10" s="1"/>
  <c r="H867" i="10" s="1"/>
  <c r="I867" i="10" s="1"/>
  <c r="O867" i="10" s="1"/>
  <c r="Y868" i="10"/>
  <c r="T870" i="10"/>
  <c r="E870" i="10" s="1"/>
  <c r="F870" i="10" s="1"/>
  <c r="H870" i="10" s="1"/>
  <c r="I870" i="10" s="1"/>
  <c r="O870" i="10" s="1"/>
  <c r="T877" i="10"/>
  <c r="E877" i="10" s="1"/>
  <c r="F877" i="10" s="1"/>
  <c r="H877" i="10" s="1"/>
  <c r="I877" i="10" s="1"/>
  <c r="O877" i="10" s="1"/>
  <c r="Y877" i="10"/>
  <c r="T883" i="10"/>
  <c r="E883" i="10" s="1"/>
  <c r="F883" i="10" s="1"/>
  <c r="H883" i="10" s="1"/>
  <c r="I883" i="10" s="1"/>
  <c r="O883" i="10" s="1"/>
  <c r="Z883" i="10"/>
  <c r="T886" i="10"/>
  <c r="E890" i="10"/>
  <c r="Y890" i="10"/>
  <c r="T893" i="10"/>
  <c r="E893" i="10" s="1"/>
  <c r="F893" i="10" s="1"/>
  <c r="H893" i="10" s="1"/>
  <c r="I893" i="10" s="1"/>
  <c r="O893" i="10" s="1"/>
  <c r="T896" i="10"/>
  <c r="T904" i="10"/>
  <c r="Y908" i="10"/>
  <c r="T909" i="10"/>
  <c r="E909" i="10" s="1"/>
  <c r="F909" i="10" s="1"/>
  <c r="H909" i="10" s="1"/>
  <c r="I909" i="10" s="1"/>
  <c r="O909" i="10" s="1"/>
  <c r="E916" i="10"/>
  <c r="T917" i="10"/>
  <c r="E917" i="10" s="1"/>
  <c r="F917" i="10" s="1"/>
  <c r="H917" i="10" s="1"/>
  <c r="I917" i="10" s="1"/>
  <c r="O917" i="10" s="1"/>
  <c r="Z921" i="10"/>
  <c r="T922" i="10"/>
  <c r="E922" i="10" s="1"/>
  <c r="F922" i="10" s="1"/>
  <c r="H922" i="10" s="1"/>
  <c r="I922" i="10" s="1"/>
  <c r="O922" i="10" s="1"/>
  <c r="Z923" i="10"/>
  <c r="T927" i="10"/>
  <c r="E927" i="10" s="1"/>
  <c r="F927" i="10" s="1"/>
  <c r="H927" i="10" s="1"/>
  <c r="I927" i="10" s="1"/>
  <c r="O927" i="10" s="1"/>
  <c r="Z931" i="10"/>
  <c r="E932" i="10"/>
  <c r="T934" i="10"/>
  <c r="E934" i="10" s="1"/>
  <c r="F934" i="10" s="1"/>
  <c r="H934" i="10" s="1"/>
  <c r="I934" i="10" s="1"/>
  <c r="O934" i="10" s="1"/>
  <c r="Y937" i="10"/>
  <c r="T938" i="10"/>
  <c r="Y940" i="10"/>
  <c r="Z941" i="10"/>
  <c r="Y946" i="10"/>
  <c r="E953" i="10"/>
  <c r="Y954" i="10"/>
  <c r="Y958" i="10"/>
  <c r="T965" i="10"/>
  <c r="E965" i="10" s="1"/>
  <c r="F965" i="10" s="1"/>
  <c r="H965" i="10" s="1"/>
  <c r="I965" i="10" s="1"/>
  <c r="O965" i="10" s="1"/>
  <c r="Y965" i="10"/>
  <c r="Y966" i="10"/>
  <c r="T968" i="10"/>
  <c r="E968" i="10" s="1"/>
  <c r="F968" i="10" s="1"/>
  <c r="H968" i="10" s="1"/>
  <c r="I968" i="10" s="1"/>
  <c r="O968" i="10" s="1"/>
  <c r="Y968" i="10"/>
  <c r="T970" i="10"/>
  <c r="Y973" i="10"/>
  <c r="Z974" i="10"/>
  <c r="Y977" i="10"/>
  <c r="Z732" i="10"/>
  <c r="Z733" i="10"/>
  <c r="T734" i="10"/>
  <c r="E734" i="10" s="1"/>
  <c r="F734" i="10" s="1"/>
  <c r="H734" i="10" s="1"/>
  <c r="I734" i="10" s="1"/>
  <c r="O734" i="10" s="1"/>
  <c r="T742" i="10"/>
  <c r="E742" i="10" s="1"/>
  <c r="F742" i="10" s="1"/>
  <c r="H742" i="10" s="1"/>
  <c r="I742" i="10" s="1"/>
  <c r="O742" i="10" s="1"/>
  <c r="Z742" i="10"/>
  <c r="T763" i="10"/>
  <c r="T767" i="10"/>
  <c r="T770" i="10"/>
  <c r="Z770" i="10"/>
  <c r="Y773" i="10"/>
  <c r="T784" i="10"/>
  <c r="Z788" i="10"/>
  <c r="Z982" i="10"/>
  <c r="Z984" i="10"/>
  <c r="T991" i="10"/>
  <c r="E991" i="10" s="1"/>
  <c r="F991" i="10" s="1"/>
  <c r="H991" i="10" s="1"/>
  <c r="I991" i="10" s="1"/>
  <c r="O991" i="10" s="1"/>
  <c r="Z991" i="10"/>
  <c r="T994" i="10"/>
  <c r="Z994" i="10"/>
  <c r="T1007" i="10"/>
  <c r="Z1009" i="10"/>
  <c r="Y1020" i="10"/>
  <c r="Z1024" i="10"/>
  <c r="Z1027" i="10"/>
  <c r="Y1032" i="10"/>
  <c r="Y1036" i="10"/>
  <c r="Y1041" i="10"/>
  <c r="Y1048" i="10"/>
  <c r="T1049" i="10"/>
  <c r="E1049" i="10" s="1"/>
  <c r="F1049" i="10" s="1"/>
  <c r="H1049" i="10" s="1"/>
  <c r="I1049" i="10" s="1"/>
  <c r="O1049" i="10" s="1"/>
  <c r="Z1060" i="10"/>
  <c r="Z1064" i="10"/>
  <c r="T1066" i="10"/>
  <c r="E1066" i="10" s="1"/>
  <c r="F1066" i="10" s="1"/>
  <c r="H1066" i="10" s="1"/>
  <c r="I1066" i="10" s="1"/>
  <c r="O1066" i="10" s="1"/>
  <c r="Z1072" i="10"/>
  <c r="Z1074" i="10"/>
  <c r="T1082" i="10"/>
  <c r="T1083" i="10"/>
  <c r="E1083" i="10" s="1"/>
  <c r="F1083" i="10" s="1"/>
  <c r="H1083" i="10" s="1"/>
  <c r="I1083" i="10" s="1"/>
  <c r="O1083" i="10" s="1"/>
  <c r="Z1086" i="10"/>
  <c r="Z1087" i="10"/>
  <c r="Y1091" i="10"/>
  <c r="Z1092" i="10"/>
  <c r="Z1095" i="10"/>
  <c r="Z1099" i="10"/>
  <c r="T1105" i="10"/>
  <c r="E1105" i="10" s="1"/>
  <c r="F1105" i="10" s="1"/>
  <c r="H1105" i="10" s="1"/>
  <c r="I1105" i="10" s="1"/>
  <c r="O1105" i="10" s="1"/>
  <c r="M1107" i="10"/>
  <c r="Z1107" i="10"/>
  <c r="T1115" i="10"/>
  <c r="E1115" i="10" s="1"/>
  <c r="F1115" i="10" s="1"/>
  <c r="H1115" i="10" s="1"/>
  <c r="I1115" i="10" s="1"/>
  <c r="O1115" i="10" s="1"/>
  <c r="T980" i="10"/>
  <c r="E990" i="10"/>
  <c r="Z990" i="10"/>
  <c r="Z993" i="10"/>
  <c r="T999" i="10"/>
  <c r="E999" i="10" s="1"/>
  <c r="T1000" i="10"/>
  <c r="E1011" i="10"/>
  <c r="Z1011" i="10"/>
  <c r="T1014" i="10"/>
  <c r="E1014" i="10" s="1"/>
  <c r="F1014" i="10" s="1"/>
  <c r="H1014" i="10" s="1"/>
  <c r="I1014" i="10" s="1"/>
  <c r="O1014" i="10" s="1"/>
  <c r="T1017" i="10"/>
  <c r="Z1017" i="10"/>
  <c r="T1019" i="10"/>
  <c r="E1019" i="10" s="1"/>
  <c r="F1019" i="10" s="1"/>
  <c r="H1019" i="10" s="1"/>
  <c r="I1019" i="10" s="1"/>
  <c r="O1019" i="10" s="1"/>
  <c r="Y1030" i="10"/>
  <c r="E1031" i="10"/>
  <c r="T1033" i="10"/>
  <c r="T1043" i="10"/>
  <c r="E1043" i="10" s="1"/>
  <c r="F1043" i="10" s="1"/>
  <c r="H1043" i="10" s="1"/>
  <c r="I1043" i="10" s="1"/>
  <c r="O1043" i="10" s="1"/>
  <c r="Z1043" i="10"/>
  <c r="Z1045" i="10"/>
  <c r="E1052" i="10"/>
  <c r="Z1052" i="10"/>
  <c r="T1053" i="10"/>
  <c r="E1053" i="10" s="1"/>
  <c r="F1053" i="10" s="1"/>
  <c r="H1053" i="10" s="1"/>
  <c r="I1053" i="10" s="1"/>
  <c r="O1053" i="10" s="1"/>
  <c r="Y1055" i="10"/>
  <c r="Y1059" i="10"/>
  <c r="Z1062" i="10"/>
  <c r="E1064" i="10"/>
  <c r="T1065" i="10"/>
  <c r="Y1067" i="10"/>
  <c r="E1068" i="10"/>
  <c r="E1075" i="10"/>
  <c r="Z1077" i="10"/>
  <c r="T1079" i="10"/>
  <c r="E1079" i="10" s="1"/>
  <c r="F1079" i="10" s="1"/>
  <c r="H1079" i="10" s="1"/>
  <c r="I1079" i="10" s="1"/>
  <c r="O1079" i="10" s="1"/>
  <c r="T1098" i="10"/>
  <c r="E1098" i="10" s="1"/>
  <c r="F1098" i="10" s="1"/>
  <c r="H1098" i="10" s="1"/>
  <c r="I1098" i="10" s="1"/>
  <c r="O1098" i="10" s="1"/>
  <c r="T1101" i="10"/>
  <c r="E1101" i="10" s="1"/>
  <c r="F1101" i="10" s="1"/>
  <c r="H1101" i="10" s="1"/>
  <c r="I1101" i="10" s="1"/>
  <c r="O1101" i="10" s="1"/>
  <c r="Y1101" i="10"/>
  <c r="T1111" i="10"/>
  <c r="T1120" i="10"/>
  <c r="E1120" i="10" s="1"/>
  <c r="F1120" i="10" s="1"/>
  <c r="H1120" i="10" s="1"/>
  <c r="I1120" i="10" s="1"/>
  <c r="O1120" i="10" s="1"/>
  <c r="T1127" i="10"/>
  <c r="Z981" i="10"/>
  <c r="Z985" i="10"/>
  <c r="T988" i="10"/>
  <c r="E988" i="10" s="1"/>
  <c r="F988" i="10" s="1"/>
  <c r="H988" i="10" s="1"/>
  <c r="I988" i="10" s="1"/>
  <c r="O988" i="10" s="1"/>
  <c r="T989" i="10"/>
  <c r="E989" i="10" s="1"/>
  <c r="F989" i="10" s="1"/>
  <c r="H989" i="10" s="1"/>
  <c r="I989" i="10" s="1"/>
  <c r="O989" i="10" s="1"/>
  <c r="Y989" i="10"/>
  <c r="T992" i="10"/>
  <c r="E992" i="10" s="1"/>
  <c r="F992" i="10" s="1"/>
  <c r="H992" i="10" s="1"/>
  <c r="I992" i="10" s="1"/>
  <c r="O992" i="10" s="1"/>
  <c r="T995" i="10"/>
  <c r="E995" i="10" s="1"/>
  <c r="F995" i="10" s="1"/>
  <c r="H995" i="10" s="1"/>
  <c r="I995" i="10" s="1"/>
  <c r="O995" i="10" s="1"/>
  <c r="Z995" i="10"/>
  <c r="T996" i="10"/>
  <c r="E996" i="10" s="1"/>
  <c r="F996" i="10" s="1"/>
  <c r="H996" i="10" s="1"/>
  <c r="I996" i="10" s="1"/>
  <c r="O996" i="10" s="1"/>
  <c r="T997" i="10"/>
  <c r="T998" i="10"/>
  <c r="T1004" i="10"/>
  <c r="E1004" i="10" s="1"/>
  <c r="F1004" i="10" s="1"/>
  <c r="H1004" i="10" s="1"/>
  <c r="I1004" i="10" s="1"/>
  <c r="O1004" i="10" s="1"/>
  <c r="Z1004" i="10"/>
  <c r="T1005" i="10"/>
  <c r="E1005" i="10" s="1"/>
  <c r="F1005" i="10" s="1"/>
  <c r="H1005" i="10" s="1"/>
  <c r="I1005" i="10" s="1"/>
  <c r="O1005" i="10" s="1"/>
  <c r="Y1006" i="10"/>
  <c r="T1008" i="10"/>
  <c r="E1015" i="10"/>
  <c r="E1024" i="10"/>
  <c r="T1027" i="10"/>
  <c r="Y1027" i="10"/>
  <c r="T1028" i="10"/>
  <c r="E1028" i="10" s="1"/>
  <c r="F1028" i="10" s="1"/>
  <c r="H1028" i="10" s="1"/>
  <c r="I1028" i="10" s="1"/>
  <c r="O1028" i="10" s="1"/>
  <c r="Y1029" i="10"/>
  <c r="T1037" i="10"/>
  <c r="E1037" i="10" s="1"/>
  <c r="F1037" i="10" s="1"/>
  <c r="H1037" i="10" s="1"/>
  <c r="I1037" i="10" s="1"/>
  <c r="O1037" i="10" s="1"/>
  <c r="Z1037" i="10"/>
  <c r="T1038" i="10"/>
  <c r="Y1038" i="10"/>
  <c r="T1042" i="10"/>
  <c r="Z1042" i="10"/>
  <c r="T1046" i="10"/>
  <c r="E1046" i="10" s="1"/>
  <c r="F1046" i="10" s="1"/>
  <c r="H1046" i="10" s="1"/>
  <c r="I1046" i="10" s="1"/>
  <c r="O1046" i="10" s="1"/>
  <c r="Z1049" i="10"/>
  <c r="T1054" i="10"/>
  <c r="Z1054" i="10"/>
  <c r="T1062" i="10"/>
  <c r="T1073" i="10"/>
  <c r="T1078" i="10"/>
  <c r="Z1083" i="10"/>
  <c r="T1092" i="10"/>
  <c r="T1097" i="10"/>
  <c r="E1097" i="10" s="1"/>
  <c r="F1097" i="10" s="1"/>
  <c r="H1097" i="10" s="1"/>
  <c r="I1097" i="10" s="1"/>
  <c r="O1097" i="10" s="1"/>
  <c r="Y1097" i="10"/>
  <c r="Z1110" i="10"/>
  <c r="Z1123" i="10"/>
  <c r="T1133" i="10"/>
  <c r="E1133" i="10" s="1"/>
  <c r="F1133" i="10" s="1"/>
  <c r="H1133" i="10" s="1"/>
  <c r="I1133" i="10" s="1"/>
  <c r="O1133" i="10" s="1"/>
  <c r="Y1140" i="10"/>
  <c r="Y1214" i="10"/>
  <c r="E1239" i="10"/>
  <c r="E1240" i="10"/>
  <c r="E1114" i="10"/>
  <c r="T1116" i="10"/>
  <c r="E1116" i="10" s="1"/>
  <c r="F1116" i="10" s="1"/>
  <c r="H1116" i="10" s="1"/>
  <c r="I1116" i="10" s="1"/>
  <c r="O1116" i="10" s="1"/>
  <c r="Y1116" i="10"/>
  <c r="Z1119" i="10"/>
  <c r="Z1120" i="10"/>
  <c r="Z1124" i="10"/>
  <c r="Z1128" i="10"/>
  <c r="T1130" i="10"/>
  <c r="Z1130" i="10"/>
  <c r="Y1148" i="10"/>
  <c r="Y1153" i="10"/>
  <c r="T1154" i="10"/>
  <c r="E1154" i="10" s="1"/>
  <c r="F1154" i="10" s="1"/>
  <c r="H1154" i="10" s="1"/>
  <c r="I1154" i="10" s="1"/>
  <c r="O1154" i="10" s="1"/>
  <c r="T1156" i="10"/>
  <c r="T1159" i="10"/>
  <c r="E1159" i="10" s="1"/>
  <c r="F1159" i="10" s="1"/>
  <c r="H1159" i="10" s="1"/>
  <c r="I1159" i="10" s="1"/>
  <c r="O1159" i="10" s="1"/>
  <c r="Y1164" i="10"/>
  <c r="T1165" i="10"/>
  <c r="E1165" i="10" s="1"/>
  <c r="F1165" i="10" s="1"/>
  <c r="H1165" i="10" s="1"/>
  <c r="I1165" i="10" s="1"/>
  <c r="O1165" i="10" s="1"/>
  <c r="E1169" i="10"/>
  <c r="T1173" i="10"/>
  <c r="E1176" i="10"/>
  <c r="Y1176" i="10"/>
  <c r="Z1187" i="10"/>
  <c r="Z1190" i="10"/>
  <c r="E1195" i="10"/>
  <c r="Z1202" i="10"/>
  <c r="T1203" i="10"/>
  <c r="Y1205" i="10"/>
  <c r="Z1207" i="10"/>
  <c r="Z1211" i="10"/>
  <c r="T1213" i="10"/>
  <c r="T1217" i="10"/>
  <c r="E1217" i="10" s="1"/>
  <c r="F1217" i="10" s="1"/>
  <c r="H1217" i="10" s="1"/>
  <c r="I1217" i="10" s="1"/>
  <c r="O1217" i="10" s="1"/>
  <c r="Y1217" i="10"/>
  <c r="Y1219" i="10"/>
  <c r="E1226" i="10"/>
  <c r="Z1226" i="10"/>
  <c r="T1228" i="10"/>
  <c r="E1228" i="10" s="1"/>
  <c r="F1228" i="10" s="1"/>
  <c r="H1228" i="10" s="1"/>
  <c r="I1228" i="10" s="1"/>
  <c r="O1228" i="10" s="1"/>
  <c r="T1118" i="10"/>
  <c r="Y1118" i="10"/>
  <c r="Z1122" i="10"/>
  <c r="E1123" i="10"/>
  <c r="T1132" i="10"/>
  <c r="Y1134" i="10"/>
  <c r="E1136" i="10"/>
  <c r="Y1138" i="10"/>
  <c r="Y1141" i="10"/>
  <c r="T1143" i="10"/>
  <c r="Z1145" i="10"/>
  <c r="E1153" i="10"/>
  <c r="Z1157" i="10"/>
  <c r="T1163" i="10"/>
  <c r="E1167" i="10"/>
  <c r="T1168" i="10"/>
  <c r="E1168" i="10" s="1"/>
  <c r="F1168" i="10" s="1"/>
  <c r="H1168" i="10" s="1"/>
  <c r="I1168" i="10" s="1"/>
  <c r="O1168" i="10" s="1"/>
  <c r="Z1171" i="10"/>
  <c r="E1174" i="10"/>
  <c r="Z1174" i="10"/>
  <c r="T1176" i="10"/>
  <c r="T1185" i="10"/>
  <c r="E1185" i="10" s="1"/>
  <c r="F1185" i="10" s="1"/>
  <c r="H1185" i="10" s="1"/>
  <c r="I1185" i="10" s="1"/>
  <c r="O1185" i="10" s="1"/>
  <c r="Z1188" i="10"/>
  <c r="T1194" i="10"/>
  <c r="Y1198" i="10"/>
  <c r="Z1200" i="10"/>
  <c r="Y1204" i="10"/>
  <c r="E1206" i="10"/>
  <c r="T1211" i="10"/>
  <c r="Z1213" i="10"/>
  <c r="T1215" i="10"/>
  <c r="E1215" i="10" s="1"/>
  <c r="F1215" i="10" s="1"/>
  <c r="H1215" i="10" s="1"/>
  <c r="I1215" i="10" s="1"/>
  <c r="O1215" i="10" s="1"/>
  <c r="Y1215" i="10"/>
  <c r="Y1216" i="10"/>
  <c r="E1219" i="10"/>
  <c r="Z1221" i="10"/>
  <c r="T1224" i="10"/>
  <c r="E1229" i="10"/>
  <c r="Z1229" i="10"/>
  <c r="T1237" i="10"/>
  <c r="E1237" i="10" s="1"/>
  <c r="F1237" i="10" s="1"/>
  <c r="H1237" i="10" s="1"/>
  <c r="I1237" i="10" s="1"/>
  <c r="O1237" i="10" s="1"/>
  <c r="E1145" i="10"/>
  <c r="T1147" i="10"/>
  <c r="E1147" i="10" s="1"/>
  <c r="F1147" i="10" s="1"/>
  <c r="H1147" i="10" s="1"/>
  <c r="I1147" i="10" s="1"/>
  <c r="O1147" i="10" s="1"/>
  <c r="Z1147" i="10"/>
  <c r="T1150" i="10"/>
  <c r="T1152" i="10"/>
  <c r="Y1160" i="10"/>
  <c r="Z1161" i="10"/>
  <c r="Z1167" i="10"/>
  <c r="Z1168" i="10"/>
  <c r="Z1169" i="10"/>
  <c r="Z1178" i="10"/>
  <c r="T1180" i="10"/>
  <c r="E1183" i="10"/>
  <c r="Y1186" i="10"/>
  <c r="Z1191" i="10"/>
  <c r="Z1192" i="10"/>
  <c r="T1196" i="10"/>
  <c r="E1196" i="10" s="1"/>
  <c r="F1196" i="10" s="1"/>
  <c r="H1196" i="10" s="1"/>
  <c r="I1196" i="10" s="1"/>
  <c r="O1196" i="10" s="1"/>
  <c r="Y1199" i="10"/>
  <c r="T1233" i="10"/>
  <c r="E1233" i="10" s="1"/>
  <c r="F1233" i="10" s="1"/>
  <c r="H1233" i="10" s="1"/>
  <c r="I1233" i="10" s="1"/>
  <c r="O1233" i="10" s="1"/>
  <c r="Z1236" i="10"/>
  <c r="Y1238" i="10"/>
  <c r="T1242" i="10"/>
  <c r="Z1252" i="10"/>
  <c r="Z1255" i="10"/>
  <c r="Z1258" i="10"/>
  <c r="Z1263" i="10"/>
  <c r="E1264" i="10"/>
  <c r="T1270" i="10"/>
  <c r="T1273" i="10"/>
  <c r="T1289" i="10"/>
  <c r="E1289" i="10" s="1"/>
  <c r="F1289" i="10" s="1"/>
  <c r="H1289" i="10" s="1"/>
  <c r="I1289" i="10" s="1"/>
  <c r="O1289" i="10" s="1"/>
  <c r="T1293" i="10"/>
  <c r="T1297" i="10"/>
  <c r="Y1300" i="10"/>
  <c r="Y1307" i="10"/>
  <c r="Z1309" i="10"/>
  <c r="T1311" i="10"/>
  <c r="T1315" i="10"/>
  <c r="T1318" i="10"/>
  <c r="E1320" i="10"/>
  <c r="Z1320" i="10"/>
  <c r="Y1326" i="10"/>
  <c r="Z1331" i="10"/>
  <c r="E1335" i="10"/>
  <c r="Z1347" i="10"/>
  <c r="E1350" i="10"/>
  <c r="E1356" i="10"/>
  <c r="T1359" i="10"/>
  <c r="Z1368" i="10"/>
  <c r="Z1370" i="10"/>
  <c r="Y1375" i="10"/>
  <c r="T1376" i="10"/>
  <c r="E1376" i="10" s="1"/>
  <c r="F1376" i="10" s="1"/>
  <c r="H1376" i="10" s="1"/>
  <c r="I1376" i="10" s="1"/>
  <c r="O1376" i="10" s="1"/>
  <c r="T1386" i="10"/>
  <c r="E1386" i="10" s="1"/>
  <c r="F1386" i="10" s="1"/>
  <c r="H1386" i="10" s="1"/>
  <c r="I1386" i="10" s="1"/>
  <c r="O1386" i="10" s="1"/>
  <c r="Y1391" i="10"/>
  <c r="Z1408" i="10"/>
  <c r="Z1242" i="10"/>
  <c r="T1251" i="10"/>
  <c r="T1253" i="10"/>
  <c r="T1256" i="10"/>
  <c r="E1259" i="10"/>
  <c r="Z1274" i="10"/>
  <c r="E1285" i="10"/>
  <c r="E1290" i="10"/>
  <c r="Y1290" i="10"/>
  <c r="E1294" i="10"/>
  <c r="Y1294" i="10"/>
  <c r="T1302" i="10"/>
  <c r="E1302" i="10" s="1"/>
  <c r="F1302" i="10" s="1"/>
  <c r="H1302" i="10" s="1"/>
  <c r="I1302" i="10" s="1"/>
  <c r="O1302" i="10" s="1"/>
  <c r="T1305" i="10"/>
  <c r="T1308" i="10"/>
  <c r="E1308" i="10" s="1"/>
  <c r="F1308" i="10" s="1"/>
  <c r="H1308" i="10" s="1"/>
  <c r="I1308" i="10" s="1"/>
  <c r="O1308" i="10" s="1"/>
  <c r="Z1313" i="10"/>
  <c r="T1314" i="10"/>
  <c r="Y1319" i="10"/>
  <c r="E1321" i="10"/>
  <c r="T1323" i="10"/>
  <c r="Y1325" i="10"/>
  <c r="Z1338" i="10"/>
  <c r="Z1341" i="10"/>
  <c r="T1344" i="10"/>
  <c r="T1345" i="10"/>
  <c r="T1347" i="10"/>
  <c r="E1347" i="10" s="1"/>
  <c r="F1347" i="10" s="1"/>
  <c r="H1347" i="10" s="1"/>
  <c r="I1347" i="10" s="1"/>
  <c r="O1347" i="10" s="1"/>
  <c r="Y1350" i="10"/>
  <c r="Y1355" i="10"/>
  <c r="Z1360" i="10"/>
  <c r="Y1363" i="10"/>
  <c r="Z1365" i="10"/>
  <c r="T1368" i="10"/>
  <c r="E1368" i="10" s="1"/>
  <c r="F1368" i="10" s="1"/>
  <c r="H1368" i="10" s="1"/>
  <c r="I1368" i="10" s="1"/>
  <c r="O1368" i="10" s="1"/>
  <c r="Y1370" i="10"/>
  <c r="Z1373" i="10"/>
  <c r="T1374" i="10"/>
  <c r="E1374" i="10" s="1"/>
  <c r="F1374" i="10" s="1"/>
  <c r="H1374" i="10" s="1"/>
  <c r="I1374" i="10" s="1"/>
  <c r="O1374" i="10" s="1"/>
  <c r="Z1407" i="10"/>
  <c r="T1476" i="10"/>
  <c r="E1476" i="10" s="1"/>
  <c r="F1476" i="10" s="1"/>
  <c r="H1476" i="10" s="1"/>
  <c r="I1476" i="10" s="1"/>
  <c r="O1476" i="10" s="1"/>
  <c r="T1246" i="10"/>
  <c r="E1246" i="10" s="1"/>
  <c r="F1246" i="10" s="1"/>
  <c r="H1246" i="10" s="1"/>
  <c r="I1246" i="10" s="1"/>
  <c r="O1246" i="10" s="1"/>
  <c r="E1248" i="10"/>
  <c r="Z1249" i="10"/>
  <c r="Z1265" i="10"/>
  <c r="Z1276" i="10"/>
  <c r="Z1284" i="10"/>
  <c r="Z1288" i="10"/>
  <c r="T1290" i="10"/>
  <c r="Z1291" i="10"/>
  <c r="T1463" i="10"/>
  <c r="Z1475" i="10"/>
  <c r="Y1304" i="10"/>
  <c r="Z1307" i="10"/>
  <c r="E1317" i="10"/>
  <c r="Y1322" i="10"/>
  <c r="E1337" i="10"/>
  <c r="Z1339" i="10"/>
  <c r="Y1346" i="10"/>
  <c r="T1349" i="10"/>
  <c r="E1349" i="10" s="1"/>
  <c r="F1349" i="10" s="1"/>
  <c r="H1349" i="10" s="1"/>
  <c r="I1349" i="10" s="1"/>
  <c r="O1349" i="10" s="1"/>
  <c r="T1351" i="10"/>
  <c r="Y1353" i="10"/>
  <c r="Y1357" i="10"/>
  <c r="E1359" i="10"/>
  <c r="Z1362" i="10"/>
  <c r="T1366" i="10"/>
  <c r="T1372" i="10"/>
  <c r="Y1372" i="10"/>
  <c r="Y1379" i="10"/>
  <c r="Y1444" i="10"/>
  <c r="Z1471" i="10"/>
  <c r="Z1388" i="10"/>
  <c r="T1389" i="10"/>
  <c r="E1389" i="10" s="1"/>
  <c r="F1389" i="10" s="1"/>
  <c r="H1389" i="10" s="1"/>
  <c r="I1389" i="10" s="1"/>
  <c r="O1389" i="10" s="1"/>
  <c r="T1392" i="10"/>
  <c r="E1392" i="10" s="1"/>
  <c r="F1392" i="10" s="1"/>
  <c r="H1392" i="10" s="1"/>
  <c r="I1392" i="10" s="1"/>
  <c r="O1392" i="10" s="1"/>
  <c r="Y1395" i="10"/>
  <c r="Z1396" i="10"/>
  <c r="Y1398" i="10"/>
  <c r="Z1399" i="10"/>
  <c r="Z1401" i="10"/>
  <c r="Y1404" i="10"/>
  <c r="T1406" i="10"/>
  <c r="E1406" i="10" s="1"/>
  <c r="F1406" i="10" s="1"/>
  <c r="H1406" i="10" s="1"/>
  <c r="I1406" i="10" s="1"/>
  <c r="O1406" i="10" s="1"/>
  <c r="Z1409" i="10"/>
  <c r="T1416" i="10"/>
  <c r="E1416" i="10" s="1"/>
  <c r="F1416" i="10" s="1"/>
  <c r="H1416" i="10" s="1"/>
  <c r="I1416" i="10" s="1"/>
  <c r="O1416" i="10" s="1"/>
  <c r="Z1416" i="10"/>
  <c r="T1422" i="10"/>
  <c r="E1422" i="10" s="1"/>
  <c r="F1422" i="10" s="1"/>
  <c r="H1422" i="10" s="1"/>
  <c r="I1422" i="10" s="1"/>
  <c r="O1422" i="10" s="1"/>
  <c r="T1423" i="10"/>
  <c r="E1423" i="10" s="1"/>
  <c r="F1423" i="10" s="1"/>
  <c r="H1423" i="10" s="1"/>
  <c r="I1423" i="10" s="1"/>
  <c r="O1423" i="10" s="1"/>
  <c r="T1427" i="10"/>
  <c r="Z1430" i="10"/>
  <c r="T1444" i="10"/>
  <c r="Z1446" i="10"/>
  <c r="T1448" i="10"/>
  <c r="T1457" i="10"/>
  <c r="E1466" i="10"/>
  <c r="Y1468" i="10"/>
  <c r="E1471" i="10"/>
  <c r="Y1472" i="10"/>
  <c r="Z1473" i="10"/>
  <c r="E1484" i="10"/>
  <c r="E1486" i="10"/>
  <c r="M1487" i="10"/>
  <c r="Z1487" i="10"/>
  <c r="Y1493" i="10"/>
  <c r="Z1497" i="10"/>
  <c r="Z1500" i="10"/>
  <c r="T1413" i="10"/>
  <c r="T1415" i="10"/>
  <c r="E1415" i="10" s="1"/>
  <c r="F1415" i="10" s="1"/>
  <c r="H1415" i="10" s="1"/>
  <c r="I1415" i="10" s="1"/>
  <c r="O1415" i="10" s="1"/>
  <c r="T1419" i="10"/>
  <c r="E1419" i="10" s="1"/>
  <c r="F1419" i="10" s="1"/>
  <c r="H1419" i="10" s="1"/>
  <c r="I1419" i="10" s="1"/>
  <c r="O1419" i="10" s="1"/>
  <c r="T1421" i="10"/>
  <c r="T1434" i="10"/>
  <c r="Y1437" i="10"/>
  <c r="E1443" i="10"/>
  <c r="Z1445" i="10"/>
  <c r="Y1462" i="10"/>
  <c r="Y1467" i="10"/>
  <c r="T1468" i="10"/>
  <c r="E1475" i="10"/>
  <c r="E1478" i="10"/>
  <c r="Y1478" i="10"/>
  <c r="Y1483" i="10"/>
  <c r="T1485" i="10"/>
  <c r="E1488" i="10"/>
  <c r="E1490" i="10"/>
  <c r="Y1490" i="10"/>
  <c r="E1494" i="10"/>
  <c r="Z1494" i="10"/>
  <c r="Y1499" i="10"/>
  <c r="Y1500" i="10"/>
  <c r="T1501" i="10"/>
  <c r="T1385" i="10"/>
  <c r="E1385" i="10" s="1"/>
  <c r="F1385" i="10" s="1"/>
  <c r="H1385" i="10" s="1"/>
  <c r="I1385" i="10" s="1"/>
  <c r="O1385" i="10" s="1"/>
  <c r="T1400" i="10"/>
  <c r="E1404" i="10"/>
  <c r="Z1404" i="10"/>
  <c r="Z1411" i="10"/>
  <c r="E1412" i="10"/>
  <c r="E1414" i="10"/>
  <c r="Z1414" i="10"/>
  <c r="T1418" i="10"/>
  <c r="E1418" i="10" s="1"/>
  <c r="F1418" i="10" s="1"/>
  <c r="H1418" i="10" s="1"/>
  <c r="I1418" i="10" s="1"/>
  <c r="O1418" i="10" s="1"/>
  <c r="T1420" i="10"/>
  <c r="E1426" i="10"/>
  <c r="M1429" i="10"/>
  <c r="N1429" i="10" s="1"/>
  <c r="Y1431" i="10"/>
  <c r="E1432" i="10"/>
  <c r="E1433" i="10"/>
  <c r="Z1433" i="10"/>
  <c r="E1439" i="10"/>
  <c r="T1440" i="10"/>
  <c r="E1440" i="10" s="1"/>
  <c r="F1440" i="10" s="1"/>
  <c r="H1440" i="10" s="1"/>
  <c r="I1440" i="10" s="1"/>
  <c r="O1440" i="10" s="1"/>
  <c r="Z1448" i="10"/>
  <c r="Z1449" i="10"/>
  <c r="M1452" i="10"/>
  <c r="N1452" i="10" s="1"/>
  <c r="E1456" i="10"/>
  <c r="E1458" i="10"/>
  <c r="Y1460" i="10"/>
  <c r="Z1465" i="10"/>
  <c r="Y1474" i="10"/>
  <c r="T1477" i="10"/>
  <c r="E1477" i="10" s="1"/>
  <c r="F1477" i="10" s="1"/>
  <c r="H1477" i="10" s="1"/>
  <c r="I1477" i="10" s="1"/>
  <c r="O1477" i="10" s="1"/>
  <c r="T1482" i="10"/>
  <c r="Z1484" i="10"/>
  <c r="Z1491" i="10"/>
  <c r="T1494" i="10"/>
  <c r="T4" i="10"/>
  <c r="T7" i="10"/>
  <c r="Z9" i="10"/>
  <c r="Z11" i="10"/>
  <c r="Z12" i="10"/>
  <c r="T16" i="10"/>
  <c r="E16" i="10" s="1"/>
  <c r="F16" i="10" s="1"/>
  <c r="H16" i="10" s="1"/>
  <c r="I16" i="10" s="1"/>
  <c r="O16" i="10" s="1"/>
  <c r="E17" i="10"/>
  <c r="Y18" i="10"/>
  <c r="Z19" i="10"/>
  <c r="T22" i="10"/>
  <c r="E22" i="10" s="1"/>
  <c r="F22" i="10" s="1"/>
  <c r="H22" i="10" s="1"/>
  <c r="I22" i="10" s="1"/>
  <c r="O22" i="10" s="1"/>
  <c r="Y22" i="10"/>
  <c r="E23" i="10"/>
  <c r="Z23" i="10"/>
  <c r="Z24" i="10"/>
  <c r="T25" i="10"/>
  <c r="T30" i="10"/>
  <c r="Z30" i="10"/>
  <c r="E33" i="10"/>
  <c r="T34" i="10"/>
  <c r="E34" i="10" s="1"/>
  <c r="F34" i="10" s="1"/>
  <c r="H34" i="10" s="1"/>
  <c r="I34" i="10" s="1"/>
  <c r="O34" i="10" s="1"/>
  <c r="Y35" i="10"/>
  <c r="T36" i="10"/>
  <c r="Z37" i="10"/>
  <c r="Z38" i="10"/>
  <c r="Z41" i="10"/>
  <c r="E43" i="10"/>
  <c r="Z44" i="10"/>
  <c r="T45" i="10"/>
  <c r="E45" i="10" s="1"/>
  <c r="F45" i="10" s="1"/>
  <c r="H45" i="10" s="1"/>
  <c r="I45" i="10" s="1"/>
  <c r="O45" i="10" s="1"/>
  <c r="Y45" i="10"/>
  <c r="Z46" i="10"/>
  <c r="T47" i="10"/>
  <c r="T48" i="10"/>
  <c r="Y48" i="10"/>
  <c r="E49" i="10"/>
  <c r="Z49" i="10"/>
  <c r="Z50" i="10"/>
  <c r="T51" i="10"/>
  <c r="E51" i="10" s="1"/>
  <c r="F51" i="10" s="1"/>
  <c r="H51" i="10" s="1"/>
  <c r="I51" i="10" s="1"/>
  <c r="O51" i="10" s="1"/>
  <c r="Z54" i="10"/>
  <c r="Z55" i="10"/>
  <c r="Y56" i="10"/>
  <c r="Z57" i="10"/>
  <c r="T58" i="10"/>
  <c r="Y59" i="10"/>
  <c r="T60" i="10"/>
  <c r="Z62" i="10"/>
  <c r="E64" i="10"/>
  <c r="T65" i="10"/>
  <c r="E65" i="10" s="1"/>
  <c r="F65" i="10" s="1"/>
  <c r="H65" i="10" s="1"/>
  <c r="I65" i="10" s="1"/>
  <c r="O65" i="10" s="1"/>
  <c r="Y65" i="10"/>
  <c r="Z66" i="10"/>
  <c r="T67" i="10"/>
  <c r="E67" i="10" s="1"/>
  <c r="F67" i="10" s="1"/>
  <c r="H67" i="10" s="1"/>
  <c r="I67" i="10" s="1"/>
  <c r="O67" i="10" s="1"/>
  <c r="T68" i="10"/>
  <c r="Y68" i="10"/>
  <c r="E69" i="10"/>
  <c r="Z69" i="10"/>
  <c r="Z70" i="10"/>
  <c r="T71" i="10"/>
  <c r="T76" i="10"/>
  <c r="T77" i="10"/>
  <c r="T80" i="10"/>
  <c r="E80" i="10" s="1"/>
  <c r="F80" i="10" s="1"/>
  <c r="H80" i="10" s="1"/>
  <c r="I80" i="10" s="1"/>
  <c r="O80" i="10" s="1"/>
  <c r="T83" i="10"/>
  <c r="Z86" i="10"/>
  <c r="T88" i="10"/>
  <c r="Y88" i="10"/>
  <c r="Z89" i="10"/>
  <c r="T91" i="10"/>
  <c r="E92" i="10"/>
  <c r="Z92" i="10"/>
  <c r="Z93" i="10"/>
  <c r="T94" i="10"/>
  <c r="Y94" i="10"/>
  <c r="Z95" i="10"/>
  <c r="T96" i="10"/>
  <c r="E96" i="10" s="1"/>
  <c r="F96" i="10" s="1"/>
  <c r="H96" i="10" s="1"/>
  <c r="I96" i="10" s="1"/>
  <c r="O96" i="10" s="1"/>
  <c r="T101" i="10"/>
  <c r="T102" i="10"/>
  <c r="T104" i="10"/>
  <c r="T105" i="10"/>
  <c r="Z107" i="10"/>
  <c r="Z110" i="10"/>
  <c r="Z113" i="10"/>
  <c r="Z114" i="10"/>
  <c r="Z117" i="10"/>
  <c r="T118" i="10"/>
  <c r="E118" i="10" s="1"/>
  <c r="F118" i="10" s="1"/>
  <c r="H118" i="10" s="1"/>
  <c r="I118" i="10" s="1"/>
  <c r="O118" i="10" s="1"/>
  <c r="Y118" i="10"/>
  <c r="Z119" i="10"/>
  <c r="Z120" i="10"/>
  <c r="Z121" i="10"/>
  <c r="Z123" i="10"/>
  <c r="T124" i="10"/>
  <c r="T128" i="10"/>
  <c r="E128" i="10" s="1"/>
  <c r="F128" i="10" s="1"/>
  <c r="H128" i="10" s="1"/>
  <c r="I128" i="10" s="1"/>
  <c r="O128" i="10" s="1"/>
  <c r="E129" i="10"/>
  <c r="Z129" i="10"/>
  <c r="T130" i="10"/>
  <c r="E130" i="10" s="1"/>
  <c r="F130" i="10" s="1"/>
  <c r="H130" i="10" s="1"/>
  <c r="I130" i="10" s="1"/>
  <c r="O130" i="10" s="1"/>
  <c r="Z130" i="10"/>
  <c r="T132" i="10"/>
  <c r="E132" i="10" s="1"/>
  <c r="F132" i="10" s="1"/>
  <c r="H132" i="10" s="1"/>
  <c r="I132" i="10" s="1"/>
  <c r="O132" i="10" s="1"/>
  <c r="Y132" i="10"/>
  <c r="Z135" i="10"/>
  <c r="E136" i="10"/>
  <c r="Z139" i="10"/>
  <c r="E141" i="10"/>
  <c r="T142" i="10"/>
  <c r="E142" i="10" s="1"/>
  <c r="F142" i="10" s="1"/>
  <c r="H142" i="10" s="1"/>
  <c r="I142" i="10" s="1"/>
  <c r="O142" i="10" s="1"/>
  <c r="P142" i="10" s="1"/>
  <c r="Y143" i="10"/>
  <c r="T144" i="10"/>
  <c r="E144" i="10" s="1"/>
  <c r="F144" i="10" s="1"/>
  <c r="H144" i="10" s="1"/>
  <c r="I144" i="10" s="1"/>
  <c r="O144" i="10" s="1"/>
  <c r="T146" i="10"/>
  <c r="E146" i="10" s="1"/>
  <c r="F146" i="10" s="1"/>
  <c r="H146" i="10" s="1"/>
  <c r="I146" i="10" s="1"/>
  <c r="O146" i="10" s="1"/>
  <c r="Y147" i="10"/>
  <c r="T148" i="10"/>
  <c r="T150" i="10"/>
  <c r="E154" i="10"/>
  <c r="T155" i="10"/>
  <c r="T156" i="10"/>
  <c r="E156" i="10" s="1"/>
  <c r="F156" i="10" s="1"/>
  <c r="H156" i="10" s="1"/>
  <c r="I156" i="10" s="1"/>
  <c r="O156" i="10" s="1"/>
  <c r="Z158" i="10"/>
  <c r="T159" i="10"/>
  <c r="Z160" i="10"/>
  <c r="Z161" i="10"/>
  <c r="T164" i="10"/>
  <c r="E164" i="10" s="1"/>
  <c r="Y164" i="10"/>
  <c r="E168" i="10"/>
  <c r="T170" i="10"/>
  <c r="E170" i="10" s="1"/>
  <c r="F170" i="10" s="1"/>
  <c r="H170" i="10" s="1"/>
  <c r="I170" i="10" s="1"/>
  <c r="O170" i="10" s="1"/>
  <c r="Y170" i="10"/>
  <c r="T173" i="10"/>
  <c r="E173" i="10" s="1"/>
  <c r="F173" i="10" s="1"/>
  <c r="H173" i="10" s="1"/>
  <c r="I173" i="10" s="1"/>
  <c r="O173" i="10" s="1"/>
  <c r="Y178" i="10"/>
  <c r="Y182" i="10"/>
  <c r="T183" i="10"/>
  <c r="T189" i="10"/>
  <c r="E189" i="10"/>
  <c r="Y189" i="10"/>
  <c r="Z197" i="10"/>
  <c r="T200" i="10"/>
  <c r="E200" i="10" s="1"/>
  <c r="F200" i="10" s="1"/>
  <c r="H200" i="10" s="1"/>
  <c r="I200" i="10" s="1"/>
  <c r="O200" i="10" s="1"/>
  <c r="Y200" i="10"/>
  <c r="E157" i="10"/>
  <c r="T158" i="10"/>
  <c r="Z159" i="10"/>
  <c r="Z162" i="10"/>
  <c r="T171" i="10"/>
  <c r="E171" i="10"/>
  <c r="T176" i="10"/>
  <c r="Z199" i="10"/>
  <c r="Y199" i="10"/>
  <c r="Z7" i="10"/>
  <c r="T8" i="10"/>
  <c r="Y8" i="10"/>
  <c r="T11" i="10"/>
  <c r="E11" i="10" s="1"/>
  <c r="F11" i="10" s="1"/>
  <c r="H11" i="10" s="1"/>
  <c r="I11" i="10" s="1"/>
  <c r="O11" i="10" s="1"/>
  <c r="T13" i="10"/>
  <c r="E14" i="10"/>
  <c r="T19" i="10"/>
  <c r="Y20" i="10"/>
  <c r="T21" i="10"/>
  <c r="Y21" i="10"/>
  <c r="T23" i="10"/>
  <c r="E28" i="10"/>
  <c r="Z29" i="10"/>
  <c r="Z31" i="10"/>
  <c r="Z32" i="10"/>
  <c r="Y33" i="10"/>
  <c r="Z34" i="10"/>
  <c r="T39" i="10"/>
  <c r="E39" i="10" s="1"/>
  <c r="F39" i="10" s="1"/>
  <c r="H39" i="10" s="1"/>
  <c r="I39" i="10" s="1"/>
  <c r="O39" i="10" s="1"/>
  <c r="T40" i="10"/>
  <c r="E40" i="10" s="1"/>
  <c r="F40" i="10" s="1"/>
  <c r="H40" i="10" s="1"/>
  <c r="I40" i="10" s="1"/>
  <c r="O40" i="10" s="1"/>
  <c r="T49" i="10"/>
  <c r="T57" i="10"/>
  <c r="Y58" i="10"/>
  <c r="Y60" i="10"/>
  <c r="T61" i="10"/>
  <c r="T69" i="10"/>
  <c r="E74" i="10"/>
  <c r="Z75" i="10"/>
  <c r="E76" i="10"/>
  <c r="Z76" i="10"/>
  <c r="Z77" i="10"/>
  <c r="T78" i="10"/>
  <c r="T79" i="10"/>
  <c r="Y79" i="10"/>
  <c r="Z80" i="10"/>
  <c r="Z81" i="10"/>
  <c r="T82" i="10"/>
  <c r="E82" i="10" s="1"/>
  <c r="F82" i="10" s="1"/>
  <c r="H82" i="10" s="1"/>
  <c r="I82" i="10" s="1"/>
  <c r="O82" i="10" s="1"/>
  <c r="Z83" i="10"/>
  <c r="T84" i="10"/>
  <c r="Z85" i="10"/>
  <c r="T92" i="10"/>
  <c r="E98" i="10"/>
  <c r="Z99" i="10"/>
  <c r="T100" i="10"/>
  <c r="E100" i="10" s="1"/>
  <c r="F100" i="10" s="1"/>
  <c r="H100" i="10" s="1"/>
  <c r="I100" i="10" s="1"/>
  <c r="O100" i="10" s="1"/>
  <c r="E101" i="10"/>
  <c r="Z102" i="10"/>
  <c r="T103" i="10"/>
  <c r="E104" i="10"/>
  <c r="Z105" i="10"/>
  <c r="T106" i="10"/>
  <c r="E106" i="10" s="1"/>
  <c r="F106" i="10" s="1"/>
  <c r="H106" i="10" s="1"/>
  <c r="I106" i="10" s="1"/>
  <c r="O106" i="10" s="1"/>
  <c r="Y106" i="10"/>
  <c r="T119" i="10"/>
  <c r="E119" i="10" s="1"/>
  <c r="F119" i="10" s="1"/>
  <c r="H119" i="10" s="1"/>
  <c r="I119" i="10" s="1"/>
  <c r="O119" i="10" s="1"/>
  <c r="T123" i="10"/>
  <c r="T133" i="10"/>
  <c r="Y133" i="10"/>
  <c r="T137" i="10"/>
  <c r="E137" i="10" s="1"/>
  <c r="F137" i="10" s="1"/>
  <c r="H137" i="10" s="1"/>
  <c r="I137" i="10" s="1"/>
  <c r="O137" i="10" s="1"/>
  <c r="Z137" i="10"/>
  <c r="T149" i="10"/>
  <c r="E149" i="10" s="1"/>
  <c r="Z153" i="10"/>
  <c r="Z173" i="10"/>
  <c r="T181" i="10"/>
  <c r="E181" i="10" s="1"/>
  <c r="F181" i="10" s="1"/>
  <c r="H181" i="10" s="1"/>
  <c r="I181" i="10" s="1"/>
  <c r="O181" i="10" s="1"/>
  <c r="Y181" i="10"/>
  <c r="T184" i="10"/>
  <c r="E184" i="10" s="1"/>
  <c r="F184" i="10" s="1"/>
  <c r="H184" i="10" s="1"/>
  <c r="I184" i="10" s="1"/>
  <c r="O184" i="10" s="1"/>
  <c r="Z184" i="10"/>
  <c r="Y185" i="10"/>
  <c r="Z186" i="10"/>
  <c r="Z192" i="10"/>
  <c r="Y192" i="10"/>
  <c r="Z202" i="10"/>
  <c r="Y202" i="10"/>
  <c r="T5" i="10"/>
  <c r="E5" i="10" s="1"/>
  <c r="F5" i="10" s="1"/>
  <c r="H5" i="10" s="1"/>
  <c r="I5" i="10" s="1"/>
  <c r="O5" i="10" s="1"/>
  <c r="Z6" i="10"/>
  <c r="T12" i="10"/>
  <c r="E13" i="10"/>
  <c r="T15" i="10"/>
  <c r="E15" i="10" s="1"/>
  <c r="F15" i="10" s="1"/>
  <c r="H15" i="10" s="1"/>
  <c r="I15" i="10" s="1"/>
  <c r="O15" i="10" s="1"/>
  <c r="Y15" i="10"/>
  <c r="T17" i="10"/>
  <c r="T18" i="10"/>
  <c r="E19" i="10"/>
  <c r="E24" i="10"/>
  <c r="Z25" i="10"/>
  <c r="T26" i="10"/>
  <c r="E26" i="10" s="1"/>
  <c r="F26" i="10" s="1"/>
  <c r="H26" i="10" s="1"/>
  <c r="I26" i="10" s="1"/>
  <c r="O26" i="10" s="1"/>
  <c r="Y26" i="10"/>
  <c r="Z27" i="10"/>
  <c r="T29" i="10"/>
  <c r="T32" i="10"/>
  <c r="E32" i="10" s="1"/>
  <c r="F32" i="10" s="1"/>
  <c r="H32" i="10" s="1"/>
  <c r="I32" i="10" s="1"/>
  <c r="O32" i="10" s="1"/>
  <c r="E35" i="10"/>
  <c r="Z35" i="10"/>
  <c r="Z36" i="10"/>
  <c r="Y39" i="10"/>
  <c r="T42" i="10"/>
  <c r="E46" i="10"/>
  <c r="Z47" i="10"/>
  <c r="Z51" i="10"/>
  <c r="T52" i="10"/>
  <c r="E52" i="10" s="1"/>
  <c r="F52" i="10" s="1"/>
  <c r="H52" i="10" s="1"/>
  <c r="I52" i="10" s="1"/>
  <c r="O52" i="10" s="1"/>
  <c r="Y52" i="10"/>
  <c r="Z53" i="10"/>
  <c r="T56" i="10"/>
  <c r="T59" i="10"/>
  <c r="E59" i="10" s="1"/>
  <c r="F59" i="10" s="1"/>
  <c r="H59" i="10" s="1"/>
  <c r="I59" i="10" s="1"/>
  <c r="O59" i="10" s="1"/>
  <c r="T63" i="10"/>
  <c r="E63" i="10" s="1"/>
  <c r="F63" i="10" s="1"/>
  <c r="H63" i="10" s="1"/>
  <c r="I63" i="10" s="1"/>
  <c r="O63" i="10" s="1"/>
  <c r="Z67" i="10"/>
  <c r="E70" i="10"/>
  <c r="Z71" i="10"/>
  <c r="T72" i="10"/>
  <c r="E72" i="10" s="1"/>
  <c r="Y72" i="10"/>
  <c r="Z73" i="10"/>
  <c r="T75" i="10"/>
  <c r="T87" i="10"/>
  <c r="E87" i="10" s="1"/>
  <c r="F87" i="10" s="1"/>
  <c r="H87" i="10" s="1"/>
  <c r="I87" i="10" s="1"/>
  <c r="O87" i="10" s="1"/>
  <c r="E90" i="10"/>
  <c r="Z90" i="10"/>
  <c r="Z91" i="10"/>
  <c r="E95" i="10"/>
  <c r="Z96" i="10"/>
  <c r="E97" i="10"/>
  <c r="Z97" i="10"/>
  <c r="Z98" i="10"/>
  <c r="T99" i="10"/>
  <c r="E99" i="10" s="1"/>
  <c r="F99" i="10" s="1"/>
  <c r="H99" i="10" s="1"/>
  <c r="I99" i="10" s="1"/>
  <c r="O99" i="10" s="1"/>
  <c r="T108" i="10"/>
  <c r="T111" i="10"/>
  <c r="T115" i="10"/>
  <c r="E115" i="10" s="1"/>
  <c r="F115" i="10" s="1"/>
  <c r="H115" i="10" s="1"/>
  <c r="I115" i="10" s="1"/>
  <c r="O115" i="10" s="1"/>
  <c r="E120" i="10"/>
  <c r="T125" i="10"/>
  <c r="E125" i="10" s="1"/>
  <c r="F125" i="10" s="1"/>
  <c r="H125" i="10" s="1"/>
  <c r="I125" i="10" s="1"/>
  <c r="O125" i="10" s="1"/>
  <c r="Z126" i="10"/>
  <c r="Z128" i="10"/>
  <c r="T134" i="10"/>
  <c r="Z134" i="10"/>
  <c r="Z138" i="10"/>
  <c r="T139" i="10"/>
  <c r="E139" i="10" s="1"/>
  <c r="F139" i="10" s="1"/>
  <c r="H139" i="10" s="1"/>
  <c r="I139" i="10" s="1"/>
  <c r="O139" i="10" s="1"/>
  <c r="T140" i="10"/>
  <c r="E140" i="10" s="1"/>
  <c r="F140" i="10" s="1"/>
  <c r="H140" i="10" s="1"/>
  <c r="I140" i="10" s="1"/>
  <c r="O140" i="10" s="1"/>
  <c r="Z143" i="10"/>
  <c r="Z144" i="10"/>
  <c r="Z147" i="10"/>
  <c r="Z148" i="10"/>
  <c r="T151" i="10"/>
  <c r="E151" i="10" s="1"/>
  <c r="F151" i="10" s="1"/>
  <c r="H151" i="10" s="1"/>
  <c r="I151" i="10" s="1"/>
  <c r="O151" i="10" s="1"/>
  <c r="Y152" i="10"/>
  <c r="T153" i="10"/>
  <c r="T161" i="10"/>
  <c r="E161" i="10" s="1"/>
  <c r="F161" i="10" s="1"/>
  <c r="H161" i="10" s="1"/>
  <c r="I161" i="10" s="1"/>
  <c r="O161" i="10" s="1"/>
  <c r="E162" i="10"/>
  <c r="T165" i="10"/>
  <c r="E165" i="10" s="1"/>
  <c r="F165" i="10" s="1"/>
  <c r="H165" i="10" s="1"/>
  <c r="I165" i="10" s="1"/>
  <c r="O165" i="10" s="1"/>
  <c r="T167" i="10"/>
  <c r="T168" i="10"/>
  <c r="E169" i="10"/>
  <c r="Z169" i="10"/>
  <c r="T175" i="10"/>
  <c r="E175" i="10" s="1"/>
  <c r="F175" i="10" s="1"/>
  <c r="H175" i="10" s="1"/>
  <c r="I175" i="10" s="1"/>
  <c r="O175" i="10" s="1"/>
  <c r="E179" i="10"/>
  <c r="T191" i="10"/>
  <c r="Z191" i="10"/>
  <c r="T197" i="10"/>
  <c r="E197" i="10"/>
  <c r="Y197" i="10"/>
  <c r="Z206" i="10"/>
  <c r="Y206" i="10"/>
  <c r="T206" i="10"/>
  <c r="Z212" i="10"/>
  <c r="Z213" i="10"/>
  <c r="T218" i="10"/>
  <c r="Y218" i="10"/>
  <c r="T222" i="10"/>
  <c r="E222" i="10" s="1"/>
  <c r="F222" i="10" s="1"/>
  <c r="H222" i="10" s="1"/>
  <c r="I222" i="10" s="1"/>
  <c r="O222" i="10" s="1"/>
  <c r="Z223" i="10"/>
  <c r="Z224" i="10"/>
  <c r="Y231" i="10"/>
  <c r="Y238" i="10"/>
  <c r="Y241" i="10"/>
  <c r="Z244" i="10"/>
  <c r="Y255" i="10"/>
  <c r="Y259" i="10"/>
  <c r="T262" i="10"/>
  <c r="E262" i="10" s="1"/>
  <c r="F262" i="10" s="1"/>
  <c r="H262" i="10" s="1"/>
  <c r="I262" i="10" s="1"/>
  <c r="O262" i="10" s="1"/>
  <c r="Y262" i="10"/>
  <c r="T268" i="10"/>
  <c r="E268" i="10" s="1"/>
  <c r="F268" i="10" s="1"/>
  <c r="H268" i="10" s="1"/>
  <c r="I268" i="10" s="1"/>
  <c r="O268" i="10" s="1"/>
  <c r="Z269" i="10"/>
  <c r="T271" i="10"/>
  <c r="Y271" i="10"/>
  <c r="T276" i="10"/>
  <c r="Y276" i="10"/>
  <c r="T280" i="10"/>
  <c r="Y280" i="10"/>
  <c r="T286" i="10"/>
  <c r="Y286" i="10"/>
  <c r="E288" i="10"/>
  <c r="E289" i="10"/>
  <c r="Z298" i="10"/>
  <c r="Z299" i="10"/>
  <c r="T304" i="10"/>
  <c r="Y304" i="10"/>
  <c r="Z307" i="10"/>
  <c r="Z308" i="10"/>
  <c r="E310" i="10"/>
  <c r="T314" i="10"/>
  <c r="E314" i="10" s="1"/>
  <c r="Y314" i="10"/>
  <c r="E317" i="10"/>
  <c r="T320" i="10"/>
  <c r="Y320" i="10"/>
  <c r="Z325" i="10"/>
  <c r="Z326" i="10"/>
  <c r="T327" i="10"/>
  <c r="E327" i="10" s="1"/>
  <c r="F327" i="10" s="1"/>
  <c r="H327" i="10" s="1"/>
  <c r="I327" i="10" s="1"/>
  <c r="O327" i="10" s="1"/>
  <c r="Y327" i="10"/>
  <c r="Z333" i="10"/>
  <c r="Z334" i="10"/>
  <c r="T335" i="10"/>
  <c r="E335" i="10" s="1"/>
  <c r="F335" i="10" s="1"/>
  <c r="H335" i="10" s="1"/>
  <c r="I335" i="10" s="1"/>
  <c r="O335" i="10" s="1"/>
  <c r="Y335" i="10"/>
  <c r="T340" i="10"/>
  <c r="Y340" i="10"/>
  <c r="T345" i="10"/>
  <c r="Y345" i="10"/>
  <c r="Z351" i="10"/>
  <c r="Z352" i="10"/>
  <c r="T355" i="10"/>
  <c r="E355" i="10" s="1"/>
  <c r="Y355" i="10"/>
  <c r="E357" i="10"/>
  <c r="E360" i="10"/>
  <c r="T363" i="10"/>
  <c r="Y363" i="10"/>
  <c r="Z368" i="10"/>
  <c r="Z369" i="10"/>
  <c r="T370" i="10"/>
  <c r="E370" i="10" s="1"/>
  <c r="F370" i="10" s="1"/>
  <c r="H370" i="10" s="1"/>
  <c r="I370" i="10" s="1"/>
  <c r="O370" i="10" s="1"/>
  <c r="Y370" i="10"/>
  <c r="T373" i="10"/>
  <c r="T378" i="10"/>
  <c r="E378" i="10" s="1"/>
  <c r="F378" i="10" s="1"/>
  <c r="H378" i="10" s="1"/>
  <c r="I378" i="10" s="1"/>
  <c r="O378" i="10" s="1"/>
  <c r="Y378" i="10"/>
  <c r="E380" i="10"/>
  <c r="Y380" i="10"/>
  <c r="T382" i="10"/>
  <c r="Z383" i="10"/>
  <c r="Z384" i="10"/>
  <c r="T388" i="10"/>
  <c r="E388" i="10" s="1"/>
  <c r="Y388" i="10"/>
  <c r="T390" i="10"/>
  <c r="Z391" i="10"/>
  <c r="T398" i="10"/>
  <c r="E398" i="10" s="1"/>
  <c r="Z399" i="10"/>
  <c r="T404" i="10"/>
  <c r="E404" i="10" s="1"/>
  <c r="F404" i="10" s="1"/>
  <c r="H404" i="10" s="1"/>
  <c r="I404" i="10" s="1"/>
  <c r="O404" i="10" s="1"/>
  <c r="Y404" i="10"/>
  <c r="T407" i="10"/>
  <c r="E407" i="10" s="1"/>
  <c r="F407" i="10" s="1"/>
  <c r="H407" i="10" s="1"/>
  <c r="I407" i="10" s="1"/>
  <c r="O407" i="10" s="1"/>
  <c r="Y407" i="10"/>
  <c r="Z410" i="10"/>
  <c r="Z411" i="10"/>
  <c r="Z412" i="10"/>
  <c r="E417" i="10"/>
  <c r="Z420" i="10"/>
  <c r="Y436" i="10"/>
  <c r="Z436" i="10"/>
  <c r="T442" i="10"/>
  <c r="E442" i="10" s="1"/>
  <c r="Z448" i="10"/>
  <c r="Z458" i="10"/>
  <c r="Y458" i="10"/>
  <c r="Y466" i="10"/>
  <c r="Z466" i="10"/>
  <c r="Y469" i="10"/>
  <c r="Z469" i="10"/>
  <c r="T177" i="10"/>
  <c r="E177" i="10" s="1"/>
  <c r="F177" i="10" s="1"/>
  <c r="H177" i="10" s="1"/>
  <c r="I177" i="10" s="1"/>
  <c r="O177" i="10" s="1"/>
  <c r="T179" i="10"/>
  <c r="Z180" i="10"/>
  <c r="Z183" i="10"/>
  <c r="Z185" i="10"/>
  <c r="T193" i="10"/>
  <c r="T199" i="10"/>
  <c r="E199" i="10" s="1"/>
  <c r="F199" i="10" s="1"/>
  <c r="H199" i="10" s="1"/>
  <c r="I199" i="10" s="1"/>
  <c r="O199" i="10" s="1"/>
  <c r="T207" i="10"/>
  <c r="Z207" i="10"/>
  <c r="T209" i="10"/>
  <c r="Y209" i="10"/>
  <c r="E211" i="10"/>
  <c r="T214" i="10"/>
  <c r="T219" i="10"/>
  <c r="Z219" i="10"/>
  <c r="E220" i="10"/>
  <c r="T225" i="10"/>
  <c r="T229" i="10"/>
  <c r="Y235" i="10"/>
  <c r="Z239" i="10"/>
  <c r="Z240" i="10"/>
  <c r="Z245" i="10"/>
  <c r="Z246" i="10"/>
  <c r="Z254" i="10"/>
  <c r="T257" i="10"/>
  <c r="Z258" i="10"/>
  <c r="Z261" i="10"/>
  <c r="Z266" i="10"/>
  <c r="T267" i="10"/>
  <c r="Z272" i="10"/>
  <c r="Z273" i="10"/>
  <c r="T274" i="10"/>
  <c r="E274" i="10" s="1"/>
  <c r="F274" i="10" s="1"/>
  <c r="H274" i="10" s="1"/>
  <c r="I274" i="10" s="1"/>
  <c r="O274" i="10" s="1"/>
  <c r="E277" i="10"/>
  <c r="Y278" i="10"/>
  <c r="Z281" i="10"/>
  <c r="Z282" i="10"/>
  <c r="Z287" i="10"/>
  <c r="Z288" i="10"/>
  <c r="Z289" i="10"/>
  <c r="T290" i="10"/>
  <c r="E290" i="10" s="1"/>
  <c r="F290" i="10" s="1"/>
  <c r="H290" i="10" s="1"/>
  <c r="I290" i="10" s="1"/>
  <c r="O290" i="10" s="1"/>
  <c r="T294" i="10"/>
  <c r="E294" i="10" s="1"/>
  <c r="F294" i="10" s="1"/>
  <c r="H294" i="10" s="1"/>
  <c r="I294" i="10" s="1"/>
  <c r="O294" i="10" s="1"/>
  <c r="Y294" i="10"/>
  <c r="Y296" i="10"/>
  <c r="T300" i="10"/>
  <c r="Z305" i="10"/>
  <c r="E306" i="10"/>
  <c r="T309" i="10"/>
  <c r="Z315" i="10"/>
  <c r="Z316" i="10"/>
  <c r="T321" i="10"/>
  <c r="Y321" i="10"/>
  <c r="E323" i="10"/>
  <c r="Y323" i="10"/>
  <c r="T328" i="10"/>
  <c r="E328" i="10" s="1"/>
  <c r="F328" i="10" s="1"/>
  <c r="H328" i="10" s="1"/>
  <c r="I328" i="10" s="1"/>
  <c r="O328" i="10" s="1"/>
  <c r="Y328" i="10"/>
  <c r="E329" i="10"/>
  <c r="E330" i="10"/>
  <c r="Y330" i="10"/>
  <c r="E332" i="10"/>
  <c r="T336" i="10"/>
  <c r="E336" i="10" s="1"/>
  <c r="F336" i="10" s="1"/>
  <c r="H336" i="10" s="1"/>
  <c r="I336" i="10" s="1"/>
  <c r="O336" i="10" s="1"/>
  <c r="Y336" i="10"/>
  <c r="E337" i="10"/>
  <c r="Y338" i="10"/>
  <c r="T341" i="10"/>
  <c r="E341" i="10" s="1"/>
  <c r="F341" i="10" s="1"/>
  <c r="H341" i="10" s="1"/>
  <c r="I341" i="10" s="1"/>
  <c r="O341" i="10" s="1"/>
  <c r="T346" i="10"/>
  <c r="Y346" i="10"/>
  <c r="E347" i="10"/>
  <c r="Y348" i="10"/>
  <c r="T353" i="10"/>
  <c r="Z356" i="10"/>
  <c r="Z357" i="10"/>
  <c r="E358" i="10"/>
  <c r="E359" i="10"/>
  <c r="Z360" i="10"/>
  <c r="T361" i="10"/>
  <c r="E361" i="10" s="1"/>
  <c r="F361" i="10" s="1"/>
  <c r="H361" i="10" s="1"/>
  <c r="I361" i="10" s="1"/>
  <c r="O361" i="10" s="1"/>
  <c r="E365" i="10"/>
  <c r="Y365" i="10"/>
  <c r="T371" i="10"/>
  <c r="T372" i="10"/>
  <c r="E373" i="10"/>
  <c r="Y376" i="10"/>
  <c r="T377" i="10"/>
  <c r="T381" i="10"/>
  <c r="E381" i="10" s="1"/>
  <c r="F381" i="10" s="1"/>
  <c r="H381" i="10" s="1"/>
  <c r="I381" i="10" s="1"/>
  <c r="O381" i="10" s="1"/>
  <c r="E382" i="10"/>
  <c r="Z389" i="10"/>
  <c r="E390" i="10"/>
  <c r="E392" i="10"/>
  <c r="Y394" i="10"/>
  <c r="Z396" i="10"/>
  <c r="T397" i="10"/>
  <c r="Y402" i="10"/>
  <c r="Z403" i="10"/>
  <c r="T405" i="10"/>
  <c r="Z406" i="10"/>
  <c r="Y408" i="10"/>
  <c r="T410" i="10"/>
  <c r="E410" i="10" s="1"/>
  <c r="F410" i="10" s="1"/>
  <c r="H410" i="10" s="1"/>
  <c r="I410" i="10" s="1"/>
  <c r="O410" i="10" s="1"/>
  <c r="T414" i="10"/>
  <c r="E414" i="10" s="1"/>
  <c r="F414" i="10" s="1"/>
  <c r="H414" i="10" s="1"/>
  <c r="I414" i="10" s="1"/>
  <c r="O414" i="10" s="1"/>
  <c r="T417" i="10"/>
  <c r="Y417" i="10"/>
  <c r="T446" i="10"/>
  <c r="E446" i="10" s="1"/>
  <c r="T464" i="10"/>
  <c r="T411" i="10"/>
  <c r="E411" i="10" s="1"/>
  <c r="F411" i="10" s="1"/>
  <c r="H411" i="10" s="1"/>
  <c r="I411" i="10" s="1"/>
  <c r="O411" i="10" s="1"/>
  <c r="E418" i="10"/>
  <c r="T418" i="10"/>
  <c r="E457" i="10"/>
  <c r="T457" i="10"/>
  <c r="Y459" i="10"/>
  <c r="Z459" i="10"/>
  <c r="Z166" i="10"/>
  <c r="Z172" i="10"/>
  <c r="Z175" i="10"/>
  <c r="Z177" i="10"/>
  <c r="T182" i="10"/>
  <c r="E182" i="10" s="1"/>
  <c r="F182" i="10" s="1"/>
  <c r="H182" i="10" s="1"/>
  <c r="I182" i="10" s="1"/>
  <c r="O182" i="10" s="1"/>
  <c r="E183" i="10"/>
  <c r="T185" i="10"/>
  <c r="E185" i="10" s="1"/>
  <c r="F185" i="10" s="1"/>
  <c r="H185" i="10" s="1"/>
  <c r="I185" i="10" s="1"/>
  <c r="O185" i="10" s="1"/>
  <c r="T187" i="10"/>
  <c r="E187" i="10" s="1"/>
  <c r="F187" i="10" s="1"/>
  <c r="H187" i="10" s="1"/>
  <c r="I187" i="10" s="1"/>
  <c r="O187" i="10" s="1"/>
  <c r="E188" i="10"/>
  <c r="Z188" i="10"/>
  <c r="Z190" i="10"/>
  <c r="E191" i="10"/>
  <c r="T192" i="10"/>
  <c r="E192" i="10" s="1"/>
  <c r="F192" i="10" s="1"/>
  <c r="H192" i="10" s="1"/>
  <c r="I192" i="10" s="1"/>
  <c r="O192" i="10" s="1"/>
  <c r="T194" i="10"/>
  <c r="E194" i="10" s="1"/>
  <c r="F194" i="10" s="1"/>
  <c r="H194" i="10" s="1"/>
  <c r="I194" i="10" s="1"/>
  <c r="O194" i="10" s="1"/>
  <c r="Z195" i="10"/>
  <c r="Z196" i="10"/>
  <c r="Z201" i="10"/>
  <c r="T202" i="10"/>
  <c r="Z204" i="10"/>
  <c r="Z205" i="10"/>
  <c r="E206" i="10"/>
  <c r="E207" i="10"/>
  <c r="T211" i="10"/>
  <c r="Z211" i="10"/>
  <c r="E212" i="10"/>
  <c r="T213" i="10"/>
  <c r="Y213" i="10"/>
  <c r="Z216" i="10"/>
  <c r="Z217" i="10"/>
  <c r="E218" i="10"/>
  <c r="E219" i="10"/>
  <c r="Z222" i="10"/>
  <c r="T224" i="10"/>
  <c r="Y224" i="10"/>
  <c r="T226" i="10"/>
  <c r="E226" i="10" s="1"/>
  <c r="F226" i="10" s="1"/>
  <c r="H226" i="10" s="1"/>
  <c r="I226" i="10" s="1"/>
  <c r="O226" i="10" s="1"/>
  <c r="Z227" i="10"/>
  <c r="Z228" i="10"/>
  <c r="T233" i="10"/>
  <c r="E233" i="10" s="1"/>
  <c r="F233" i="10" s="1"/>
  <c r="H233" i="10" s="1"/>
  <c r="I233" i="10" s="1"/>
  <c r="O233" i="10" s="1"/>
  <c r="T236" i="10"/>
  <c r="Y242" i="10"/>
  <c r="E248" i="10"/>
  <c r="Z260" i="10"/>
  <c r="T263" i="10"/>
  <c r="E263" i="10" s="1"/>
  <c r="F263" i="10" s="1"/>
  <c r="H263" i="10" s="1"/>
  <c r="I263" i="10" s="1"/>
  <c r="O263" i="10" s="1"/>
  <c r="Z264" i="10"/>
  <c r="Y268" i="10"/>
  <c r="T269" i="10"/>
  <c r="E269" i="10" s="1"/>
  <c r="F269" i="10" s="1"/>
  <c r="H269" i="10" s="1"/>
  <c r="I269" i="10" s="1"/>
  <c r="O269" i="10" s="1"/>
  <c r="T270" i="10"/>
  <c r="Z275" i="10"/>
  <c r="E276" i="10"/>
  <c r="T279" i="10"/>
  <c r="Z283" i="10"/>
  <c r="Z284" i="10"/>
  <c r="T285" i="10"/>
  <c r="E285" i="10" s="1"/>
  <c r="F285" i="10" s="1"/>
  <c r="H285" i="10" s="1"/>
  <c r="I285" i="10" s="1"/>
  <c r="O285" i="10" s="1"/>
  <c r="Z291" i="10"/>
  <c r="Z292" i="10"/>
  <c r="E293" i="10"/>
  <c r="E299" i="10"/>
  <c r="Y299" i="10"/>
  <c r="Z302" i="10"/>
  <c r="T303" i="10"/>
  <c r="E303" i="10" s="1"/>
  <c r="F303" i="10" s="1"/>
  <c r="H303" i="10" s="1"/>
  <c r="I303" i="10" s="1"/>
  <c r="O303" i="10" s="1"/>
  <c r="E307" i="10"/>
  <c r="Y308" i="10"/>
  <c r="Z311" i="10"/>
  <c r="Z312" i="10"/>
  <c r="T313" i="10"/>
  <c r="E313" i="10" s="1"/>
  <c r="F313" i="10" s="1"/>
  <c r="H313" i="10" s="1"/>
  <c r="I313" i="10" s="1"/>
  <c r="O313" i="10" s="1"/>
  <c r="Z318" i="10"/>
  <c r="Z319" i="10"/>
  <c r="E320" i="10"/>
  <c r="E321" i="10"/>
  <c r="E325" i="10"/>
  <c r="Y326" i="10"/>
  <c r="T332" i="10"/>
  <c r="Y332" i="10"/>
  <c r="Y334" i="10"/>
  <c r="T339" i="10"/>
  <c r="Z343" i="10"/>
  <c r="Z344" i="10"/>
  <c r="E345" i="10"/>
  <c r="E346" i="10"/>
  <c r="T350" i="10"/>
  <c r="E350" i="10" s="1"/>
  <c r="F350" i="10" s="1"/>
  <c r="H350" i="10" s="1"/>
  <c r="I350" i="10" s="1"/>
  <c r="O350" i="10" s="1"/>
  <c r="Y350" i="10"/>
  <c r="E352" i="10"/>
  <c r="Y352" i="10"/>
  <c r="T354" i="10"/>
  <c r="E354" i="10" s="1"/>
  <c r="F354" i="10" s="1"/>
  <c r="H354" i="10" s="1"/>
  <c r="I354" i="10" s="1"/>
  <c r="O354" i="10" s="1"/>
  <c r="T359" i="10"/>
  <c r="Y359" i="10"/>
  <c r="Z362" i="10"/>
  <c r="E363" i="10"/>
  <c r="T367" i="10"/>
  <c r="E367" i="10" s="1"/>
  <c r="F367" i="10" s="1"/>
  <c r="H367" i="10" s="1"/>
  <c r="I367" i="10" s="1"/>
  <c r="O367" i="10" s="1"/>
  <c r="Y367" i="10"/>
  <c r="E368" i="10"/>
  <c r="E369" i="10"/>
  <c r="Y369" i="10"/>
  <c r="Y373" i="10"/>
  <c r="T375" i="10"/>
  <c r="E375" i="10" s="1"/>
  <c r="F375" i="10" s="1"/>
  <c r="H375" i="10" s="1"/>
  <c r="I375" i="10" s="1"/>
  <c r="O375" i="10" s="1"/>
  <c r="Z379" i="10"/>
  <c r="Y382" i="10"/>
  <c r="Y384" i="10"/>
  <c r="Z385" i="10"/>
  <c r="Z386" i="10"/>
  <c r="T387" i="10"/>
  <c r="E387" i="10" s="1"/>
  <c r="F387" i="10" s="1"/>
  <c r="H387" i="10" s="1"/>
  <c r="I387" i="10" s="1"/>
  <c r="O387" i="10" s="1"/>
  <c r="Y390" i="10"/>
  <c r="T391" i="10"/>
  <c r="Z392" i="10"/>
  <c r="T393" i="10"/>
  <c r="E396" i="10"/>
  <c r="Y398" i="10"/>
  <c r="T399" i="10"/>
  <c r="Z400" i="10"/>
  <c r="T401" i="10"/>
  <c r="E408" i="10"/>
  <c r="T413" i="10"/>
  <c r="Y413" i="10"/>
  <c r="Z414" i="10"/>
  <c r="Z415" i="10"/>
  <c r="T416" i="10"/>
  <c r="E416" i="10" s="1"/>
  <c r="F416" i="10" s="1"/>
  <c r="H416" i="10" s="1"/>
  <c r="I416" i="10" s="1"/>
  <c r="O416" i="10" s="1"/>
  <c r="Z418" i="10"/>
  <c r="E453" i="10"/>
  <c r="T453" i="10"/>
  <c r="Z465" i="10"/>
  <c r="Y465" i="10"/>
  <c r="T421" i="10"/>
  <c r="E421" i="10" s="1"/>
  <c r="F421" i="10" s="1"/>
  <c r="H421" i="10" s="1"/>
  <c r="I421" i="10" s="1"/>
  <c r="O421" i="10" s="1"/>
  <c r="T426" i="10"/>
  <c r="E426" i="10" s="1"/>
  <c r="F426" i="10" s="1"/>
  <c r="H426" i="10" s="1"/>
  <c r="I426" i="10" s="1"/>
  <c r="O426" i="10" s="1"/>
  <c r="Z431" i="10"/>
  <c r="T432" i="10"/>
  <c r="E432" i="10" s="1"/>
  <c r="F432" i="10" s="1"/>
  <c r="H432" i="10" s="1"/>
  <c r="I432" i="10" s="1"/>
  <c r="O432" i="10" s="1"/>
  <c r="T441" i="10"/>
  <c r="T445" i="10"/>
  <c r="E450" i="10"/>
  <c r="Z451" i="10"/>
  <c r="T452" i="10"/>
  <c r="E452" i="10" s="1"/>
  <c r="F452" i="10" s="1"/>
  <c r="H452" i="10" s="1"/>
  <c r="I452" i="10" s="1"/>
  <c r="O452" i="10" s="1"/>
  <c r="Y452" i="10"/>
  <c r="Z453" i="10"/>
  <c r="T454" i="10"/>
  <c r="T455" i="10"/>
  <c r="Y455" i="10"/>
  <c r="E456" i="10"/>
  <c r="Z456" i="10"/>
  <c r="Z457" i="10"/>
  <c r="T458" i="10"/>
  <c r="T463" i="10"/>
  <c r="Y464" i="10"/>
  <c r="T465" i="10"/>
  <c r="E465" i="10" s="1"/>
  <c r="F465" i="10" s="1"/>
  <c r="H465" i="10" s="1"/>
  <c r="I465" i="10" s="1"/>
  <c r="O465" i="10" s="1"/>
  <c r="E468" i="10"/>
  <c r="E471" i="10"/>
  <c r="Z472" i="10"/>
  <c r="T476" i="10"/>
  <c r="E476" i="10" s="1"/>
  <c r="F476" i="10" s="1"/>
  <c r="H476" i="10" s="1"/>
  <c r="I476" i="10" s="1"/>
  <c r="O476" i="10" s="1"/>
  <c r="T484" i="10"/>
  <c r="Z488" i="10"/>
  <c r="T489" i="10"/>
  <c r="E489" i="10" s="1"/>
  <c r="F489" i="10" s="1"/>
  <c r="H489" i="10" s="1"/>
  <c r="I489" i="10" s="1"/>
  <c r="O489" i="10" s="1"/>
  <c r="Y489" i="10"/>
  <c r="T506" i="10"/>
  <c r="Y506" i="10"/>
  <c r="T509" i="10"/>
  <c r="E510" i="10"/>
  <c r="E517" i="10"/>
  <c r="E518" i="10"/>
  <c r="T519" i="10"/>
  <c r="E519" i="10" s="1"/>
  <c r="F519" i="10" s="1"/>
  <c r="H519" i="10" s="1"/>
  <c r="I519" i="10" s="1"/>
  <c r="O519" i="10" s="1"/>
  <c r="T522" i="10"/>
  <c r="E522" i="10" s="1"/>
  <c r="F522" i="10" s="1"/>
  <c r="H522" i="10" s="1"/>
  <c r="I522" i="10" s="1"/>
  <c r="O522" i="10" s="1"/>
  <c r="Y522" i="10"/>
  <c r="T526" i="10"/>
  <c r="E526" i="10" s="1"/>
  <c r="F526" i="10" s="1"/>
  <c r="H526" i="10" s="1"/>
  <c r="I526" i="10" s="1"/>
  <c r="O526" i="10" s="1"/>
  <c r="Z530" i="10"/>
  <c r="T532" i="10"/>
  <c r="Y532" i="10"/>
  <c r="E536" i="10"/>
  <c r="Z539" i="10"/>
  <c r="Z550" i="10"/>
  <c r="M552" i="10"/>
  <c r="E565" i="10"/>
  <c r="Z566" i="10"/>
  <c r="T567" i="10"/>
  <c r="E567" i="10" s="1"/>
  <c r="F567" i="10" s="1"/>
  <c r="H567" i="10" s="1"/>
  <c r="I567" i="10" s="1"/>
  <c r="O567" i="10" s="1"/>
  <c r="Y567" i="10"/>
  <c r="T582" i="10"/>
  <c r="Y582" i="10"/>
  <c r="E583" i="10"/>
  <c r="Y583" i="10"/>
  <c r="Z584" i="10"/>
  <c r="T587" i="10"/>
  <c r="E590" i="10"/>
  <c r="Z591" i="10"/>
  <c r="T624" i="10"/>
  <c r="E624" i="10" s="1"/>
  <c r="E422" i="10"/>
  <c r="T423" i="10"/>
  <c r="Y423" i="10"/>
  <c r="E424" i="10"/>
  <c r="Z424" i="10"/>
  <c r="Z425" i="10"/>
  <c r="E428" i="10"/>
  <c r="T429" i="10"/>
  <c r="E429" i="10" s="1"/>
  <c r="F429" i="10" s="1"/>
  <c r="H429" i="10" s="1"/>
  <c r="I429" i="10" s="1"/>
  <c r="O429" i="10" s="1"/>
  <c r="Y429" i="10"/>
  <c r="E430" i="10"/>
  <c r="Z430" i="10"/>
  <c r="T431" i="10"/>
  <c r="T433" i="10"/>
  <c r="E433" i="10" s="1"/>
  <c r="F433" i="10" s="1"/>
  <c r="H433" i="10" s="1"/>
  <c r="I433" i="10" s="1"/>
  <c r="O433" i="10" s="1"/>
  <c r="T437" i="10"/>
  <c r="Z443" i="10"/>
  <c r="Z447" i="10"/>
  <c r="T448" i="10"/>
  <c r="E448" i="10" s="1"/>
  <c r="F448" i="10" s="1"/>
  <c r="H448" i="10" s="1"/>
  <c r="I448" i="10" s="1"/>
  <c r="O448" i="10" s="1"/>
  <c r="P448" i="10" s="1"/>
  <c r="Y448" i="10"/>
  <c r="E449" i="10"/>
  <c r="Z449" i="10"/>
  <c r="T451" i="10"/>
  <c r="T460" i="10"/>
  <c r="E460" i="10" s="1"/>
  <c r="F460" i="10" s="1"/>
  <c r="H460" i="10" s="1"/>
  <c r="I460" i="10" s="1"/>
  <c r="O460" i="10" s="1"/>
  <c r="E463" i="10"/>
  <c r="T467" i="10"/>
  <c r="E467" i="10" s="1"/>
  <c r="F467" i="10" s="1"/>
  <c r="H467" i="10" s="1"/>
  <c r="I467" i="10" s="1"/>
  <c r="O467" i="10" s="1"/>
  <c r="Y468" i="10"/>
  <c r="T470" i="10"/>
  <c r="E470" i="10" s="1"/>
  <c r="F470" i="10" s="1"/>
  <c r="H470" i="10" s="1"/>
  <c r="I470" i="10" s="1"/>
  <c r="O470" i="10" s="1"/>
  <c r="Y471" i="10"/>
  <c r="T472" i="10"/>
  <c r="E474" i="10"/>
  <c r="Z474" i="10"/>
  <c r="Z475" i="10"/>
  <c r="Z478" i="10"/>
  <c r="T479" i="10"/>
  <c r="Y479" i="10"/>
  <c r="T481" i="10"/>
  <c r="E481" i="10" s="1"/>
  <c r="F481" i="10" s="1"/>
  <c r="H481" i="10" s="1"/>
  <c r="I481" i="10" s="1"/>
  <c r="O481" i="10" s="1"/>
  <c r="Z486" i="10"/>
  <c r="T490" i="10"/>
  <c r="Y495" i="10"/>
  <c r="T503" i="10"/>
  <c r="Y503" i="10"/>
  <c r="Y510" i="10"/>
  <c r="Z511" i="10"/>
  <c r="T512" i="10"/>
  <c r="E512" i="10" s="1"/>
  <c r="F512" i="10" s="1"/>
  <c r="H512" i="10" s="1"/>
  <c r="I512" i="10" s="1"/>
  <c r="O512" i="10" s="1"/>
  <c r="Y512" i="10"/>
  <c r="T516" i="10"/>
  <c r="Y517" i="10"/>
  <c r="Z518" i="10"/>
  <c r="Z523" i="10"/>
  <c r="E524" i="10"/>
  <c r="Y529" i="10"/>
  <c r="Z534" i="10"/>
  <c r="Z535" i="10"/>
  <c r="E538" i="10"/>
  <c r="Y538" i="10"/>
  <c r="Z541" i="10"/>
  <c r="Z543" i="10"/>
  <c r="T548" i="10"/>
  <c r="E548" i="10" s="1"/>
  <c r="F548" i="10" s="1"/>
  <c r="H548" i="10" s="1"/>
  <c r="I548" i="10" s="1"/>
  <c r="O548" i="10" s="1"/>
  <c r="E549" i="10"/>
  <c r="Y549" i="10"/>
  <c r="Z552" i="10"/>
  <c r="Z553" i="10"/>
  <c r="Z562" i="10"/>
  <c r="T563" i="10"/>
  <c r="E563" i="10" s="1"/>
  <c r="F563" i="10" s="1"/>
  <c r="H563" i="10" s="1"/>
  <c r="I563" i="10" s="1"/>
  <c r="O563" i="10" s="1"/>
  <c r="T572" i="10"/>
  <c r="T576" i="10"/>
  <c r="E576" i="10" s="1"/>
  <c r="F576" i="10" s="1"/>
  <c r="H576" i="10" s="1"/>
  <c r="I576" i="10" s="1"/>
  <c r="O576" i="10" s="1"/>
  <c r="T580" i="10"/>
  <c r="E580" i="10" s="1"/>
  <c r="F580" i="10" s="1"/>
  <c r="H580" i="10" s="1"/>
  <c r="I580" i="10" s="1"/>
  <c r="O580" i="10" s="1"/>
  <c r="T589" i="10"/>
  <c r="E589" i="10" s="1"/>
  <c r="F589" i="10" s="1"/>
  <c r="H589" i="10" s="1"/>
  <c r="I589" i="10" s="1"/>
  <c r="O589" i="10" s="1"/>
  <c r="Y589" i="10"/>
  <c r="T597" i="10"/>
  <c r="Y597" i="10"/>
  <c r="E603" i="10"/>
  <c r="T603" i="10"/>
  <c r="Y603" i="10"/>
  <c r="T604" i="10"/>
  <c r="T610" i="10"/>
  <c r="E610" i="10" s="1"/>
  <c r="F610" i="10" s="1"/>
  <c r="H610" i="10" s="1"/>
  <c r="I610" i="10" s="1"/>
  <c r="O610" i="10" s="1"/>
  <c r="Y610" i="10"/>
  <c r="T611" i="10"/>
  <c r="E611" i="10" s="1"/>
  <c r="F611" i="10" s="1"/>
  <c r="H611" i="10" s="1"/>
  <c r="I611" i="10" s="1"/>
  <c r="O611" i="10" s="1"/>
  <c r="T616" i="10"/>
  <c r="E616" i="10" s="1"/>
  <c r="Y616" i="10"/>
  <c r="T628" i="10"/>
  <c r="E628" i="10" s="1"/>
  <c r="T420" i="10"/>
  <c r="E420" i="10" s="1"/>
  <c r="F420" i="10" s="1"/>
  <c r="H420" i="10" s="1"/>
  <c r="I420" i="10" s="1"/>
  <c r="O420" i="10" s="1"/>
  <c r="Y420" i="10"/>
  <c r="Z421" i="10"/>
  <c r="Z422" i="10"/>
  <c r="T425" i="10"/>
  <c r="E425" i="10" s="1"/>
  <c r="F425" i="10" s="1"/>
  <c r="H425" i="10" s="1"/>
  <c r="I425" i="10" s="1"/>
  <c r="O425" i="10" s="1"/>
  <c r="T427" i="10"/>
  <c r="Z428" i="10"/>
  <c r="Z435" i="10"/>
  <c r="Z439" i="10"/>
  <c r="T440" i="10"/>
  <c r="E440" i="10" s="1"/>
  <c r="F440" i="10" s="1"/>
  <c r="H440" i="10" s="1"/>
  <c r="I440" i="10" s="1"/>
  <c r="O440" i="10" s="1"/>
  <c r="Y440" i="10"/>
  <c r="E441" i="10"/>
  <c r="Z441" i="10"/>
  <c r="Z442" i="10"/>
  <c r="T443" i="10"/>
  <c r="T444" i="10"/>
  <c r="Y444" i="10"/>
  <c r="E445" i="10"/>
  <c r="Z445" i="10"/>
  <c r="Z446" i="10"/>
  <c r="T447" i="10"/>
  <c r="E447" i="10" s="1"/>
  <c r="F447" i="10" s="1"/>
  <c r="H447" i="10" s="1"/>
  <c r="I447" i="10" s="1"/>
  <c r="O447" i="10" s="1"/>
  <c r="T456" i="10"/>
  <c r="T462" i="10"/>
  <c r="Y462" i="10"/>
  <c r="Z463" i="10"/>
  <c r="T469" i="10"/>
  <c r="E469" i="10" s="1"/>
  <c r="F469" i="10" s="1"/>
  <c r="H469" i="10" s="1"/>
  <c r="I469" i="10" s="1"/>
  <c r="O469" i="10" s="1"/>
  <c r="T473" i="10"/>
  <c r="E473" i="10" s="1"/>
  <c r="F473" i="10" s="1"/>
  <c r="H473" i="10" s="1"/>
  <c r="I473" i="10" s="1"/>
  <c r="O473" i="10" s="1"/>
  <c r="Y474" i="10"/>
  <c r="T475" i="10"/>
  <c r="E475" i="10" s="1"/>
  <c r="F475" i="10" s="1"/>
  <c r="H475" i="10" s="1"/>
  <c r="I475" i="10" s="1"/>
  <c r="O475" i="10" s="1"/>
  <c r="T477" i="10"/>
  <c r="T478" i="10"/>
  <c r="E478" i="10" s="1"/>
  <c r="F478" i="10" s="1"/>
  <c r="H478" i="10" s="1"/>
  <c r="I478" i="10" s="1"/>
  <c r="O478" i="10" s="1"/>
  <c r="Z480" i="10"/>
  <c r="Z483" i="10"/>
  <c r="E484" i="10"/>
  <c r="Z484" i="10"/>
  <c r="Z485" i="10"/>
  <c r="T486" i="10"/>
  <c r="T487" i="10"/>
  <c r="E487" i="10" s="1"/>
  <c r="F487" i="10" s="1"/>
  <c r="H487" i="10" s="1"/>
  <c r="I487" i="10" s="1"/>
  <c r="O487" i="10" s="1"/>
  <c r="T488" i="10"/>
  <c r="E491" i="10"/>
  <c r="Z492" i="10"/>
  <c r="Z494" i="10"/>
  <c r="T504" i="10"/>
  <c r="Z504" i="10"/>
  <c r="E505" i="10"/>
  <c r="E507" i="10"/>
  <c r="Y507" i="10"/>
  <c r="E509" i="10"/>
  <c r="T513" i="10"/>
  <c r="Z513" i="10"/>
  <c r="E516" i="10"/>
  <c r="T523" i="10"/>
  <c r="E523" i="10" s="1"/>
  <c r="F523" i="10" s="1"/>
  <c r="H523" i="10" s="1"/>
  <c r="I523" i="10" s="1"/>
  <c r="O523" i="10" s="1"/>
  <c r="Z524" i="10"/>
  <c r="T525" i="10"/>
  <c r="E525" i="10" s="1"/>
  <c r="F525" i="10" s="1"/>
  <c r="H525" i="10" s="1"/>
  <c r="I525" i="10" s="1"/>
  <c r="O525" i="10" s="1"/>
  <c r="T528" i="10"/>
  <c r="E528" i="10" s="1"/>
  <c r="F528" i="10" s="1"/>
  <c r="H528" i="10" s="1"/>
  <c r="I528" i="10" s="1"/>
  <c r="O528" i="10" s="1"/>
  <c r="E530" i="10"/>
  <c r="Y533" i="10"/>
  <c r="T535" i="10"/>
  <c r="Z536" i="10"/>
  <c r="T537" i="10"/>
  <c r="T541" i="10"/>
  <c r="Y542" i="10"/>
  <c r="Z544" i="10"/>
  <c r="T545" i="10"/>
  <c r="Z546" i="10"/>
  <c r="T547" i="10"/>
  <c r="T552" i="10"/>
  <c r="E552" i="10" s="1"/>
  <c r="F552" i="10" s="1"/>
  <c r="H552" i="10" s="1"/>
  <c r="I552" i="10" s="1"/>
  <c r="O552" i="10" s="1"/>
  <c r="P552" i="10" s="1"/>
  <c r="Z554" i="10"/>
  <c r="Z556" i="10"/>
  <c r="E557" i="10"/>
  <c r="E558" i="10"/>
  <c r="Y558" i="10"/>
  <c r="T560" i="10"/>
  <c r="Z561" i="10"/>
  <c r="T568" i="10"/>
  <c r="E573" i="10"/>
  <c r="Z574" i="10"/>
  <c r="Z575" i="10"/>
  <c r="E577" i="10"/>
  <c r="Z578" i="10"/>
  <c r="Z579" i="10"/>
  <c r="T583" i="10"/>
  <c r="T584" i="10"/>
  <c r="Z586" i="10"/>
  <c r="Y587" i="10"/>
  <c r="Z588" i="10"/>
  <c r="T590" i="10"/>
  <c r="T591" i="10"/>
  <c r="Z594" i="10"/>
  <c r="Z601" i="10"/>
  <c r="Y602" i="10"/>
  <c r="E607" i="10"/>
  <c r="T607" i="10"/>
  <c r="Y607" i="10"/>
  <c r="T608" i="10"/>
  <c r="E608" i="10" s="1"/>
  <c r="T609" i="10"/>
  <c r="Z609" i="10"/>
  <c r="Z615" i="10"/>
  <c r="Z640" i="10"/>
  <c r="Y640" i="10"/>
  <c r="T564" i="10"/>
  <c r="E564" i="10" s="1"/>
  <c r="F564" i="10" s="1"/>
  <c r="H564" i="10" s="1"/>
  <c r="I564" i="10" s="1"/>
  <c r="O564" i="10" s="1"/>
  <c r="T571" i="10"/>
  <c r="E571" i="10" s="1"/>
  <c r="F571" i="10" s="1"/>
  <c r="H571" i="10" s="1"/>
  <c r="I571" i="10" s="1"/>
  <c r="O571" i="10" s="1"/>
  <c r="Y571" i="10"/>
  <c r="Z592" i="10"/>
  <c r="Y593" i="10"/>
  <c r="T596" i="10"/>
  <c r="E596" i="10" s="1"/>
  <c r="E598" i="10"/>
  <c r="T599" i="10"/>
  <c r="Z600" i="10"/>
  <c r="Z602" i="10"/>
  <c r="Y626" i="10"/>
  <c r="Z626" i="10"/>
  <c r="Y630" i="10"/>
  <c r="Z630" i="10"/>
  <c r="Z644" i="10"/>
  <c r="Y644" i="10"/>
  <c r="Y620" i="10"/>
  <c r="Z629" i="10"/>
  <c r="T635" i="10"/>
  <c r="Y635" i="10"/>
  <c r="T638" i="10"/>
  <c r="Y638" i="10"/>
  <c r="T641" i="10"/>
  <c r="E641" i="10" s="1"/>
  <c r="F641" i="10" s="1"/>
  <c r="H641" i="10" s="1"/>
  <c r="I641" i="10" s="1"/>
  <c r="O641" i="10" s="1"/>
  <c r="Y641" i="10"/>
  <c r="T645" i="10"/>
  <c r="E645" i="10" s="1"/>
  <c r="F645" i="10" s="1"/>
  <c r="H645" i="10" s="1"/>
  <c r="I645" i="10" s="1"/>
  <c r="O645" i="10" s="1"/>
  <c r="Y645" i="10"/>
  <c r="T647" i="10"/>
  <c r="Y647" i="10"/>
  <c r="T652" i="10"/>
  <c r="Y652" i="10"/>
  <c r="Y665" i="10"/>
  <c r="T666" i="10"/>
  <c r="E669" i="10"/>
  <c r="Z671" i="10"/>
  <c r="Z673" i="10"/>
  <c r="T692" i="10"/>
  <c r="E692" i="10" s="1"/>
  <c r="F692" i="10" s="1"/>
  <c r="H692" i="10" s="1"/>
  <c r="I692" i="10" s="1"/>
  <c r="O692" i="10" s="1"/>
  <c r="Y692" i="10"/>
  <c r="Z699" i="10"/>
  <c r="T704" i="10"/>
  <c r="E704" i="10" s="1"/>
  <c r="F704" i="10" s="1"/>
  <c r="H704" i="10" s="1"/>
  <c r="I704" i="10" s="1"/>
  <c r="O704" i="10" s="1"/>
  <c r="Z704" i="10"/>
  <c r="T707" i="10"/>
  <c r="E707" i="10" s="1"/>
  <c r="F707" i="10" s="1"/>
  <c r="H707" i="10" s="1"/>
  <c r="I707" i="10" s="1"/>
  <c r="O707" i="10" s="1"/>
  <c r="Y707" i="10"/>
  <c r="T720" i="10"/>
  <c r="E722" i="10"/>
  <c r="T723" i="10"/>
  <c r="Y723" i="10"/>
  <c r="Z726" i="10"/>
  <c r="Y728" i="10"/>
  <c r="Z729" i="10"/>
  <c r="Z731" i="10"/>
  <c r="Z734" i="10"/>
  <c r="T737" i="10"/>
  <c r="E737" i="10" s="1"/>
  <c r="F737" i="10" s="1"/>
  <c r="H737" i="10" s="1"/>
  <c r="I737" i="10" s="1"/>
  <c r="O737" i="10" s="1"/>
  <c r="Y737" i="10"/>
  <c r="E743" i="10"/>
  <c r="Y745" i="10"/>
  <c r="Z746" i="10"/>
  <c r="Z747" i="10"/>
  <c r="T748" i="10"/>
  <c r="Z748" i="10"/>
  <c r="Y753" i="10"/>
  <c r="Z754" i="10"/>
  <c r="Y756" i="10"/>
  <c r="Z757" i="10"/>
  <c r="M760" i="10"/>
  <c r="E760" i="10"/>
  <c r="Y763" i="10"/>
  <c r="Z764" i="10"/>
  <c r="Z765" i="10"/>
  <c r="T766" i="10"/>
  <c r="Z766" i="10"/>
  <c r="Z773" i="10"/>
  <c r="T774" i="10"/>
  <c r="E774" i="10" s="1"/>
  <c r="F774" i="10" s="1"/>
  <c r="H774" i="10" s="1"/>
  <c r="I774" i="10" s="1"/>
  <c r="O774" i="10" s="1"/>
  <c r="Z774" i="10"/>
  <c r="T776" i="10"/>
  <c r="Y784" i="10"/>
  <c r="Z785" i="10"/>
  <c r="T791" i="10"/>
  <c r="E791" i="10" s="1"/>
  <c r="F791" i="10" s="1"/>
  <c r="H791" i="10" s="1"/>
  <c r="I791" i="10" s="1"/>
  <c r="O791" i="10" s="1"/>
  <c r="Z791" i="10"/>
  <c r="Z794" i="10"/>
  <c r="T795" i="10"/>
  <c r="Z795" i="10"/>
  <c r="Z810" i="10"/>
  <c r="T811" i="10"/>
  <c r="E811" i="10" s="1"/>
  <c r="F811" i="10" s="1"/>
  <c r="H811" i="10" s="1"/>
  <c r="I811" i="10" s="1"/>
  <c r="O811" i="10" s="1"/>
  <c r="Y811" i="10"/>
  <c r="Z812" i="10"/>
  <c r="Z818" i="10"/>
  <c r="Z825" i="10"/>
  <c r="Z826" i="10"/>
  <c r="Z828" i="10"/>
  <c r="Z830" i="10"/>
  <c r="Y830" i="10"/>
  <c r="E834" i="10"/>
  <c r="T836" i="10"/>
  <c r="E836" i="10" s="1"/>
  <c r="Z836" i="10"/>
  <c r="T846" i="10"/>
  <c r="Z604" i="10"/>
  <c r="E605" i="10"/>
  <c r="E609" i="10"/>
  <c r="Z611" i="10"/>
  <c r="Z612" i="10"/>
  <c r="Y619" i="10"/>
  <c r="Y623" i="10"/>
  <c r="Y627" i="10"/>
  <c r="Z628" i="10"/>
  <c r="T631" i="10"/>
  <c r="Y631" i="10"/>
  <c r="T634" i="10"/>
  <c r="E634" i="10" s="1"/>
  <c r="F634" i="10" s="1"/>
  <c r="H634" i="10" s="1"/>
  <c r="I634" i="10" s="1"/>
  <c r="O634" i="10" s="1"/>
  <c r="Y634" i="10"/>
  <c r="T637" i="10"/>
  <c r="E637" i="10" s="1"/>
  <c r="F637" i="10" s="1"/>
  <c r="H637" i="10" s="1"/>
  <c r="I637" i="10" s="1"/>
  <c r="O637" i="10" s="1"/>
  <c r="Y637" i="10"/>
  <c r="T642" i="10"/>
  <c r="E642" i="10" s="1"/>
  <c r="F642" i="10" s="1"/>
  <c r="H642" i="10" s="1"/>
  <c r="I642" i="10" s="1"/>
  <c r="O642" i="10" s="1"/>
  <c r="E643" i="10"/>
  <c r="E646" i="10"/>
  <c r="E649" i="10"/>
  <c r="Y649" i="10"/>
  <c r="Z651" i="10"/>
  <c r="Z653" i="10"/>
  <c r="Z656" i="10"/>
  <c r="Y658" i="10"/>
  <c r="Z659" i="10"/>
  <c r="T664" i="10"/>
  <c r="Y666" i="10"/>
  <c r="Y668" i="10"/>
  <c r="Z669" i="10"/>
  <c r="Y670" i="10"/>
  <c r="Y675" i="10"/>
  <c r="Z676" i="10"/>
  <c r="T677" i="10"/>
  <c r="Z677" i="10"/>
  <c r="Z679" i="10"/>
  <c r="T680" i="10"/>
  <c r="E680" i="10" s="1"/>
  <c r="F680" i="10" s="1"/>
  <c r="H680" i="10" s="1"/>
  <c r="I680" i="10" s="1"/>
  <c r="O680" i="10" s="1"/>
  <c r="Z680" i="10"/>
  <c r="Z683" i="10"/>
  <c r="Z686" i="10"/>
  <c r="T687" i="10"/>
  <c r="E687" i="10" s="1"/>
  <c r="F687" i="10" s="1"/>
  <c r="H687" i="10" s="1"/>
  <c r="I687" i="10" s="1"/>
  <c r="O687" i="10" s="1"/>
  <c r="Z687" i="10"/>
  <c r="Y691" i="10"/>
  <c r="Z695" i="10"/>
  <c r="Y698" i="10"/>
  <c r="Z700" i="10"/>
  <c r="T701" i="10"/>
  <c r="Z701" i="10"/>
  <c r="T703" i="10"/>
  <c r="E703" i="10" s="1"/>
  <c r="F703" i="10" s="1"/>
  <c r="H703" i="10" s="1"/>
  <c r="I703" i="10" s="1"/>
  <c r="O703" i="10" s="1"/>
  <c r="Y703" i="10"/>
  <c r="E705" i="10"/>
  <c r="E706" i="10"/>
  <c r="Y706" i="10"/>
  <c r="Y711" i="10"/>
  <c r="Z712" i="10"/>
  <c r="T713" i="10"/>
  <c r="Z713" i="10"/>
  <c r="T716" i="10"/>
  <c r="E716" i="10" s="1"/>
  <c r="F716" i="10" s="1"/>
  <c r="H716" i="10" s="1"/>
  <c r="I716" i="10" s="1"/>
  <c r="O716" i="10" s="1"/>
  <c r="Y716" i="10"/>
  <c r="E721" i="10"/>
  <c r="Z722" i="10"/>
  <c r="T724" i="10"/>
  <c r="E724" i="10" s="1"/>
  <c r="F724" i="10" s="1"/>
  <c r="H724" i="10" s="1"/>
  <c r="I724" i="10" s="1"/>
  <c r="O724" i="10" s="1"/>
  <c r="T725" i="10"/>
  <c r="Z727" i="10"/>
  <c r="Z728" i="10"/>
  <c r="T730" i="10"/>
  <c r="E730" i="10" s="1"/>
  <c r="F730" i="10" s="1"/>
  <c r="H730" i="10" s="1"/>
  <c r="I730" i="10" s="1"/>
  <c r="O730" i="10" s="1"/>
  <c r="Y730" i="10"/>
  <c r="T733" i="10"/>
  <c r="Y733" i="10"/>
  <c r="E735" i="10"/>
  <c r="Z735" i="10"/>
  <c r="T738" i="10"/>
  <c r="E738" i="10" s="1"/>
  <c r="F738" i="10" s="1"/>
  <c r="H738" i="10" s="1"/>
  <c r="I738" i="10" s="1"/>
  <c r="O738" i="10" s="1"/>
  <c r="E739" i="10"/>
  <c r="Y740" i="10"/>
  <c r="Y742" i="10"/>
  <c r="Z743" i="10"/>
  <c r="Z745" i="10"/>
  <c r="T747" i="10"/>
  <c r="E747" i="10" s="1"/>
  <c r="F747" i="10" s="1"/>
  <c r="H747" i="10" s="1"/>
  <c r="I747" i="10" s="1"/>
  <c r="O747" i="10" s="1"/>
  <c r="Y750" i="10"/>
  <c r="Z753" i="10"/>
  <c r="Z756" i="10"/>
  <c r="Z760" i="10"/>
  <c r="Z763" i="10"/>
  <c r="T765" i="10"/>
  <c r="E765" i="10" s="1"/>
  <c r="F765" i="10" s="1"/>
  <c r="H765" i="10" s="1"/>
  <c r="I765" i="10" s="1"/>
  <c r="O765" i="10" s="1"/>
  <c r="E767" i="10"/>
  <c r="E768" i="10"/>
  <c r="Y768" i="10"/>
  <c r="Y770" i="10"/>
  <c r="Z771" i="10"/>
  <c r="T773" i="10"/>
  <c r="E773" i="10" s="1"/>
  <c r="F773" i="10" s="1"/>
  <c r="H773" i="10" s="1"/>
  <c r="I773" i="10" s="1"/>
  <c r="O773" i="10" s="1"/>
  <c r="Y776" i="10"/>
  <c r="Y777" i="10"/>
  <c r="Z778" i="10"/>
  <c r="Z781" i="10"/>
  <c r="Z784" i="10"/>
  <c r="T787" i="10"/>
  <c r="Z787" i="10"/>
  <c r="T790" i="10"/>
  <c r="E790" i="10" s="1"/>
  <c r="F790" i="10" s="1"/>
  <c r="H790" i="10" s="1"/>
  <c r="I790" i="10" s="1"/>
  <c r="O790" i="10" s="1"/>
  <c r="Y790" i="10"/>
  <c r="Y793" i="10"/>
  <c r="T794" i="10"/>
  <c r="T797" i="10"/>
  <c r="E797" i="10" s="1"/>
  <c r="F797" i="10" s="1"/>
  <c r="H797" i="10" s="1"/>
  <c r="I797" i="10" s="1"/>
  <c r="O797" i="10" s="1"/>
  <c r="Z797" i="10"/>
  <c r="T798" i="10"/>
  <c r="E798" i="10" s="1"/>
  <c r="F798" i="10" s="1"/>
  <c r="H798" i="10" s="1"/>
  <c r="I798" i="10" s="1"/>
  <c r="O798" i="10" s="1"/>
  <c r="Z801" i="10"/>
  <c r="E802" i="10"/>
  <c r="Z802" i="10"/>
  <c r="Z803" i="10"/>
  <c r="T804" i="10"/>
  <c r="Y804" i="10"/>
  <c r="T806" i="10"/>
  <c r="E806" i="10" s="1"/>
  <c r="T807" i="10"/>
  <c r="Z808" i="10"/>
  <c r="E809" i="10"/>
  <c r="Z809" i="10"/>
  <c r="T810" i="10"/>
  <c r="E810" i="10" s="1"/>
  <c r="F810" i="10" s="1"/>
  <c r="H810" i="10" s="1"/>
  <c r="I810" i="10" s="1"/>
  <c r="O810" i="10" s="1"/>
  <c r="T813" i="10"/>
  <c r="E815" i="10"/>
  <c r="Z817" i="10"/>
  <c r="T818" i="10"/>
  <c r="E818" i="10" s="1"/>
  <c r="F818" i="10" s="1"/>
  <c r="H818" i="10" s="1"/>
  <c r="I818" i="10" s="1"/>
  <c r="O818" i="10" s="1"/>
  <c r="T819" i="10"/>
  <c r="E819" i="10" s="1"/>
  <c r="F819" i="10" s="1"/>
  <c r="H819" i="10" s="1"/>
  <c r="I819" i="10" s="1"/>
  <c r="O819" i="10" s="1"/>
  <c r="T820" i="10"/>
  <c r="Z821" i="10"/>
  <c r="T822" i="10"/>
  <c r="Y834" i="10"/>
  <c r="Z838" i="10"/>
  <c r="Y845" i="10"/>
  <c r="Z845" i="10"/>
  <c r="T847" i="10"/>
  <c r="E847" i="10" s="1"/>
  <c r="Z820" i="10"/>
  <c r="Z824" i="10"/>
  <c r="T828" i="10"/>
  <c r="E828" i="10" s="1"/>
  <c r="Y829" i="10"/>
  <c r="Y835" i="10"/>
  <c r="Z851" i="10"/>
  <c r="Y851" i="10"/>
  <c r="T855" i="10"/>
  <c r="E855" i="10" s="1"/>
  <c r="E604" i="10"/>
  <c r="T605" i="10"/>
  <c r="Z605" i="10"/>
  <c r="Z608" i="10"/>
  <c r="T613" i="10"/>
  <c r="Y613" i="10"/>
  <c r="Z616" i="10"/>
  <c r="Z618" i="10"/>
  <c r="Z622" i="10"/>
  <c r="Z624" i="10"/>
  <c r="T627" i="10"/>
  <c r="E627" i="10" s="1"/>
  <c r="F627" i="10" s="1"/>
  <c r="H627" i="10" s="1"/>
  <c r="I627" i="10" s="1"/>
  <c r="O627" i="10" s="1"/>
  <c r="E629" i="10"/>
  <c r="Y629" i="10"/>
  <c r="Z633" i="10"/>
  <c r="Z636" i="10"/>
  <c r="Z639" i="10"/>
  <c r="Z641" i="10"/>
  <c r="Y642" i="10"/>
  <c r="Z643" i="10"/>
  <c r="Z646" i="10"/>
  <c r="Z648" i="10"/>
  <c r="Z652" i="10"/>
  <c r="Y654" i="10"/>
  <c r="E656" i="10"/>
  <c r="E657" i="10"/>
  <c r="Z657" i="10"/>
  <c r="Y663" i="10"/>
  <c r="T667" i="10"/>
  <c r="Z667" i="10"/>
  <c r="E671" i="10"/>
  <c r="Y671" i="10"/>
  <c r="E673" i="10"/>
  <c r="Y673" i="10"/>
  <c r="E675" i="10"/>
  <c r="Z682" i="10"/>
  <c r="Z685" i="10"/>
  <c r="Z689" i="10"/>
  <c r="Y690" i="10"/>
  <c r="Z692" i="10"/>
  <c r="T693" i="10"/>
  <c r="Z693" i="10"/>
  <c r="T696" i="10"/>
  <c r="E696" i="10" s="1"/>
  <c r="F696" i="10" s="1"/>
  <c r="H696" i="10" s="1"/>
  <c r="I696" i="10" s="1"/>
  <c r="O696" i="10" s="1"/>
  <c r="Y696" i="10"/>
  <c r="E699" i="10"/>
  <c r="Y699" i="10"/>
  <c r="Y705" i="10"/>
  <c r="Z707" i="10"/>
  <c r="T708" i="10"/>
  <c r="E708" i="10" s="1"/>
  <c r="F708" i="10" s="1"/>
  <c r="H708" i="10" s="1"/>
  <c r="I708" i="10" s="1"/>
  <c r="O708" i="10" s="1"/>
  <c r="Z708" i="10"/>
  <c r="T709" i="10"/>
  <c r="E709" i="10" s="1"/>
  <c r="F709" i="10" s="1"/>
  <c r="H709" i="10" s="1"/>
  <c r="I709" i="10" s="1"/>
  <c r="O709" i="10" s="1"/>
  <c r="Y709" i="10"/>
  <c r="Z715" i="10"/>
  <c r="Z718" i="10"/>
  <c r="T719" i="10"/>
  <c r="E719" i="10" s="1"/>
  <c r="F719" i="10" s="1"/>
  <c r="H719" i="10" s="1"/>
  <c r="I719" i="10" s="1"/>
  <c r="O719" i="10" s="1"/>
  <c r="Y719" i="10"/>
  <c r="Z723" i="10"/>
  <c r="Z724" i="10"/>
  <c r="Y725" i="10"/>
  <c r="E726" i="10"/>
  <c r="Y726" i="10"/>
  <c r="T727" i="10"/>
  <c r="E727" i="10" s="1"/>
  <c r="F727" i="10" s="1"/>
  <c r="H727" i="10" s="1"/>
  <c r="I727" i="10" s="1"/>
  <c r="O727" i="10" s="1"/>
  <c r="E728" i="10"/>
  <c r="E729" i="10"/>
  <c r="Y729" i="10"/>
  <c r="E731" i="10"/>
  <c r="Z737" i="10"/>
  <c r="Z738" i="10"/>
  <c r="Z739" i="10"/>
  <c r="T741" i="10"/>
  <c r="E741" i="10" s="1"/>
  <c r="F741" i="10" s="1"/>
  <c r="H741" i="10" s="1"/>
  <c r="I741" i="10" s="1"/>
  <c r="O741" i="10" s="1"/>
  <c r="Z741" i="10"/>
  <c r="Y746" i="10"/>
  <c r="Z749" i="10"/>
  <c r="T751" i="10"/>
  <c r="E751" i="10" s="1"/>
  <c r="F751" i="10" s="1"/>
  <c r="H751" i="10" s="1"/>
  <c r="I751" i="10" s="1"/>
  <c r="O751" i="10" s="1"/>
  <c r="E753" i="10"/>
  <c r="E754" i="10"/>
  <c r="Y754" i="10"/>
  <c r="T755" i="10"/>
  <c r="Y757" i="10"/>
  <c r="T758" i="10"/>
  <c r="T761" i="10"/>
  <c r="E761" i="10" s="1"/>
  <c r="F761" i="10" s="1"/>
  <c r="H761" i="10" s="1"/>
  <c r="I761" i="10" s="1"/>
  <c r="O761" i="10" s="1"/>
  <c r="E763" i="10"/>
  <c r="E764" i="10"/>
  <c r="Y764" i="10"/>
  <c r="Z767" i="10"/>
  <c r="T769" i="10"/>
  <c r="E769" i="10" s="1"/>
  <c r="F769" i="10" s="1"/>
  <c r="H769" i="10" s="1"/>
  <c r="I769" i="10" s="1"/>
  <c r="O769" i="10" s="1"/>
  <c r="Z769" i="10"/>
  <c r="Z775" i="10"/>
  <c r="T779" i="10"/>
  <c r="T782" i="10"/>
  <c r="E782" i="10" s="1"/>
  <c r="F782" i="10" s="1"/>
  <c r="H782" i="10" s="1"/>
  <c r="I782" i="10" s="1"/>
  <c r="O782" i="10" s="1"/>
  <c r="E784" i="10"/>
  <c r="E785" i="10"/>
  <c r="Y785" i="10"/>
  <c r="Y786" i="10"/>
  <c r="Y788" i="10"/>
  <c r="Z789" i="10"/>
  <c r="Z792" i="10"/>
  <c r="Z796" i="10"/>
  <c r="Z798" i="10"/>
  <c r="Z799" i="10"/>
  <c r="T800" i="10"/>
  <c r="E800" i="10" s="1"/>
  <c r="F800" i="10" s="1"/>
  <c r="H800" i="10" s="1"/>
  <c r="I800" i="10" s="1"/>
  <c r="O800" i="10" s="1"/>
  <c r="T802" i="10"/>
  <c r="T803" i="10"/>
  <c r="E803" i="10" s="1"/>
  <c r="Z805" i="10"/>
  <c r="Z806" i="10"/>
  <c r="Z807" i="10"/>
  <c r="T809" i="10"/>
  <c r="Z811" i="10"/>
  <c r="T812" i="10"/>
  <c r="Z813" i="10"/>
  <c r="T814" i="10"/>
  <c r="Z815" i="10"/>
  <c r="T817" i="10"/>
  <c r="Z819" i="10"/>
  <c r="E821" i="10"/>
  <c r="Z822" i="10"/>
  <c r="Z823" i="10"/>
  <c r="Y825" i="10"/>
  <c r="T826" i="10"/>
  <c r="E826" i="10" s="1"/>
  <c r="F826" i="10" s="1"/>
  <c r="H826" i="10" s="1"/>
  <c r="I826" i="10" s="1"/>
  <c r="O826" i="10" s="1"/>
  <c r="Y826" i="10"/>
  <c r="Y827" i="10"/>
  <c r="Y833" i="10"/>
  <c r="T837" i="10"/>
  <c r="Z837" i="10"/>
  <c r="Z841" i="10"/>
  <c r="T839" i="10"/>
  <c r="E839" i="10" s="1"/>
  <c r="F839" i="10" s="1"/>
  <c r="H839" i="10" s="1"/>
  <c r="I839" i="10" s="1"/>
  <c r="O839" i="10" s="1"/>
  <c r="Z844" i="10"/>
  <c r="Y852" i="10"/>
  <c r="E853" i="10"/>
  <c r="Z853" i="10"/>
  <c r="Y859" i="10"/>
  <c r="E860" i="10"/>
  <c r="Z860" i="10"/>
  <c r="T862" i="10"/>
  <c r="Y862" i="10"/>
  <c r="E865" i="10"/>
  <c r="T866" i="10"/>
  <c r="E866" i="10" s="1"/>
  <c r="F866" i="10" s="1"/>
  <c r="H866" i="10" s="1"/>
  <c r="I866" i="10" s="1"/>
  <c r="O866" i="10" s="1"/>
  <c r="Z866" i="10"/>
  <c r="Z871" i="10"/>
  <c r="Y873" i="10"/>
  <c r="Z874" i="10"/>
  <c r="Z877" i="10"/>
  <c r="Y878" i="10"/>
  <c r="T880" i="10"/>
  <c r="Z880" i="10"/>
  <c r="E885" i="10"/>
  <c r="Z889" i="10"/>
  <c r="E891" i="10"/>
  <c r="Z895" i="10"/>
  <c r="E898" i="10"/>
  <c r="Y900" i="10"/>
  <c r="E911" i="10"/>
  <c r="Z912" i="10"/>
  <c r="T916" i="10"/>
  <c r="Y916" i="10"/>
  <c r="E920" i="10"/>
  <c r="Y920" i="10"/>
  <c r="Z928" i="10"/>
  <c r="Z930" i="10"/>
  <c r="T935" i="10"/>
  <c r="E935" i="10" s="1"/>
  <c r="F935" i="10" s="1"/>
  <c r="H935" i="10" s="1"/>
  <c r="I935" i="10" s="1"/>
  <c r="O935" i="10" s="1"/>
  <c r="E939" i="10"/>
  <c r="Z951" i="10"/>
  <c r="Y951" i="10"/>
  <c r="Z952" i="10"/>
  <c r="E830" i="10"/>
  <c r="Z831" i="10"/>
  <c r="E835" i="10"/>
  <c r="E837" i="10"/>
  <c r="T841" i="10"/>
  <c r="E841" i="10" s="1"/>
  <c r="F841" i="10" s="1"/>
  <c r="H841" i="10" s="1"/>
  <c r="I841" i="10" s="1"/>
  <c r="O841" i="10" s="1"/>
  <c r="Y841" i="10"/>
  <c r="E842" i="10"/>
  <c r="Z842" i="10"/>
  <c r="Z843" i="10"/>
  <c r="T844" i="10"/>
  <c r="E844" i="10" s="1"/>
  <c r="F844" i="10" s="1"/>
  <c r="H844" i="10" s="1"/>
  <c r="I844" i="10" s="1"/>
  <c r="O844" i="10" s="1"/>
  <c r="Z848" i="10"/>
  <c r="T849" i="10"/>
  <c r="E849" i="10" s="1"/>
  <c r="F849" i="10" s="1"/>
  <c r="H849" i="10" s="1"/>
  <c r="I849" i="10" s="1"/>
  <c r="O849" i="10" s="1"/>
  <c r="Y849" i="10"/>
  <c r="T851" i="10"/>
  <c r="E851" i="10" s="1"/>
  <c r="F851" i="10" s="1"/>
  <c r="H851" i="10" s="1"/>
  <c r="I851" i="10" s="1"/>
  <c r="O851" i="10" s="1"/>
  <c r="Z857" i="10"/>
  <c r="T858" i="10"/>
  <c r="E858" i="10" s="1"/>
  <c r="F858" i="10" s="1"/>
  <c r="H858" i="10" s="1"/>
  <c r="I858" i="10" s="1"/>
  <c r="O858" i="10" s="1"/>
  <c r="Y858" i="10"/>
  <c r="Z869" i="10"/>
  <c r="Z870" i="10"/>
  <c r="Z873" i="10"/>
  <c r="Y874" i="10"/>
  <c r="E875" i="10"/>
  <c r="T876" i="10"/>
  <c r="E876" i="10" s="1"/>
  <c r="F876" i="10" s="1"/>
  <c r="H876" i="10" s="1"/>
  <c r="I876" i="10" s="1"/>
  <c r="O876" i="10" s="1"/>
  <c r="Z876" i="10"/>
  <c r="Z882" i="10"/>
  <c r="Y884" i="10"/>
  <c r="Z885" i="10"/>
  <c r="E886" i="10"/>
  <c r="E887" i="10"/>
  <c r="Y887" i="10"/>
  <c r="Z888" i="10"/>
  <c r="Z891" i="10"/>
  <c r="Z894" i="10"/>
  <c r="E896" i="10"/>
  <c r="Z898" i="10"/>
  <c r="E899" i="10"/>
  <c r="T901" i="10"/>
  <c r="Z902" i="10"/>
  <c r="T903" i="10"/>
  <c r="E903" i="10" s="1"/>
  <c r="F903" i="10" s="1"/>
  <c r="H903" i="10" s="1"/>
  <c r="I903" i="10" s="1"/>
  <c r="O903" i="10" s="1"/>
  <c r="Y903" i="10"/>
  <c r="E904" i="10"/>
  <c r="Y904" i="10"/>
  <c r="E906" i="10"/>
  <c r="Z911" i="10"/>
  <c r="T913" i="10"/>
  <c r="Y913" i="10"/>
  <c r="E914" i="10"/>
  <c r="Y914" i="10"/>
  <c r="Y917" i="10"/>
  <c r="T918" i="10"/>
  <c r="E918" i="10" s="1"/>
  <c r="F918" i="10" s="1"/>
  <c r="H918" i="10" s="1"/>
  <c r="I918" i="10" s="1"/>
  <c r="O918" i="10" s="1"/>
  <c r="Y918" i="10"/>
  <c r="T919" i="10"/>
  <c r="E919" i="10" s="1"/>
  <c r="F919" i="10" s="1"/>
  <c r="H919" i="10" s="1"/>
  <c r="I919" i="10" s="1"/>
  <c r="O919" i="10" s="1"/>
  <c r="T921" i="10"/>
  <c r="Z922" i="10"/>
  <c r="T923" i="10"/>
  <c r="E923" i="10" s="1"/>
  <c r="F923" i="10" s="1"/>
  <c r="H923" i="10" s="1"/>
  <c r="I923" i="10" s="1"/>
  <c r="O923" i="10" s="1"/>
  <c r="Y923" i="10"/>
  <c r="T925" i="10"/>
  <c r="T926" i="10"/>
  <c r="Y926" i="10"/>
  <c r="Y927" i="10"/>
  <c r="T929" i="10"/>
  <c r="Z939" i="10"/>
  <c r="E940" i="10"/>
  <c r="Z942" i="10"/>
  <c r="Y942" i="10"/>
  <c r="T943" i="10"/>
  <c r="E943" i="10" s="1"/>
  <c r="F943" i="10" s="1"/>
  <c r="H943" i="10" s="1"/>
  <c r="I943" i="10" s="1"/>
  <c r="O943" i="10" s="1"/>
  <c r="Z948" i="10"/>
  <c r="Y948" i="10"/>
  <c r="Z839" i="10"/>
  <c r="Z847" i="10"/>
  <c r="T848" i="10"/>
  <c r="E848" i="10" s="1"/>
  <c r="F848" i="10" s="1"/>
  <c r="H848" i="10" s="1"/>
  <c r="I848" i="10" s="1"/>
  <c r="O848" i="10" s="1"/>
  <c r="Z850" i="10"/>
  <c r="Y855" i="10"/>
  <c r="Z856" i="10"/>
  <c r="T864" i="10"/>
  <c r="Z865" i="10"/>
  <c r="Y867" i="10"/>
  <c r="Z868" i="10"/>
  <c r="Y870" i="10"/>
  <c r="T872" i="10"/>
  <c r="E872" i="10" s="1"/>
  <c r="F872" i="10" s="1"/>
  <c r="H872" i="10" s="1"/>
  <c r="I872" i="10" s="1"/>
  <c r="O872" i="10" s="1"/>
  <c r="Z872" i="10"/>
  <c r="T878" i="10"/>
  <c r="Z879" i="10"/>
  <c r="Z881" i="10"/>
  <c r="Z884" i="10"/>
  <c r="Y886" i="10"/>
  <c r="Z890" i="10"/>
  <c r="Y892" i="10"/>
  <c r="Y893" i="10"/>
  <c r="Y896" i="10"/>
  <c r="Y897" i="10"/>
  <c r="Z905" i="10"/>
  <c r="Y906" i="10"/>
  <c r="Y907" i="10"/>
  <c r="Z909" i="10"/>
  <c r="T910" i="10"/>
  <c r="T924" i="10"/>
  <c r="E924" i="10" s="1"/>
  <c r="F924" i="10" s="1"/>
  <c r="H924" i="10" s="1"/>
  <c r="I924" i="10" s="1"/>
  <c r="O924" i="10" s="1"/>
  <c r="Y929" i="10"/>
  <c r="T930" i="10"/>
  <c r="E930" i="10" s="1"/>
  <c r="F930" i="10" s="1"/>
  <c r="H930" i="10" s="1"/>
  <c r="I930" i="10" s="1"/>
  <c r="O930" i="10" s="1"/>
  <c r="T932" i="10"/>
  <c r="Z934" i="10"/>
  <c r="Z938" i="10"/>
  <c r="T941" i="10"/>
  <c r="Z957" i="10"/>
  <c r="Z960" i="10"/>
  <c r="Y961" i="10"/>
  <c r="E963" i="10"/>
  <c r="Y963" i="10"/>
  <c r="Z966" i="10"/>
  <c r="Z969" i="10"/>
  <c r="Z970" i="10"/>
  <c r="Y971" i="10"/>
  <c r="Z972" i="10"/>
  <c r="T974" i="10"/>
  <c r="E974" i="10" s="1"/>
  <c r="F974" i="10" s="1"/>
  <c r="H974" i="10" s="1"/>
  <c r="I974" i="10" s="1"/>
  <c r="O974" i="10" s="1"/>
  <c r="Y974" i="10"/>
  <c r="Z977" i="10"/>
  <c r="Z980" i="10"/>
  <c r="T982" i="10"/>
  <c r="E982" i="10" s="1"/>
  <c r="F982" i="10" s="1"/>
  <c r="H982" i="10" s="1"/>
  <c r="I982" i="10" s="1"/>
  <c r="O982" i="10" s="1"/>
  <c r="Y982" i="10"/>
  <c r="Y984" i="10"/>
  <c r="T986" i="10"/>
  <c r="E986" i="10" s="1"/>
  <c r="F986" i="10" s="1"/>
  <c r="H986" i="10" s="1"/>
  <c r="I986" i="10" s="1"/>
  <c r="O986" i="10" s="1"/>
  <c r="Y987" i="10"/>
  <c r="T990" i="10"/>
  <c r="Y991" i="10"/>
  <c r="Z992" i="10"/>
  <c r="Y993" i="10"/>
  <c r="E994" i="10"/>
  <c r="Y996" i="10"/>
  <c r="E997" i="10"/>
  <c r="Z1003" i="10"/>
  <c r="Y1005" i="10"/>
  <c r="Z1007" i="10"/>
  <c r="Z1010" i="10"/>
  <c r="T1011" i="10"/>
  <c r="Z1012" i="10"/>
  <c r="T1013" i="10"/>
  <c r="Z1013" i="10"/>
  <c r="T1015" i="10"/>
  <c r="Y1016" i="10"/>
  <c r="E1017" i="10"/>
  <c r="T1018" i="10"/>
  <c r="Y1019" i="10"/>
  <c r="T1020" i="10"/>
  <c r="E1020" i="10" s="1"/>
  <c r="F1020" i="10" s="1"/>
  <c r="H1020" i="10" s="1"/>
  <c r="I1020" i="10" s="1"/>
  <c r="O1020" i="10" s="1"/>
  <c r="Z1020" i="10"/>
  <c r="T1024" i="10"/>
  <c r="Y1025" i="10"/>
  <c r="T1026" i="10"/>
  <c r="Z1033" i="10"/>
  <c r="E1034" i="10"/>
  <c r="Z1034" i="10"/>
  <c r="Z1036" i="10"/>
  <c r="Z1039" i="10"/>
  <c r="Z1040" i="10"/>
  <c r="E1044" i="10"/>
  <c r="Z1046" i="10"/>
  <c r="T1048" i="10"/>
  <c r="E1048" i="10" s="1"/>
  <c r="F1048" i="10" s="1"/>
  <c r="H1048" i="10" s="1"/>
  <c r="I1048" i="10" s="1"/>
  <c r="O1048" i="10" s="1"/>
  <c r="E1050" i="10"/>
  <c r="T1055" i="10"/>
  <c r="E1055" i="10" s="1"/>
  <c r="F1055" i="10" s="1"/>
  <c r="H1055" i="10" s="1"/>
  <c r="I1055" i="10" s="1"/>
  <c r="O1055" i="10" s="1"/>
  <c r="T1056" i="10"/>
  <c r="Y1056" i="10"/>
  <c r="Z950" i="10"/>
  <c r="Z1028" i="10"/>
  <c r="T1030" i="10"/>
  <c r="Z1030" i="10"/>
  <c r="T1035" i="10"/>
  <c r="E1038" i="10"/>
  <c r="E1042" i="10"/>
  <c r="Y1044" i="10"/>
  <c r="E1045" i="10"/>
  <c r="Z1047" i="10"/>
  <c r="Z1048" i="10"/>
  <c r="Z1050" i="10"/>
  <c r="T1052" i="10"/>
  <c r="Y1052" i="10"/>
  <c r="Y1054" i="10"/>
  <c r="Z1055" i="10"/>
  <c r="T1058" i="10"/>
  <c r="E1058" i="10" s="1"/>
  <c r="F1058" i="10" s="1"/>
  <c r="H1058" i="10" s="1"/>
  <c r="I1058" i="10" s="1"/>
  <c r="O1058" i="10" s="1"/>
  <c r="P1058" i="10" s="1"/>
  <c r="Y1058" i="10"/>
  <c r="Z1061" i="10"/>
  <c r="Y1061" i="10"/>
  <c r="Z1063" i="10"/>
  <c r="Y1077" i="10"/>
  <c r="T944" i="10"/>
  <c r="T947" i="10"/>
  <c r="E947" i="10" s="1"/>
  <c r="F947" i="10" s="1"/>
  <c r="H947" i="10" s="1"/>
  <c r="I947" i="10" s="1"/>
  <c r="O947" i="10" s="1"/>
  <c r="Z953" i="10"/>
  <c r="T956" i="10"/>
  <c r="E956" i="10" s="1"/>
  <c r="F956" i="10" s="1"/>
  <c r="H956" i="10" s="1"/>
  <c r="I956" i="10" s="1"/>
  <c r="O956" i="10" s="1"/>
  <c r="Y956" i="10"/>
  <c r="T958" i="10"/>
  <c r="E958" i="10" s="1"/>
  <c r="F958" i="10" s="1"/>
  <c r="H958" i="10" s="1"/>
  <c r="I958" i="10" s="1"/>
  <c r="O958" i="10" s="1"/>
  <c r="Z962" i="10"/>
  <c r="T964" i="10"/>
  <c r="E964" i="10" s="1"/>
  <c r="F964" i="10" s="1"/>
  <c r="H964" i="10" s="1"/>
  <c r="I964" i="10" s="1"/>
  <c r="O964" i="10" s="1"/>
  <c r="T967" i="10"/>
  <c r="E967" i="10" s="1"/>
  <c r="F967" i="10" s="1"/>
  <c r="H967" i="10" s="1"/>
  <c r="I967" i="10" s="1"/>
  <c r="O967" i="10" s="1"/>
  <c r="Y967" i="10"/>
  <c r="E969" i="10"/>
  <c r="T971" i="10"/>
  <c r="E971" i="10" s="1"/>
  <c r="F971" i="10" s="1"/>
  <c r="H971" i="10" s="1"/>
  <c r="I971" i="10" s="1"/>
  <c r="O971" i="10" s="1"/>
  <c r="E972" i="10"/>
  <c r="E973" i="10"/>
  <c r="Z976" i="10"/>
  <c r="Z979" i="10"/>
  <c r="Y981" i="10"/>
  <c r="Y986" i="10"/>
  <c r="Z989" i="10"/>
  <c r="Y990" i="10"/>
  <c r="Y995" i="10"/>
  <c r="Y997" i="10"/>
  <c r="E998" i="10"/>
  <c r="E1000" i="10"/>
  <c r="Y1002" i="10"/>
  <c r="E1003" i="10"/>
  <c r="E1007" i="10"/>
  <c r="T1009" i="10"/>
  <c r="E1009" i="10" s="1"/>
  <c r="F1009" i="10" s="1"/>
  <c r="H1009" i="10" s="1"/>
  <c r="I1009" i="10" s="1"/>
  <c r="O1009" i="10" s="1"/>
  <c r="T1010" i="10"/>
  <c r="E1010" i="10" s="1"/>
  <c r="F1010" i="10" s="1"/>
  <c r="H1010" i="10" s="1"/>
  <c r="I1010" i="10" s="1"/>
  <c r="O1010" i="10" s="1"/>
  <c r="T1012" i="10"/>
  <c r="Y1012" i="10"/>
  <c r="Y1015" i="10"/>
  <c r="Y1018" i="10"/>
  <c r="T940" i="10"/>
  <c r="E941" i="10"/>
  <c r="Z946" i="10"/>
  <c r="T949" i="10"/>
  <c r="E949" i="10" s="1"/>
  <c r="F949" i="10" s="1"/>
  <c r="H949" i="10" s="1"/>
  <c r="I949" i="10" s="1"/>
  <c r="O949" i="10" s="1"/>
  <c r="T952" i="10"/>
  <c r="Y952" i="10"/>
  <c r="T955" i="10"/>
  <c r="Y955" i="10"/>
  <c r="T961" i="10"/>
  <c r="Y972" i="10"/>
  <c r="Z973" i="10"/>
  <c r="T975" i="10"/>
  <c r="Y975" i="10"/>
  <c r="T983" i="10"/>
  <c r="E983" i="10" s="1"/>
  <c r="F983" i="10" s="1"/>
  <c r="H983" i="10" s="1"/>
  <c r="I983" i="10" s="1"/>
  <c r="O983" i="10" s="1"/>
  <c r="Y983" i="10"/>
  <c r="T985" i="10"/>
  <c r="E985" i="10" s="1"/>
  <c r="F985" i="10" s="1"/>
  <c r="H985" i="10" s="1"/>
  <c r="I985" i="10" s="1"/>
  <c r="O985" i="10" s="1"/>
  <c r="Y985" i="10"/>
  <c r="Z987" i="10"/>
  <c r="Z988" i="10"/>
  <c r="T993" i="10"/>
  <c r="E993" i="10" s="1"/>
  <c r="F993" i="10" s="1"/>
  <c r="H993" i="10" s="1"/>
  <c r="I993" i="10" s="1"/>
  <c r="O993" i="10" s="1"/>
  <c r="Z998" i="10"/>
  <c r="Z999" i="10"/>
  <c r="Z1000" i="10"/>
  <c r="E1001" i="10"/>
  <c r="Z1001" i="10"/>
  <c r="Z1006" i="10"/>
  <c r="Y1007" i="10"/>
  <c r="Z1008" i="10"/>
  <c r="E1013" i="10"/>
  <c r="Z1014" i="10"/>
  <c r="T1016" i="10"/>
  <c r="Z1016" i="10"/>
  <c r="T1023" i="10"/>
  <c r="E1023" i="10" s="1"/>
  <c r="F1023" i="10" s="1"/>
  <c r="H1023" i="10" s="1"/>
  <c r="I1023" i="10" s="1"/>
  <c r="O1023" i="10" s="1"/>
  <c r="Z1025" i="10"/>
  <c r="Z1031" i="10"/>
  <c r="E1032" i="10"/>
  <c r="Z1032" i="10"/>
  <c r="E1033" i="10"/>
  <c r="T1034" i="10"/>
  <c r="Y1035" i="10"/>
  <c r="T1036" i="10"/>
  <c r="E1036" i="10" s="1"/>
  <c r="F1036" i="10" s="1"/>
  <c r="H1036" i="10" s="1"/>
  <c r="I1036" i="10" s="1"/>
  <c r="O1036" i="10" s="1"/>
  <c r="T1040" i="10"/>
  <c r="E1040" i="10" s="1"/>
  <c r="F1040" i="10" s="1"/>
  <c r="H1040" i="10" s="1"/>
  <c r="I1040" i="10" s="1"/>
  <c r="O1040" i="10" s="1"/>
  <c r="T1041" i="10"/>
  <c r="E1041" i="10" s="1"/>
  <c r="T1044" i="10"/>
  <c r="Y1049" i="10"/>
  <c r="T1050" i="10"/>
  <c r="Z1051" i="10"/>
  <c r="Z1053" i="10"/>
  <c r="Z1056" i="10"/>
  <c r="E1057" i="10"/>
  <c r="Z1057" i="10"/>
  <c r="T1059" i="10"/>
  <c r="E1059" i="10" s="1"/>
  <c r="F1059" i="10" s="1"/>
  <c r="H1059" i="10" s="1"/>
  <c r="I1059" i="10" s="1"/>
  <c r="O1059" i="10" s="1"/>
  <c r="Y1066" i="10"/>
  <c r="Z1066" i="10"/>
  <c r="Z1075" i="10"/>
  <c r="T1061" i="10"/>
  <c r="Y1062" i="10"/>
  <c r="Y1064" i="10"/>
  <c r="Z1065" i="10"/>
  <c r="Z1068" i="10"/>
  <c r="Z1069" i="10"/>
  <c r="Z1070" i="10"/>
  <c r="Z1071" i="10"/>
  <c r="T1072" i="10"/>
  <c r="M1073" i="10"/>
  <c r="T1077" i="10"/>
  <c r="E1077" i="10" s="1"/>
  <c r="F1077" i="10" s="1"/>
  <c r="H1077" i="10" s="1"/>
  <c r="I1077" i="10" s="1"/>
  <c r="O1077" i="10" s="1"/>
  <c r="Z1079" i="10"/>
  <c r="T1080" i="10"/>
  <c r="E1080" i="10" s="1"/>
  <c r="F1080" i="10" s="1"/>
  <c r="H1080" i="10" s="1"/>
  <c r="I1080" i="10" s="1"/>
  <c r="O1080" i="10" s="1"/>
  <c r="Y1080" i="10"/>
  <c r="Y1083" i="10"/>
  <c r="T1088" i="10"/>
  <c r="E1088" i="10" s="1"/>
  <c r="F1088" i="10" s="1"/>
  <c r="H1088" i="10" s="1"/>
  <c r="I1088" i="10" s="1"/>
  <c r="O1088" i="10" s="1"/>
  <c r="Y1088" i="10"/>
  <c r="T1089" i="10"/>
  <c r="Z1094" i="10"/>
  <c r="T1096" i="10"/>
  <c r="E1096" i="10" s="1"/>
  <c r="F1096" i="10" s="1"/>
  <c r="H1096" i="10" s="1"/>
  <c r="I1096" i="10" s="1"/>
  <c r="O1096" i="10" s="1"/>
  <c r="Z1101" i="10"/>
  <c r="Y1102" i="10"/>
  <c r="M1104" i="10"/>
  <c r="T1104" i="10"/>
  <c r="Y1104" i="10"/>
  <c r="Z1106" i="10"/>
  <c r="Y1111" i="10"/>
  <c r="Z1112" i="10"/>
  <c r="Z1117" i="10"/>
  <c r="T1122" i="10"/>
  <c r="Y1122" i="10"/>
  <c r="Z1126" i="10"/>
  <c r="E1131" i="10"/>
  <c r="Z1131" i="10"/>
  <c r="T1135" i="10"/>
  <c r="Z1135" i="10"/>
  <c r="T1136" i="10"/>
  <c r="Y1137" i="10"/>
  <c r="T1139" i="10"/>
  <c r="E1143" i="10"/>
  <c r="T1145" i="10"/>
  <c r="Y1145" i="10"/>
  <c r="Z1146" i="10"/>
  <c r="Z1148" i="10"/>
  <c r="T1149" i="10"/>
  <c r="E1149" i="10" s="1"/>
  <c r="F1149" i="10" s="1"/>
  <c r="H1149" i="10" s="1"/>
  <c r="I1149" i="10" s="1"/>
  <c r="O1149" i="10" s="1"/>
  <c r="Y1149" i="10"/>
  <c r="Z1151" i="10"/>
  <c r="T1153" i="10"/>
  <c r="Z1155" i="10"/>
  <c r="T1158" i="10"/>
  <c r="E1158" i="10" s="1"/>
  <c r="F1158" i="10" s="1"/>
  <c r="H1158" i="10" s="1"/>
  <c r="I1158" i="10" s="1"/>
  <c r="O1158" i="10" s="1"/>
  <c r="T1160" i="10"/>
  <c r="T1162" i="10"/>
  <c r="E1162" i="10" s="1"/>
  <c r="F1162" i="10" s="1"/>
  <c r="H1162" i="10" s="1"/>
  <c r="I1162" i="10" s="1"/>
  <c r="O1162" i="10" s="1"/>
  <c r="Z1163" i="10"/>
  <c r="Z1164" i="10"/>
  <c r="Z1166" i="10"/>
  <c r="Z1176" i="10"/>
  <c r="Z1177" i="10"/>
  <c r="T1178" i="10"/>
  <c r="T1182" i="10"/>
  <c r="E1182" i="10" s="1"/>
  <c r="F1182" i="10" s="1"/>
  <c r="H1182" i="10" s="1"/>
  <c r="I1182" i="10" s="1"/>
  <c r="O1182" i="10" s="1"/>
  <c r="Y1069" i="10"/>
  <c r="T1070" i="10"/>
  <c r="Y1072" i="10"/>
  <c r="E1073" i="10"/>
  <c r="T1075" i="10"/>
  <c r="E1078" i="10"/>
  <c r="Z1078" i="10"/>
  <c r="Z1081" i="10"/>
  <c r="E1082" i="10"/>
  <c r="Z1082" i="10"/>
  <c r="T1087" i="10"/>
  <c r="Y1089" i="10"/>
  <c r="Z1091" i="10"/>
  <c r="E1092" i="10"/>
  <c r="T1093" i="10"/>
  <c r="Y1093" i="10"/>
  <c r="Y1096" i="10"/>
  <c r="Y1098" i="10"/>
  <c r="T1100" i="10"/>
  <c r="Y1100" i="10"/>
  <c r="Z1105" i="10"/>
  <c r="Y1108" i="10"/>
  <c r="Z1109" i="10"/>
  <c r="T1110" i="10"/>
  <c r="Y1110" i="10"/>
  <c r="Z1111" i="10"/>
  <c r="Z1114" i="10"/>
  <c r="E1118" i="10"/>
  <c r="T1119" i="10"/>
  <c r="Y1119" i="10"/>
  <c r="E1127" i="10"/>
  <c r="Y1130" i="10"/>
  <c r="E1132" i="10"/>
  <c r="Y1139" i="10"/>
  <c r="T1142" i="10"/>
  <c r="E1142" i="10" s="1"/>
  <c r="Z1172" i="10"/>
  <c r="Y1172" i="10"/>
  <c r="Y1180" i="10"/>
  <c r="Z1180" i="10"/>
  <c r="T1071" i="10"/>
  <c r="Z1073" i="10"/>
  <c r="Y1075" i="10"/>
  <c r="E1076" i="10"/>
  <c r="Y1078" i="10"/>
  <c r="Y1082" i="10"/>
  <c r="T1084" i="10"/>
  <c r="E1084" i="10" s="1"/>
  <c r="F1084" i="10" s="1"/>
  <c r="H1084" i="10" s="1"/>
  <c r="I1084" i="10" s="1"/>
  <c r="O1084" i="10" s="1"/>
  <c r="Y1084" i="10"/>
  <c r="Y1086" i="10"/>
  <c r="Y1087" i="10"/>
  <c r="E1094" i="10"/>
  <c r="Y1095" i="10"/>
  <c r="Z1098" i="10"/>
  <c r="T1099" i="10"/>
  <c r="E1099" i="10" s="1"/>
  <c r="F1099" i="10" s="1"/>
  <c r="H1099" i="10" s="1"/>
  <c r="I1099" i="10" s="1"/>
  <c r="O1099" i="10" s="1"/>
  <c r="Z1103" i="10"/>
  <c r="E1104" i="10"/>
  <c r="T1107" i="10"/>
  <c r="Y1107" i="10"/>
  <c r="T1146" i="10"/>
  <c r="E1146" i="10" s="1"/>
  <c r="F1146" i="10" s="1"/>
  <c r="H1146" i="10" s="1"/>
  <c r="I1146" i="10" s="1"/>
  <c r="O1146" i="10" s="1"/>
  <c r="Y1147" i="10"/>
  <c r="T1148" i="10"/>
  <c r="E1150" i="10"/>
  <c r="Z1158" i="10"/>
  <c r="Z1160" i="10"/>
  <c r="T1161" i="10"/>
  <c r="Y1161" i="10"/>
  <c r="Y1165" i="10"/>
  <c r="T1166" i="10"/>
  <c r="E1166" i="10" s="1"/>
  <c r="F1166" i="10" s="1"/>
  <c r="H1166" i="10" s="1"/>
  <c r="I1166" i="10" s="1"/>
  <c r="O1166" i="10" s="1"/>
  <c r="Z1170" i="10"/>
  <c r="Z1175" i="10"/>
  <c r="Y1175" i="10"/>
  <c r="T1181" i="10"/>
  <c r="Y1183" i="10"/>
  <c r="Z1183" i="10"/>
  <c r="T1109" i="10"/>
  <c r="E1109" i="10" s="1"/>
  <c r="F1109" i="10" s="1"/>
  <c r="H1109" i="10" s="1"/>
  <c r="I1109" i="10" s="1"/>
  <c r="O1109" i="10" s="1"/>
  <c r="E1111" i="10"/>
  <c r="Z1113" i="10"/>
  <c r="Y1115" i="10"/>
  <c r="E1117" i="10"/>
  <c r="Y1117" i="10"/>
  <c r="Z1118" i="10"/>
  <c r="Z1121" i="10"/>
  <c r="T1126" i="10"/>
  <c r="Y1126" i="10"/>
  <c r="Z1127" i="10"/>
  <c r="Z1129" i="10"/>
  <c r="Z1132" i="10"/>
  <c r="E1135" i="10"/>
  <c r="E1139" i="10"/>
  <c r="Z1144" i="10"/>
  <c r="Z1149" i="10"/>
  <c r="Z1150" i="10"/>
  <c r="T1151" i="10"/>
  <c r="E1151" i="10" s="1"/>
  <c r="F1151" i="10" s="1"/>
  <c r="H1151" i="10" s="1"/>
  <c r="I1151" i="10" s="1"/>
  <c r="O1151" i="10" s="1"/>
  <c r="Z1152" i="10"/>
  <c r="Z1154" i="10"/>
  <c r="T1155" i="10"/>
  <c r="E1155" i="10" s="1"/>
  <c r="F1155" i="10" s="1"/>
  <c r="H1155" i="10" s="1"/>
  <c r="I1155" i="10" s="1"/>
  <c r="O1155" i="10" s="1"/>
  <c r="Z1156" i="10"/>
  <c r="T1157" i="10"/>
  <c r="E1157" i="10" s="1"/>
  <c r="F1157" i="10" s="1"/>
  <c r="H1157" i="10" s="1"/>
  <c r="I1157" i="10" s="1"/>
  <c r="O1157" i="10" s="1"/>
  <c r="Y1157" i="10"/>
  <c r="Z1159" i="10"/>
  <c r="Z1162" i="10"/>
  <c r="T1164" i="10"/>
  <c r="T1169" i="10"/>
  <c r="E1171" i="10"/>
  <c r="Z1173" i="10"/>
  <c r="T1174" i="10"/>
  <c r="Z1179" i="10"/>
  <c r="Y1179" i="10"/>
  <c r="T1183" i="10"/>
  <c r="Y1222" i="10"/>
  <c r="Y1224" i="10"/>
  <c r="T1229" i="10"/>
  <c r="T1232" i="10"/>
  <c r="E1232" i="10" s="1"/>
  <c r="F1232" i="10" s="1"/>
  <c r="H1232" i="10" s="1"/>
  <c r="I1232" i="10" s="1"/>
  <c r="O1232" i="10" s="1"/>
  <c r="Z1232" i="10"/>
  <c r="Y1233" i="10"/>
  <c r="Z1235" i="10"/>
  <c r="Y1242" i="10"/>
  <c r="Z1243" i="10"/>
  <c r="Z1246" i="10"/>
  <c r="T1184" i="10"/>
  <c r="E1184" i="10" s="1"/>
  <c r="F1184" i="10" s="1"/>
  <c r="H1184" i="10" s="1"/>
  <c r="I1184" i="10" s="1"/>
  <c r="O1184" i="10" s="1"/>
  <c r="Z1189" i="10"/>
  <c r="T1190" i="10"/>
  <c r="E1190" i="10" s="1"/>
  <c r="F1190" i="10" s="1"/>
  <c r="H1190" i="10" s="1"/>
  <c r="I1190" i="10" s="1"/>
  <c r="O1190" i="10" s="1"/>
  <c r="Y1190" i="10"/>
  <c r="T1191" i="10"/>
  <c r="Z1198" i="10"/>
  <c r="T1199" i="10"/>
  <c r="E1199" i="10" s="1"/>
  <c r="F1199" i="10" s="1"/>
  <c r="H1199" i="10" s="1"/>
  <c r="I1199" i="10" s="1"/>
  <c r="O1199" i="10" s="1"/>
  <c r="Z1204" i="10"/>
  <c r="T1205" i="10"/>
  <c r="Z1206" i="10"/>
  <c r="T1208" i="10"/>
  <c r="E1208" i="10" s="1"/>
  <c r="F1208" i="10" s="1"/>
  <c r="H1208" i="10" s="1"/>
  <c r="I1208" i="10" s="1"/>
  <c r="O1208" i="10" s="1"/>
  <c r="E1209" i="10"/>
  <c r="Y1211" i="10"/>
  <c r="Z1215" i="10"/>
  <c r="Z1217" i="10"/>
  <c r="Z1220" i="10"/>
  <c r="T1239" i="10"/>
  <c r="Y1251" i="10"/>
  <c r="Z1262" i="10"/>
  <c r="T1266" i="10"/>
  <c r="E1266" i="10" s="1"/>
  <c r="F1266" i="10" s="1"/>
  <c r="H1266" i="10" s="1"/>
  <c r="I1266" i="10" s="1"/>
  <c r="O1266" i="10" s="1"/>
  <c r="E1267" i="10"/>
  <c r="Z1269" i="10"/>
  <c r="Y1169" i="10"/>
  <c r="T1170" i="10"/>
  <c r="E1170" i="10" s="1"/>
  <c r="F1170" i="10" s="1"/>
  <c r="H1170" i="10" s="1"/>
  <c r="I1170" i="10" s="1"/>
  <c r="O1170" i="10" s="1"/>
  <c r="T1172" i="10"/>
  <c r="Y1174" i="10"/>
  <c r="T1175" i="10"/>
  <c r="T1177" i="10"/>
  <c r="E1177" i="10" s="1"/>
  <c r="F1177" i="10" s="1"/>
  <c r="H1177" i="10" s="1"/>
  <c r="I1177" i="10" s="1"/>
  <c r="O1177" i="10" s="1"/>
  <c r="Y1178" i="10"/>
  <c r="T1179" i="10"/>
  <c r="E1179" i="10" s="1"/>
  <c r="F1179" i="10" s="1"/>
  <c r="H1179" i="10" s="1"/>
  <c r="I1179" i="10" s="1"/>
  <c r="O1179" i="10" s="1"/>
  <c r="Z1186" i="10"/>
  <c r="T1187" i="10"/>
  <c r="E1187" i="10" s="1"/>
  <c r="F1187" i="10" s="1"/>
  <c r="H1187" i="10" s="1"/>
  <c r="I1187" i="10" s="1"/>
  <c r="O1187" i="10" s="1"/>
  <c r="Y1187" i="10"/>
  <c r="T1192" i="10"/>
  <c r="Z1197" i="10"/>
  <c r="T1198" i="10"/>
  <c r="E1198" i="10" s="1"/>
  <c r="F1198" i="10" s="1"/>
  <c r="H1198" i="10" s="1"/>
  <c r="I1198" i="10" s="1"/>
  <c r="O1198" i="10" s="1"/>
  <c r="T1200" i="10"/>
  <c r="E1200" i="10" s="1"/>
  <c r="F1200" i="10" s="1"/>
  <c r="H1200" i="10" s="1"/>
  <c r="I1200" i="10" s="1"/>
  <c r="O1200" i="10" s="1"/>
  <c r="T1202" i="10"/>
  <c r="E1202" i="10" s="1"/>
  <c r="F1202" i="10" s="1"/>
  <c r="H1202" i="10" s="1"/>
  <c r="I1202" i="10" s="1"/>
  <c r="O1202" i="10" s="1"/>
  <c r="Y1202" i="10"/>
  <c r="E1203" i="10"/>
  <c r="Z1203" i="10"/>
  <c r="T1204" i="10"/>
  <c r="Y1208" i="10"/>
  <c r="Y1209" i="10"/>
  <c r="Z1214" i="10"/>
  <c r="Z1216" i="10"/>
  <c r="Z1223" i="10"/>
  <c r="T1225" i="10"/>
  <c r="E1225" i="10" s="1"/>
  <c r="F1225" i="10" s="1"/>
  <c r="H1225" i="10" s="1"/>
  <c r="I1225" i="10" s="1"/>
  <c r="O1225" i="10" s="1"/>
  <c r="T1227" i="10"/>
  <c r="Z1228" i="10"/>
  <c r="Z1231" i="10"/>
  <c r="E1234" i="10"/>
  <c r="Z1234" i="10"/>
  <c r="T1236" i="10"/>
  <c r="T1238" i="10"/>
  <c r="Y1239" i="10"/>
  <c r="Z1241" i="10"/>
  <c r="T1247" i="10"/>
  <c r="Y1248" i="10"/>
  <c r="T1250" i="10"/>
  <c r="E1250" i="10" s="1"/>
  <c r="F1250" i="10" s="1"/>
  <c r="H1250" i="10" s="1"/>
  <c r="I1250" i="10" s="1"/>
  <c r="O1250" i="10" s="1"/>
  <c r="Z1250" i="10"/>
  <c r="E1253" i="10"/>
  <c r="Z1253" i="10"/>
  <c r="Y1254" i="10"/>
  <c r="E1256" i="10"/>
  <c r="Z1256" i="10"/>
  <c r="Y1257" i="10"/>
  <c r="T1260" i="10"/>
  <c r="E1261" i="10"/>
  <c r="T1262" i="10"/>
  <c r="E1262" i="10" s="1"/>
  <c r="F1262" i="10" s="1"/>
  <c r="H1262" i="10" s="1"/>
  <c r="I1262" i="10" s="1"/>
  <c r="O1262" i="10" s="1"/>
  <c r="Y1263" i="10"/>
  <c r="Z1267" i="10"/>
  <c r="T1269" i="10"/>
  <c r="E1269" i="10" s="1"/>
  <c r="F1269" i="10" s="1"/>
  <c r="H1269" i="10" s="1"/>
  <c r="I1269" i="10" s="1"/>
  <c r="O1269" i="10" s="1"/>
  <c r="E1270" i="10"/>
  <c r="Z1270" i="10"/>
  <c r="Y1271" i="10"/>
  <c r="E1181" i="10"/>
  <c r="Z1181" i="10"/>
  <c r="Z1182" i="10"/>
  <c r="Z1184" i="10"/>
  <c r="Z1185" i="10"/>
  <c r="T1186" i="10"/>
  <c r="E1186" i="10" s="1"/>
  <c r="F1186" i="10" s="1"/>
  <c r="H1186" i="10" s="1"/>
  <c r="I1186" i="10" s="1"/>
  <c r="O1186" i="10" s="1"/>
  <c r="T1188" i="10"/>
  <c r="E1188" i="10" s="1"/>
  <c r="F1188" i="10" s="1"/>
  <c r="H1188" i="10" s="1"/>
  <c r="I1188" i="10" s="1"/>
  <c r="O1188" i="10" s="1"/>
  <c r="T1189" i="10"/>
  <c r="E1189" i="10" s="1"/>
  <c r="F1189" i="10" s="1"/>
  <c r="H1189" i="10" s="1"/>
  <c r="I1189" i="10" s="1"/>
  <c r="O1189" i="10" s="1"/>
  <c r="Z1194" i="10"/>
  <c r="T1195" i="10"/>
  <c r="Y1195" i="10"/>
  <c r="Z1196" i="10"/>
  <c r="E1201" i="10"/>
  <c r="T1206" i="10"/>
  <c r="T1209" i="10"/>
  <c r="Z1209" i="10"/>
  <c r="Y1210" i="10"/>
  <c r="E1212" i="10"/>
  <c r="Z1212" i="10"/>
  <c r="T1214" i="10"/>
  <c r="E1214" i="10" s="1"/>
  <c r="F1214" i="10" s="1"/>
  <c r="H1214" i="10" s="1"/>
  <c r="I1214" i="10" s="1"/>
  <c r="O1214" i="10" s="1"/>
  <c r="T1216" i="10"/>
  <c r="T1218" i="10"/>
  <c r="E1218" i="10" s="1"/>
  <c r="F1218" i="10" s="1"/>
  <c r="H1218" i="10" s="1"/>
  <c r="I1218" i="10" s="1"/>
  <c r="O1218" i="10" s="1"/>
  <c r="Y1218" i="10"/>
  <c r="T1219" i="10"/>
  <c r="T1221" i="10"/>
  <c r="E1221" i="10" s="1"/>
  <c r="F1221" i="10" s="1"/>
  <c r="H1221" i="10" s="1"/>
  <c r="I1221" i="10" s="1"/>
  <c r="O1221" i="10" s="1"/>
  <c r="Y1221" i="10"/>
  <c r="T1222" i="10"/>
  <c r="E1224" i="10"/>
  <c r="Y1225" i="10"/>
  <c r="Z1227" i="10"/>
  <c r="E1230" i="10"/>
  <c r="Z1230" i="10"/>
  <c r="Y1231" i="10"/>
  <c r="T1235" i="10"/>
  <c r="E1235" i="10" s="1"/>
  <c r="F1235" i="10" s="1"/>
  <c r="H1235" i="10" s="1"/>
  <c r="I1235" i="10" s="1"/>
  <c r="O1235" i="10" s="1"/>
  <c r="Y1235" i="10"/>
  <c r="Y1236" i="10"/>
  <c r="Z1237" i="10"/>
  <c r="Z1238" i="10"/>
  <c r="E1242" i="10"/>
  <c r="T1243" i="10"/>
  <c r="E1243" i="10" s="1"/>
  <c r="F1243" i="10" s="1"/>
  <c r="H1243" i="10" s="1"/>
  <c r="I1243" i="10" s="1"/>
  <c r="O1243" i="10" s="1"/>
  <c r="Y1243" i="10"/>
  <c r="Y1244" i="10"/>
  <c r="Y1246" i="10"/>
  <c r="Z1247" i="10"/>
  <c r="E1251" i="10"/>
  <c r="Y1252" i="10"/>
  <c r="Z1259" i="10"/>
  <c r="E1260" i="10"/>
  <c r="Z1261" i="10"/>
  <c r="Y1265" i="10"/>
  <c r="T1272" i="10"/>
  <c r="E1272" i="10" s="1"/>
  <c r="F1272" i="10" s="1"/>
  <c r="H1272" i="10" s="1"/>
  <c r="I1272" i="10" s="1"/>
  <c r="O1272" i="10" s="1"/>
  <c r="Y1272" i="10"/>
  <c r="E1273" i="10"/>
  <c r="Z1273" i="10"/>
  <c r="Z1279" i="10"/>
  <c r="E1282" i="10"/>
  <c r="Z1283" i="10"/>
  <c r="E1286" i="10"/>
  <c r="T1287" i="10"/>
  <c r="E1287" i="10" s="1"/>
  <c r="F1287" i="10" s="1"/>
  <c r="H1287" i="10" s="1"/>
  <c r="I1287" i="10" s="1"/>
  <c r="O1287" i="10" s="1"/>
  <c r="Y1287" i="10"/>
  <c r="Z1289" i="10"/>
  <c r="Z1290" i="10"/>
  <c r="E1292" i="10"/>
  <c r="Z1293" i="10"/>
  <c r="Z1294" i="10"/>
  <c r="E1296" i="10"/>
  <c r="Z1297" i="10"/>
  <c r="T1298" i="10"/>
  <c r="E1298" i="10" s="1"/>
  <c r="F1298" i="10" s="1"/>
  <c r="H1298" i="10" s="1"/>
  <c r="I1298" i="10" s="1"/>
  <c r="O1298" i="10" s="1"/>
  <c r="Y1298" i="10"/>
  <c r="Z1299" i="10"/>
  <c r="T1300" i="10"/>
  <c r="T1309" i="10"/>
  <c r="E1309" i="10" s="1"/>
  <c r="F1309" i="10" s="1"/>
  <c r="H1309" i="10" s="1"/>
  <c r="I1309" i="10" s="1"/>
  <c r="O1309" i="10" s="1"/>
  <c r="Y1309" i="10"/>
  <c r="T1310" i="10"/>
  <c r="Y1310" i="10"/>
  <c r="E1311" i="10"/>
  <c r="Z1311" i="10"/>
  <c r="Z1312" i="10"/>
  <c r="E1315" i="10"/>
  <c r="Z1315" i="10"/>
  <c r="Z1316" i="10"/>
  <c r="T1317" i="10"/>
  <c r="T1319" i="10"/>
  <c r="T1321" i="10"/>
  <c r="T1322" i="10"/>
  <c r="Z1326" i="10"/>
  <c r="T1327" i="10"/>
  <c r="E1327" i="10" s="1"/>
  <c r="F1327" i="10" s="1"/>
  <c r="H1327" i="10" s="1"/>
  <c r="I1327" i="10" s="1"/>
  <c r="O1327" i="10" s="1"/>
  <c r="Y1329" i="10"/>
  <c r="Y1330" i="10"/>
  <c r="Z1275" i="10"/>
  <c r="T1276" i="10"/>
  <c r="E1276" i="10" s="1"/>
  <c r="F1276" i="10" s="1"/>
  <c r="H1276" i="10" s="1"/>
  <c r="I1276" i="10" s="1"/>
  <c r="O1276" i="10" s="1"/>
  <c r="Y1276" i="10"/>
  <c r="E1277" i="10"/>
  <c r="Z1277" i="10"/>
  <c r="Z1278" i="10"/>
  <c r="T1279" i="10"/>
  <c r="E1279" i="10" s="1"/>
  <c r="F1279" i="10" s="1"/>
  <c r="H1279" i="10" s="1"/>
  <c r="I1279" i="10" s="1"/>
  <c r="O1279" i="10" s="1"/>
  <c r="T1280" i="10"/>
  <c r="Y1280" i="10"/>
  <c r="Z1281" i="10"/>
  <c r="Z1282" i="10"/>
  <c r="T1283" i="10"/>
  <c r="E1283" i="10" s="1"/>
  <c r="F1283" i="10" s="1"/>
  <c r="H1283" i="10" s="1"/>
  <c r="I1283" i="10" s="1"/>
  <c r="O1283" i="10" s="1"/>
  <c r="T1284" i="10"/>
  <c r="Y1284" i="10"/>
  <c r="Z1285" i="10"/>
  <c r="Z1286" i="10"/>
  <c r="E1291" i="10"/>
  <c r="Z1304" i="10"/>
  <c r="T1307" i="10"/>
  <c r="E1307" i="10" s="1"/>
  <c r="F1307" i="10" s="1"/>
  <c r="H1307" i="10" s="1"/>
  <c r="I1307" i="10" s="1"/>
  <c r="O1307" i="10" s="1"/>
  <c r="Z1308" i="10"/>
  <c r="T1313" i="10"/>
  <c r="E1313" i="10" s="1"/>
  <c r="F1313" i="10" s="1"/>
  <c r="H1313" i="10" s="1"/>
  <c r="I1313" i="10" s="1"/>
  <c r="O1313" i="10" s="1"/>
  <c r="E1314" i="10"/>
  <c r="Y1324" i="10"/>
  <c r="Z1329" i="10"/>
  <c r="Y1334" i="10"/>
  <c r="T1271" i="10"/>
  <c r="T1277" i="10"/>
  <c r="T1278" i="10"/>
  <c r="E1278" i="10" s="1"/>
  <c r="F1278" i="10" s="1"/>
  <c r="H1278" i="10" s="1"/>
  <c r="I1278" i="10" s="1"/>
  <c r="O1278" i="10" s="1"/>
  <c r="T1281" i="10"/>
  <c r="E1281" i="10" s="1"/>
  <c r="F1281" i="10" s="1"/>
  <c r="H1281" i="10" s="1"/>
  <c r="I1281" i="10" s="1"/>
  <c r="O1281" i="10" s="1"/>
  <c r="T1282" i="10"/>
  <c r="T1285" i="10"/>
  <c r="T1286" i="10"/>
  <c r="Z1287" i="10"/>
  <c r="T1288" i="10"/>
  <c r="E1288" i="10" s="1"/>
  <c r="F1288" i="10" s="1"/>
  <c r="H1288" i="10" s="1"/>
  <c r="I1288" i="10" s="1"/>
  <c r="O1288" i="10" s="1"/>
  <c r="T1292" i="10"/>
  <c r="T1296" i="10"/>
  <c r="Z1298" i="10"/>
  <c r="E1299" i="10"/>
  <c r="Z1300" i="10"/>
  <c r="T1301" i="10"/>
  <c r="E1301" i="10" s="1"/>
  <c r="F1301" i="10" s="1"/>
  <c r="H1301" i="10" s="1"/>
  <c r="I1301" i="10" s="1"/>
  <c r="O1301" i="10" s="1"/>
  <c r="Y1301" i="10"/>
  <c r="Z1302" i="10"/>
  <c r="Z1303" i="10"/>
  <c r="T1304" i="10"/>
  <c r="E1305" i="10"/>
  <c r="Z1305" i="10"/>
  <c r="Z1306" i="10"/>
  <c r="Z1310" i="10"/>
  <c r="Y1313" i="10"/>
  <c r="Z1314" i="10"/>
  <c r="Y1317" i="10"/>
  <c r="Y1318" i="10"/>
  <c r="Z1319" i="10"/>
  <c r="Y1321" i="10"/>
  <c r="Z1323" i="10"/>
  <c r="T1329" i="10"/>
  <c r="T1333" i="10"/>
  <c r="E1333" i="10" s="1"/>
  <c r="F1333" i="10" s="1"/>
  <c r="H1333" i="10" s="1"/>
  <c r="I1333" i="10" s="1"/>
  <c r="O1333" i="10" s="1"/>
  <c r="Z1346" i="10"/>
  <c r="Z1350" i="10"/>
  <c r="T1352" i="10"/>
  <c r="Z1352" i="10"/>
  <c r="T1353" i="10"/>
  <c r="E1353" i="10" s="1"/>
  <c r="F1353" i="10" s="1"/>
  <c r="H1353" i="10" s="1"/>
  <c r="I1353" i="10" s="1"/>
  <c r="O1353" i="10" s="1"/>
  <c r="Y1354" i="10"/>
  <c r="T1394" i="10"/>
  <c r="T1364" i="10"/>
  <c r="E1364" i="10" s="1"/>
  <c r="F1364" i="10" s="1"/>
  <c r="H1364" i="10" s="1"/>
  <c r="I1364" i="10" s="1"/>
  <c r="O1364" i="10" s="1"/>
  <c r="E1366" i="10"/>
  <c r="T1367" i="10"/>
  <c r="Y1368" i="10"/>
  <c r="Z1372" i="10"/>
  <c r="T1378" i="10"/>
  <c r="T1382" i="10"/>
  <c r="Z1391" i="10"/>
  <c r="E1396" i="10"/>
  <c r="T1331" i="10"/>
  <c r="E1331" i="10" s="1"/>
  <c r="Y1331" i="10"/>
  <c r="T1335" i="10"/>
  <c r="Y1335" i="10"/>
  <c r="T1342" i="10"/>
  <c r="E1342" i="10" s="1"/>
  <c r="T1343" i="10"/>
  <c r="Y1344" i="10"/>
  <c r="E1345" i="10"/>
  <c r="T1348" i="10"/>
  <c r="E1348" i="10" s="1"/>
  <c r="F1348" i="10" s="1"/>
  <c r="H1348" i="10" s="1"/>
  <c r="I1348" i="10" s="1"/>
  <c r="O1348" i="10" s="1"/>
  <c r="Z1351" i="10"/>
  <c r="E1352" i="10"/>
  <c r="T1356" i="10"/>
  <c r="Z1356" i="10"/>
  <c r="E1358" i="10"/>
  <c r="Y1358" i="10"/>
  <c r="T1360" i="10"/>
  <c r="T1363" i="10"/>
  <c r="Y1364" i="10"/>
  <c r="Y1366" i="10"/>
  <c r="Z1367" i="10"/>
  <c r="E1371" i="10"/>
  <c r="Z1371" i="10"/>
  <c r="T1375" i="10"/>
  <c r="E1375" i="10" s="1"/>
  <c r="F1375" i="10" s="1"/>
  <c r="H1375" i="10" s="1"/>
  <c r="I1375" i="10" s="1"/>
  <c r="O1375" i="10" s="1"/>
  <c r="Y1378" i="10"/>
  <c r="T1380" i="10"/>
  <c r="E1380" i="10" s="1"/>
  <c r="F1380" i="10" s="1"/>
  <c r="H1380" i="10" s="1"/>
  <c r="I1380" i="10" s="1"/>
  <c r="O1380" i="10" s="1"/>
  <c r="Z1380" i="10"/>
  <c r="E1382" i="10"/>
  <c r="Y1387" i="10"/>
  <c r="Z1334" i="10"/>
  <c r="T1336" i="10"/>
  <c r="T1337" i="10"/>
  <c r="T1339" i="10"/>
  <c r="E1339" i="10" s="1"/>
  <c r="Y1339" i="10"/>
  <c r="Y1340" i="10"/>
  <c r="Y1342" i="10"/>
  <c r="E1343" i="10"/>
  <c r="Z1345" i="10"/>
  <c r="T1346" i="10"/>
  <c r="Y1348" i="10"/>
  <c r="Z1349" i="10"/>
  <c r="T1350" i="10"/>
  <c r="T1354" i="10"/>
  <c r="Z1355" i="10"/>
  <c r="Y1360" i="10"/>
  <c r="Z1363" i="10"/>
  <c r="Z1366" i="10"/>
  <c r="Z1369" i="10"/>
  <c r="T1370" i="10"/>
  <c r="E1370" i="10" s="1"/>
  <c r="F1370" i="10" s="1"/>
  <c r="H1370" i="10" s="1"/>
  <c r="I1370" i="10" s="1"/>
  <c r="O1370" i="10" s="1"/>
  <c r="E1372" i="10"/>
  <c r="Y1374" i="10"/>
  <c r="Z1375" i="10"/>
  <c r="Y1377" i="10"/>
  <c r="E1388" i="10"/>
  <c r="T1393" i="10"/>
  <c r="T1402" i="10"/>
  <c r="E1402" i="10" s="1"/>
  <c r="F1402" i="10" s="1"/>
  <c r="H1402" i="10" s="1"/>
  <c r="I1402" i="10" s="1"/>
  <c r="O1402" i="10" s="1"/>
  <c r="Z1405" i="10"/>
  <c r="Z1468" i="10"/>
  <c r="Y1469" i="10"/>
  <c r="Z1470" i="10"/>
  <c r="Y1470" i="10"/>
  <c r="Z1397" i="10"/>
  <c r="E1400" i="10"/>
  <c r="Y1400" i="10"/>
  <c r="T1403" i="10"/>
  <c r="E1403" i="10" s="1"/>
  <c r="F1403" i="10" s="1"/>
  <c r="H1403" i="10" s="1"/>
  <c r="I1403" i="10" s="1"/>
  <c r="O1403" i="10" s="1"/>
  <c r="T1407" i="10"/>
  <c r="E1407" i="10" s="1"/>
  <c r="F1407" i="10" s="1"/>
  <c r="H1407" i="10" s="1"/>
  <c r="I1407" i="10" s="1"/>
  <c r="O1407" i="10" s="1"/>
  <c r="Y1408" i="10"/>
  <c r="Y1411" i="10"/>
  <c r="Y1418" i="10"/>
  <c r="Y1421" i="10"/>
  <c r="Y1423" i="10"/>
  <c r="Y1425" i="10"/>
  <c r="Z1426" i="10"/>
  <c r="Y1427" i="10"/>
  <c r="Y1428" i="10"/>
  <c r="Z1429" i="10"/>
  <c r="Y1432" i="10"/>
  <c r="E1434" i="10"/>
  <c r="T1438" i="10"/>
  <c r="E1438" i="10" s="1"/>
  <c r="F1438" i="10" s="1"/>
  <c r="H1438" i="10" s="1"/>
  <c r="I1438" i="10" s="1"/>
  <c r="O1438" i="10" s="1"/>
  <c r="Z1439" i="10"/>
  <c r="Z1440" i="10"/>
  <c r="T1441" i="10"/>
  <c r="E1441" i="10" s="1"/>
  <c r="F1441" i="10" s="1"/>
  <c r="H1441" i="10" s="1"/>
  <c r="I1441" i="10" s="1"/>
  <c r="O1441" i="10" s="1"/>
  <c r="Y1441" i="10"/>
  <c r="T1445" i="10"/>
  <c r="E1445" i="10" s="1"/>
  <c r="F1445" i="10" s="1"/>
  <c r="H1445" i="10" s="1"/>
  <c r="I1445" i="10" s="1"/>
  <c r="O1445" i="10" s="1"/>
  <c r="Y1445" i="10"/>
  <c r="T1449" i="10"/>
  <c r="E1449" i="10" s="1"/>
  <c r="F1449" i="10" s="1"/>
  <c r="H1449" i="10" s="1"/>
  <c r="I1449" i="10" s="1"/>
  <c r="O1449" i="10" s="1"/>
  <c r="P1449" i="10" s="1"/>
  <c r="Y1449" i="10"/>
  <c r="E1450" i="10"/>
  <c r="T1450" i="10"/>
  <c r="Z1450" i="10"/>
  <c r="T1451" i="10"/>
  <c r="T1453" i="10"/>
  <c r="E1454" i="10"/>
  <c r="Z1454" i="10"/>
  <c r="M1456" i="10"/>
  <c r="T1458" i="10"/>
  <c r="M1460" i="10"/>
  <c r="E1467" i="10"/>
  <c r="Z1393" i="10"/>
  <c r="T1395" i="10"/>
  <c r="T1396" i="10"/>
  <c r="Y1397" i="10"/>
  <c r="T1399" i="10"/>
  <c r="E1399" i="10" s="1"/>
  <c r="F1399" i="10" s="1"/>
  <c r="H1399" i="10" s="1"/>
  <c r="I1399" i="10" s="1"/>
  <c r="O1399" i="10" s="1"/>
  <c r="Y1403" i="10"/>
  <c r="Y1407" i="10"/>
  <c r="E1410" i="10"/>
  <c r="Y1412" i="10"/>
  <c r="Z1413" i="10"/>
  <c r="T1414" i="10"/>
  <c r="Y1416" i="10"/>
  <c r="Z1417" i="10"/>
  <c r="Z1425" i="10"/>
  <c r="Z1428" i="10"/>
  <c r="E1430" i="10"/>
  <c r="M1431" i="10"/>
  <c r="T1431" i="10"/>
  <c r="E1431" i="10" s="1"/>
  <c r="F1431" i="10" s="1"/>
  <c r="H1431" i="10" s="1"/>
  <c r="I1431" i="10" s="1"/>
  <c r="O1431" i="10" s="1"/>
  <c r="P1431" i="10" s="1"/>
  <c r="Z1432" i="10"/>
  <c r="T1435" i="10"/>
  <c r="Z1435" i="10"/>
  <c r="Y1438" i="10"/>
  <c r="Z1442" i="10"/>
  <c r="T1443" i="10"/>
  <c r="Z1444" i="10"/>
  <c r="Y1455" i="10"/>
  <c r="T1456" i="10"/>
  <c r="Y1459" i="10"/>
  <c r="Y1464" i="10"/>
  <c r="T1466" i="10"/>
  <c r="Y1402" i="10"/>
  <c r="Y1406" i="10"/>
  <c r="T1409" i="10"/>
  <c r="Z1410" i="10"/>
  <c r="E1413" i="10"/>
  <c r="Y1414" i="10"/>
  <c r="E1421" i="10"/>
  <c r="T1424" i="10"/>
  <c r="Z1424" i="10"/>
  <c r="Z1431" i="10"/>
  <c r="Z1434" i="10"/>
  <c r="E1435" i="10"/>
  <c r="T1442" i="10"/>
  <c r="E1442" i="10" s="1"/>
  <c r="F1442" i="10" s="1"/>
  <c r="H1442" i="10" s="1"/>
  <c r="I1442" i="10" s="1"/>
  <c r="O1442" i="10" s="1"/>
  <c r="Z1443" i="10"/>
  <c r="Z1452" i="10"/>
  <c r="Z1455" i="10"/>
  <c r="Z1457" i="10"/>
  <c r="Z1458" i="10"/>
  <c r="T1473" i="10"/>
  <c r="Z1477" i="10"/>
  <c r="E1482" i="10"/>
  <c r="T1471" i="10"/>
  <c r="Y1471" i="10"/>
  <c r="T1475" i="10"/>
  <c r="Y1475" i="10"/>
  <c r="Z1476" i="10"/>
  <c r="T1479" i="10"/>
  <c r="T1484" i="10"/>
  <c r="Y1484" i="10"/>
  <c r="E1485" i="10"/>
  <c r="M1489" i="10"/>
  <c r="M1492" i="10"/>
  <c r="Y1494" i="10"/>
  <c r="T1446" i="10"/>
  <c r="E1446" i="10" s="1"/>
  <c r="F1446" i="10" s="1"/>
  <c r="H1446" i="10" s="1"/>
  <c r="I1446" i="10" s="1"/>
  <c r="O1446" i="10" s="1"/>
  <c r="Z1447" i="10"/>
  <c r="Z1451" i="10"/>
  <c r="T1452" i="10"/>
  <c r="E1453" i="10"/>
  <c r="T1455" i="10"/>
  <c r="E1459" i="10"/>
  <c r="Z1460" i="10"/>
  <c r="T1461" i="10"/>
  <c r="E1461" i="10" s="1"/>
  <c r="F1461" i="10" s="1"/>
  <c r="H1461" i="10" s="1"/>
  <c r="I1461" i="10" s="1"/>
  <c r="O1461" i="10" s="1"/>
  <c r="Y1461" i="10"/>
  <c r="Z1462" i="10"/>
  <c r="E1463" i="10"/>
  <c r="Z1467" i="10"/>
  <c r="T1469" i="10"/>
  <c r="E1469" i="10" s="1"/>
  <c r="F1469" i="10" s="1"/>
  <c r="H1469" i="10" s="1"/>
  <c r="I1469" i="10" s="1"/>
  <c r="O1469" i="10" s="1"/>
  <c r="T1472" i="10"/>
  <c r="E1472" i="10" s="1"/>
  <c r="F1472" i="10" s="1"/>
  <c r="H1472" i="10" s="1"/>
  <c r="I1472" i="10" s="1"/>
  <c r="O1472" i="10" s="1"/>
  <c r="E1473" i="10"/>
  <c r="M1486" i="10"/>
  <c r="T1488" i="10"/>
  <c r="Z1488" i="10"/>
  <c r="T1491" i="10"/>
  <c r="E1492" i="10"/>
  <c r="M1493" i="10"/>
  <c r="Z1493" i="10"/>
  <c r="T1495" i="10"/>
  <c r="Y1496" i="10"/>
  <c r="E1501" i="10"/>
  <c r="Z1474" i="10"/>
  <c r="T1487" i="10"/>
  <c r="Y1487" i="10"/>
  <c r="Y1491" i="10"/>
  <c r="Z1492" i="10"/>
  <c r="E1495" i="10"/>
  <c r="E1497" i="10"/>
  <c r="T1500" i="10"/>
  <c r="E1500" i="10" s="1"/>
  <c r="F1500" i="10" s="1"/>
  <c r="H1500" i="10" s="1"/>
  <c r="I1500" i="10" s="1"/>
  <c r="O1500" i="10" s="1"/>
  <c r="Y6" i="10"/>
  <c r="E7" i="10"/>
  <c r="Y10" i="10"/>
  <c r="Y14" i="10"/>
  <c r="E21" i="10"/>
  <c r="Y24" i="10"/>
  <c r="E25" i="10"/>
  <c r="Y28" i="10"/>
  <c r="E29" i="10"/>
  <c r="E36" i="10"/>
  <c r="Y43" i="10"/>
  <c r="Y46" i="10"/>
  <c r="E47" i="10"/>
  <c r="Y50" i="10"/>
  <c r="E55" i="10"/>
  <c r="E61" i="10"/>
  <c r="Y64" i="10"/>
  <c r="Y66" i="10"/>
  <c r="Y70" i="10"/>
  <c r="E71" i="10"/>
  <c r="Y74" i="10"/>
  <c r="E75" i="10"/>
  <c r="Y77" i="10"/>
  <c r="E78" i="10"/>
  <c r="Y81" i="10"/>
  <c r="Y83" i="10"/>
  <c r="Y85" i="10"/>
  <c r="Y89" i="10"/>
  <c r="E91" i="10"/>
  <c r="Y93" i="10"/>
  <c r="Y95" i="10"/>
  <c r="Y98" i="10"/>
  <c r="Y102" i="10"/>
  <c r="Y105" i="10"/>
  <c r="Y109" i="10"/>
  <c r="Y112" i="10"/>
  <c r="E113" i="10"/>
  <c r="Y116" i="10"/>
  <c r="Y120" i="10"/>
  <c r="Y122" i="10"/>
  <c r="E123" i="10"/>
  <c r="Y126" i="10"/>
  <c r="Y129" i="10"/>
  <c r="Y131" i="10"/>
  <c r="Y135" i="10"/>
  <c r="Y138" i="10"/>
  <c r="E148" i="10"/>
  <c r="E153" i="10"/>
  <c r="Y159" i="10"/>
  <c r="Y163" i="10"/>
  <c r="Y166" i="10"/>
  <c r="E167" i="10"/>
  <c r="Y169" i="10"/>
  <c r="Y172" i="10"/>
  <c r="Y176" i="10"/>
  <c r="Y180" i="10"/>
  <c r="Y184" i="10"/>
  <c r="Y188" i="10"/>
  <c r="Y191" i="10"/>
  <c r="Y195" i="10"/>
  <c r="E196" i="10"/>
  <c r="Y198" i="10"/>
  <c r="E202" i="10"/>
  <c r="Y204" i="10"/>
  <c r="Y208" i="10"/>
  <c r="E209" i="10"/>
  <c r="Y212" i="10"/>
  <c r="E213" i="10"/>
  <c r="Y216" i="10"/>
  <c r="Y220" i="10"/>
  <c r="Y223" i="10"/>
  <c r="E224" i="10"/>
  <c r="Y227" i="10"/>
  <c r="T230" i="10"/>
  <c r="T235" i="10"/>
  <c r="E236" i="10"/>
  <c r="Z236" i="10"/>
  <c r="Y236" i="10"/>
  <c r="T238" i="10"/>
  <c r="Y240" i="10"/>
  <c r="Y246" i="10"/>
  <c r="T248" i="10"/>
  <c r="T251" i="10"/>
  <c r="T254" i="10"/>
  <c r="E254" i="10" s="1"/>
  <c r="Y256" i="10"/>
  <c r="Z256" i="10"/>
  <c r="Z257" i="10"/>
  <c r="Y5" i="10"/>
  <c r="Y9" i="10"/>
  <c r="Y13" i="10"/>
  <c r="Y17" i="10"/>
  <c r="Y19" i="10"/>
  <c r="Y23" i="10"/>
  <c r="Y27" i="10"/>
  <c r="Y34" i="10"/>
  <c r="Y42" i="10"/>
  <c r="Y49" i="10"/>
  <c r="Y53" i="10"/>
  <c r="Y57" i="10"/>
  <c r="Y63" i="10"/>
  <c r="Y69" i="10"/>
  <c r="Y73" i="10"/>
  <c r="Y76" i="10"/>
  <c r="Y80" i="10"/>
  <c r="Y87" i="10"/>
  <c r="Y90" i="10"/>
  <c r="Y92" i="10"/>
  <c r="Y97" i="10"/>
  <c r="Y101" i="10"/>
  <c r="Y104" i="10"/>
  <c r="Y108" i="10"/>
  <c r="Y111" i="10"/>
  <c r="Y115" i="10"/>
  <c r="Y119" i="10"/>
  <c r="Y121" i="10"/>
  <c r="Y125" i="10"/>
  <c r="Y128" i="10"/>
  <c r="Y130" i="10"/>
  <c r="Y134" i="10"/>
  <c r="Y137" i="10"/>
  <c r="Y140" i="10"/>
  <c r="Y142" i="10"/>
  <c r="Y146" i="10"/>
  <c r="Y150" i="10"/>
  <c r="Y151" i="10"/>
  <c r="Y155" i="10"/>
  <c r="Y158" i="10"/>
  <c r="Y162" i="10"/>
  <c r="Y165" i="10"/>
  <c r="Y168" i="10"/>
  <c r="Y175" i="10"/>
  <c r="Y179" i="10"/>
  <c r="Y183" i="10"/>
  <c r="Y187" i="10"/>
  <c r="Y190" i="10"/>
  <c r="Y194" i="10"/>
  <c r="Y201" i="10"/>
  <c r="Y203" i="10"/>
  <c r="Y207" i="10"/>
  <c r="Y211" i="10"/>
  <c r="Y215" i="10"/>
  <c r="Y219" i="10"/>
  <c r="Y222" i="10"/>
  <c r="Y226" i="10"/>
  <c r="Z231" i="10"/>
  <c r="Y233" i="10"/>
  <c r="Z237" i="10"/>
  <c r="T239" i="10"/>
  <c r="T241" i="10"/>
  <c r="T245" i="10"/>
  <c r="T247" i="10"/>
  <c r="T250" i="10"/>
  <c r="E250" i="10" s="1"/>
  <c r="T256" i="10"/>
  <c r="E256" i="10" s="1"/>
  <c r="T259" i="10"/>
  <c r="T231" i="10"/>
  <c r="Z232" i="10"/>
  <c r="Y232" i="10"/>
  <c r="T234" i="10"/>
  <c r="Y252" i="10"/>
  <c r="Z252" i="10"/>
  <c r="T258" i="10"/>
  <c r="E258" i="10" s="1"/>
  <c r="Y237" i="10"/>
  <c r="T240" i="10"/>
  <c r="E240" i="10" s="1"/>
  <c r="T242" i="10"/>
  <c r="Z243" i="10"/>
  <c r="Y243" i="10"/>
  <c r="T244" i="10"/>
  <c r="T246" i="10"/>
  <c r="Y248" i="10"/>
  <c r="Z248" i="10"/>
  <c r="T255" i="10"/>
  <c r="E260" i="10"/>
  <c r="T261" i="10"/>
  <c r="E261" i="10" s="1"/>
  <c r="Z263" i="10"/>
  <c r="T264" i="10"/>
  <c r="E264" i="10" s="1"/>
  <c r="T266" i="10"/>
  <c r="Z268" i="10"/>
  <c r="Z271" i="10"/>
  <c r="T273" i="10"/>
  <c r="T278" i="10"/>
  <c r="Z280" i="10"/>
  <c r="T282" i="10"/>
  <c r="E282" i="10" s="1"/>
  <c r="T284" i="10"/>
  <c r="Z286" i="10"/>
  <c r="T288" i="10"/>
  <c r="T289" i="10"/>
  <c r="T292" i="10"/>
  <c r="Z294" i="10"/>
  <c r="T296" i="10"/>
  <c r="T299" i="10"/>
  <c r="Z301" i="10"/>
  <c r="Z304" i="10"/>
  <c r="T308" i="10"/>
  <c r="Z310" i="10"/>
  <c r="T312" i="10"/>
  <c r="E312" i="10" s="1"/>
  <c r="Z314" i="10"/>
  <c r="T316" i="10"/>
  <c r="Z317" i="10"/>
  <c r="T319" i="10"/>
  <c r="Z321" i="10"/>
  <c r="T323" i="10"/>
  <c r="T326" i="10"/>
  <c r="E326" i="10" s="1"/>
  <c r="Z328" i="10"/>
  <c r="T330" i="10"/>
  <c r="Z332" i="10"/>
  <c r="T334" i="10"/>
  <c r="Z336" i="10"/>
  <c r="T338" i="10"/>
  <c r="Z340" i="10"/>
  <c r="Z342" i="10"/>
  <c r="T344" i="10"/>
  <c r="Z346" i="10"/>
  <c r="T348" i="10"/>
  <c r="Z350" i="10"/>
  <c r="T352" i="10"/>
  <c r="Z355" i="10"/>
  <c r="T357" i="10"/>
  <c r="Z359" i="10"/>
  <c r="T360" i="10"/>
  <c r="T365" i="10"/>
  <c r="Z367" i="10"/>
  <c r="T369" i="10"/>
  <c r="Z373" i="10"/>
  <c r="T374" i="10"/>
  <c r="E374" i="10" s="1"/>
  <c r="Z376" i="10"/>
  <c r="T380" i="10"/>
  <c r="Z382" i="10"/>
  <c r="T384" i="10"/>
  <c r="T386" i="10"/>
  <c r="E386" i="10" s="1"/>
  <c r="Z388" i="10"/>
  <c r="Z390" i="10"/>
  <c r="T392" i="10"/>
  <c r="Z394" i="10"/>
  <c r="T396" i="10"/>
  <c r="Z398" i="10"/>
  <c r="T400" i="10"/>
  <c r="E400" i="10" s="1"/>
  <c r="Z402" i="10"/>
  <c r="T403" i="10"/>
  <c r="T406" i="10"/>
  <c r="Z408" i="10"/>
  <c r="T495" i="10"/>
  <c r="E495" i="10" s="1"/>
  <c r="T498" i="10"/>
  <c r="E498" i="10" s="1"/>
  <c r="Y412" i="10"/>
  <c r="Y415" i="10"/>
  <c r="Y418" i="10"/>
  <c r="Y422" i="10"/>
  <c r="Y428" i="10"/>
  <c r="E431" i="10"/>
  <c r="Y434" i="10"/>
  <c r="Y438" i="10"/>
  <c r="E439" i="10"/>
  <c r="Y442" i="10"/>
  <c r="E443" i="10"/>
  <c r="Y446" i="10"/>
  <c r="Y450" i="10"/>
  <c r="E451" i="10"/>
  <c r="Y453" i="10"/>
  <c r="E454" i="10"/>
  <c r="Y457" i="10"/>
  <c r="E458" i="10"/>
  <c r="Y461" i="10"/>
  <c r="E472" i="10"/>
  <c r="Y482" i="10"/>
  <c r="Y485" i="10"/>
  <c r="E486" i="10"/>
  <c r="Y488" i="10"/>
  <c r="Y491" i="10"/>
  <c r="Y493" i="10"/>
  <c r="Z498" i="10"/>
  <c r="Y249" i="10"/>
  <c r="Y253" i="10"/>
  <c r="Y257" i="10"/>
  <c r="Y260" i="10"/>
  <c r="Y269" i="10"/>
  <c r="Y272" i="10"/>
  <c r="Y275" i="10"/>
  <c r="Y277" i="10"/>
  <c r="Y281" i="10"/>
  <c r="Y283" i="10"/>
  <c r="Y287" i="10"/>
  <c r="Y291" i="10"/>
  <c r="Y295" i="10"/>
  <c r="Y298" i="10"/>
  <c r="Y302" i="10"/>
  <c r="Y305" i="10"/>
  <c r="Y307" i="10"/>
  <c r="Y311" i="10"/>
  <c r="Y315" i="10"/>
  <c r="Y318" i="10"/>
  <c r="Y322" i="10"/>
  <c r="Y325" i="10"/>
  <c r="Y329" i="10"/>
  <c r="Y333" i="10"/>
  <c r="Y337" i="10"/>
  <c r="Y343" i="10"/>
  <c r="Y347" i="10"/>
  <c r="Y351" i="10"/>
  <c r="Y356" i="10"/>
  <c r="Y362" i="10"/>
  <c r="Y364" i="10"/>
  <c r="Y368" i="10"/>
  <c r="Y371" i="10"/>
  <c r="Y377" i="10"/>
  <c r="Y379" i="10"/>
  <c r="Y383" i="10"/>
  <c r="Y385" i="10"/>
  <c r="Y389" i="10"/>
  <c r="Y391" i="10"/>
  <c r="Y395" i="10"/>
  <c r="Y399" i="10"/>
  <c r="Y405" i="10"/>
  <c r="Y409" i="10"/>
  <c r="Y411" i="10"/>
  <c r="Y414" i="10"/>
  <c r="Y421" i="10"/>
  <c r="Y424" i="10"/>
  <c r="Y427" i="10"/>
  <c r="Y430" i="10"/>
  <c r="Y433" i="10"/>
  <c r="Y437" i="10"/>
  <c r="Y441" i="10"/>
  <c r="Y445" i="10"/>
  <c r="Y449" i="10"/>
  <c r="Y456" i="10"/>
  <c r="Y460" i="10"/>
  <c r="Y463" i="10"/>
  <c r="Y467" i="10"/>
  <c r="Y470" i="10"/>
  <c r="Y473" i="10"/>
  <c r="Y477" i="10"/>
  <c r="Y481" i="10"/>
  <c r="Y484" i="10"/>
  <c r="Y487" i="10"/>
  <c r="Y490" i="10"/>
  <c r="T494" i="10"/>
  <c r="T496" i="10"/>
  <c r="Z496" i="10"/>
  <c r="Y496" i="10"/>
  <c r="Y497" i="10"/>
  <c r="T499" i="10"/>
  <c r="Z497" i="10"/>
  <c r="Y500" i="10"/>
  <c r="Z501" i="10"/>
  <c r="Y504" i="10"/>
  <c r="Z505" i="10"/>
  <c r="Y509" i="10"/>
  <c r="Z510" i="10"/>
  <c r="Y513" i="10"/>
  <c r="Z514" i="10"/>
  <c r="Y516" i="10"/>
  <c r="Z517" i="10"/>
  <c r="Y519" i="10"/>
  <c r="Z520" i="10"/>
  <c r="Y523" i="10"/>
  <c r="Y526" i="10"/>
  <c r="Z527" i="10"/>
  <c r="Z529" i="10"/>
  <c r="Z533" i="10"/>
  <c r="Y535" i="10"/>
  <c r="Z538" i="10"/>
  <c r="Y541" i="10"/>
  <c r="Z542" i="10"/>
  <c r="Y544" i="10"/>
  <c r="Z545" i="10"/>
  <c r="Y548" i="10"/>
  <c r="Z549" i="10"/>
  <c r="Y552" i="10"/>
  <c r="Y554" i="10"/>
  <c r="Z555" i="10"/>
  <c r="Z558" i="10"/>
  <c r="T562" i="10"/>
  <c r="Z564" i="10"/>
  <c r="T566" i="10"/>
  <c r="Z568" i="10"/>
  <c r="T570" i="10"/>
  <c r="Z572" i="10"/>
  <c r="T574" i="10"/>
  <c r="Z576" i="10"/>
  <c r="T578" i="10"/>
  <c r="Z580" i="10"/>
  <c r="T581" i="10"/>
  <c r="Z583" i="10"/>
  <c r="T585" i="10"/>
  <c r="Z587" i="10"/>
  <c r="Z590" i="10"/>
  <c r="Y592" i="10"/>
  <c r="Z593" i="10"/>
  <c r="Y595" i="10"/>
  <c r="Z596" i="10"/>
  <c r="Y598" i="10"/>
  <c r="Z599" i="10"/>
  <c r="T601" i="10"/>
  <c r="Z603" i="10"/>
  <c r="Y606" i="10"/>
  <c r="Z607" i="10"/>
  <c r="Y609" i="10"/>
  <c r="Z610" i="10"/>
  <c r="T612" i="10"/>
  <c r="E612" i="10" s="1"/>
  <c r="E613" i="10"/>
  <c r="Z613" i="10"/>
  <c r="T615" i="10"/>
  <c r="E615" i="10" s="1"/>
  <c r="T618" i="10"/>
  <c r="E618" i="10" s="1"/>
  <c r="Z620" i="10"/>
  <c r="T622" i="10"/>
  <c r="E622" i="10" s="1"/>
  <c r="T625" i="10"/>
  <c r="Z627" i="10"/>
  <c r="T629" i="10"/>
  <c r="E631" i="10"/>
  <c r="Z631" i="10"/>
  <c r="T633" i="10"/>
  <c r="E635" i="10"/>
  <c r="Z635" i="10"/>
  <c r="T636" i="10"/>
  <c r="E636" i="10" s="1"/>
  <c r="E638" i="10"/>
  <c r="Z638" i="10"/>
  <c r="T640" i="10"/>
  <c r="Z642" i="10"/>
  <c r="T644" i="10"/>
  <c r="E644" i="10" s="1"/>
  <c r="Z645" i="10"/>
  <c r="E647" i="10"/>
  <c r="Z647" i="10"/>
  <c r="T649" i="10"/>
  <c r="T651" i="10"/>
  <c r="E651" i="10" s="1"/>
  <c r="T653" i="10"/>
  <c r="E653" i="10" s="1"/>
  <c r="E655" i="10"/>
  <c r="Z655" i="10"/>
  <c r="T657" i="10"/>
  <c r="Y660" i="10"/>
  <c r="Z664" i="10"/>
  <c r="Y664" i="10"/>
  <c r="T502" i="10"/>
  <c r="E502" i="10" s="1"/>
  <c r="T507" i="10"/>
  <c r="T511" i="10"/>
  <c r="T518" i="10"/>
  <c r="T521" i="10"/>
  <c r="E521" i="10" s="1"/>
  <c r="T524" i="10"/>
  <c r="T530" i="10"/>
  <c r="T534" i="10"/>
  <c r="T536" i="10"/>
  <c r="T539" i="10"/>
  <c r="T543" i="10"/>
  <c r="T546" i="10"/>
  <c r="T550" i="10"/>
  <c r="E550" i="10" s="1"/>
  <c r="T553" i="10"/>
  <c r="Y605" i="10"/>
  <c r="Y612" i="10"/>
  <c r="Y615" i="10"/>
  <c r="Y653" i="10"/>
  <c r="Y657" i="10"/>
  <c r="E662" i="10"/>
  <c r="F662" i="10" s="1"/>
  <c r="H662" i="10" s="1"/>
  <c r="I662" i="10" s="1"/>
  <c r="O662" i="10" s="1"/>
  <c r="Y556" i="10"/>
  <c r="Y559" i="10"/>
  <c r="Y561" i="10"/>
  <c r="Y565" i="10"/>
  <c r="Y569" i="10"/>
  <c r="Y573" i="10"/>
  <c r="Y577" i="10"/>
  <c r="Y584" i="10"/>
  <c r="Y588" i="10"/>
  <c r="Y591" i="10"/>
  <c r="Y594" i="10"/>
  <c r="Y600" i="10"/>
  <c r="Y604" i="10"/>
  <c r="Y608" i="10"/>
  <c r="Y611" i="10"/>
  <c r="Y614" i="10"/>
  <c r="Y617" i="10"/>
  <c r="Y621" i="10"/>
  <c r="Y624" i="10"/>
  <c r="Y628" i="10"/>
  <c r="Y632" i="10"/>
  <c r="Y639" i="10"/>
  <c r="Y643" i="10"/>
  <c r="Y646" i="10"/>
  <c r="Y648" i="10"/>
  <c r="Y650" i="10"/>
  <c r="Y656" i="10"/>
  <c r="Y659" i="10"/>
  <c r="T661" i="10"/>
  <c r="Y662" i="10"/>
  <c r="Z662" i="10"/>
  <c r="E665" i="10"/>
  <c r="T665" i="10"/>
  <c r="Y667" i="10"/>
  <c r="Z670" i="10"/>
  <c r="Y672" i="10"/>
  <c r="Y674" i="10"/>
  <c r="Z675" i="10"/>
  <c r="Y677" i="10"/>
  <c r="Z678" i="10"/>
  <c r="Y680" i="10"/>
  <c r="Z681" i="10"/>
  <c r="Z684" i="10"/>
  <c r="Y687" i="10"/>
  <c r="Z688" i="10"/>
  <c r="Z690" i="10"/>
  <c r="Y693" i="10"/>
  <c r="Z694" i="10"/>
  <c r="Y697" i="10"/>
  <c r="Z698" i="10"/>
  <c r="Y701" i="10"/>
  <c r="Z702" i="10"/>
  <c r="Y704" i="10"/>
  <c r="Z705" i="10"/>
  <c r="Y708" i="10"/>
  <c r="Y710" i="10"/>
  <c r="Z711" i="10"/>
  <c r="Y713" i="10"/>
  <c r="Z714" i="10"/>
  <c r="Z717" i="10"/>
  <c r="Y720" i="10"/>
  <c r="Z721" i="10"/>
  <c r="Y724" i="10"/>
  <c r="Z725" i="10"/>
  <c r="Y727" i="10"/>
  <c r="Y731" i="10"/>
  <c r="Y734" i="10"/>
  <c r="Y738" i="10"/>
  <c r="Y741" i="10"/>
  <c r="Y744" i="10"/>
  <c r="Y748" i="10"/>
  <c r="Y752" i="10"/>
  <c r="Y759" i="10"/>
  <c r="Y762" i="10"/>
  <c r="Y766" i="10"/>
  <c r="Y769" i="10"/>
  <c r="Y772" i="10"/>
  <c r="Y774" i="10"/>
  <c r="Z777" i="10"/>
  <c r="Y780" i="10"/>
  <c r="Y783" i="10"/>
  <c r="Y787" i="10"/>
  <c r="Y791" i="10"/>
  <c r="Y795" i="10"/>
  <c r="E664" i="10"/>
  <c r="E667" i="10"/>
  <c r="T669" i="10"/>
  <c r="T671" i="10"/>
  <c r="E672" i="10"/>
  <c r="T673" i="10"/>
  <c r="E677" i="10"/>
  <c r="T682" i="10"/>
  <c r="E682" i="10" s="1"/>
  <c r="T685" i="10"/>
  <c r="T689" i="10"/>
  <c r="T691" i="10"/>
  <c r="E691" i="10" s="1"/>
  <c r="E693" i="10"/>
  <c r="T695" i="10"/>
  <c r="E695" i="10" s="1"/>
  <c r="E697" i="10"/>
  <c r="T699" i="10"/>
  <c r="E701" i="10"/>
  <c r="T706" i="10"/>
  <c r="E713" i="10"/>
  <c r="T715" i="10"/>
  <c r="T718" i="10"/>
  <c r="E718" i="10" s="1"/>
  <c r="T722" i="10"/>
  <c r="T726" i="10"/>
  <c r="T729" i="10"/>
  <c r="T732" i="10"/>
  <c r="E732" i="10" s="1"/>
  <c r="T736" i="10"/>
  <c r="T740" i="10"/>
  <c r="T743" i="10"/>
  <c r="T746" i="10"/>
  <c r="E748" i="10"/>
  <c r="T750" i="10"/>
  <c r="T754" i="10"/>
  <c r="T757" i="10"/>
  <c r="E757" i="10" s="1"/>
  <c r="T760" i="10"/>
  <c r="E762" i="10"/>
  <c r="T764" i="10"/>
  <c r="E766" i="10"/>
  <c r="T768" i="10"/>
  <c r="T771" i="10"/>
  <c r="E771" i="10" s="1"/>
  <c r="E772" i="10"/>
  <c r="T778" i="10"/>
  <c r="E778" i="10" s="1"/>
  <c r="T781" i="10"/>
  <c r="E781" i="10" s="1"/>
  <c r="E783" i="10"/>
  <c r="T785" i="10"/>
  <c r="E787" i="10"/>
  <c r="T789" i="10"/>
  <c r="T793" i="10"/>
  <c r="E793" i="10" s="1"/>
  <c r="E795" i="10"/>
  <c r="Y797" i="10"/>
  <c r="Z827" i="10"/>
  <c r="Y828" i="10"/>
  <c r="Z829" i="10"/>
  <c r="Y832" i="10"/>
  <c r="Z833" i="10"/>
  <c r="Z835" i="10"/>
  <c r="Y837" i="10"/>
  <c r="Z852" i="10"/>
  <c r="Z855" i="10"/>
  <c r="Z859" i="10"/>
  <c r="Z863" i="10"/>
  <c r="Y866" i="10"/>
  <c r="Z867" i="10"/>
  <c r="Y872" i="10"/>
  <c r="Y876" i="10"/>
  <c r="Y880" i="10"/>
  <c r="Y883" i="10"/>
  <c r="T885" i="10"/>
  <c r="Z887" i="10"/>
  <c r="T889" i="10"/>
  <c r="T891" i="10"/>
  <c r="Z893" i="10"/>
  <c r="T895" i="10"/>
  <c r="Z897" i="10"/>
  <c r="T899" i="10"/>
  <c r="Z900" i="10"/>
  <c r="T902" i="10"/>
  <c r="E902" i="10" s="1"/>
  <c r="Z904" i="10"/>
  <c r="T905" i="10"/>
  <c r="E905" i="10" s="1"/>
  <c r="Z907" i="10"/>
  <c r="T908" i="10"/>
  <c r="Z910" i="10"/>
  <c r="T912" i="10"/>
  <c r="E912" i="10" s="1"/>
  <c r="Z914" i="10"/>
  <c r="T915" i="10"/>
  <c r="E915" i="10" s="1"/>
  <c r="Z917" i="10"/>
  <c r="Y919" i="10"/>
  <c r="Z920" i="10"/>
  <c r="Y922" i="10"/>
  <c r="Y925" i="10"/>
  <c r="Z927" i="10"/>
  <c r="Y935" i="10"/>
  <c r="Z935" i="10"/>
  <c r="Z937" i="10"/>
  <c r="Y799" i="10"/>
  <c r="Y803" i="10"/>
  <c r="E804" i="10"/>
  <c r="Y807" i="10"/>
  <c r="Y813" i="10"/>
  <c r="E814" i="10"/>
  <c r="Y817" i="10"/>
  <c r="E820" i="10"/>
  <c r="Y823" i="10"/>
  <c r="E824" i="10"/>
  <c r="T830" i="10"/>
  <c r="Y843" i="10"/>
  <c r="Y847" i="10"/>
  <c r="Y857" i="10"/>
  <c r="Y861" i="10"/>
  <c r="Y865" i="10"/>
  <c r="Y869" i="10"/>
  <c r="Y871" i="10"/>
  <c r="Y875" i="10"/>
  <c r="Y879" i="10"/>
  <c r="E880" i="10"/>
  <c r="Y882" i="10"/>
  <c r="T928" i="10"/>
  <c r="E931" i="10"/>
  <c r="T933" i="10"/>
  <c r="E933" i="10" s="1"/>
  <c r="Y798" i="10"/>
  <c r="Y802" i="10"/>
  <c r="Y806" i="10"/>
  <c r="Y809" i="10"/>
  <c r="Y812" i="10"/>
  <c r="Y816" i="10"/>
  <c r="Y819" i="10"/>
  <c r="Y822" i="10"/>
  <c r="Y836" i="10"/>
  <c r="Y839" i="10"/>
  <c r="Y842" i="10"/>
  <c r="Y846" i="10"/>
  <c r="Y850" i="10"/>
  <c r="Y853" i="10"/>
  <c r="Y856" i="10"/>
  <c r="Y860" i="10"/>
  <c r="Y864" i="10"/>
  <c r="Y888" i="10"/>
  <c r="Y894" i="10"/>
  <c r="Y898" i="10"/>
  <c r="Y901" i="10"/>
  <c r="Y911" i="10"/>
  <c r="Y921" i="10"/>
  <c r="Y932" i="10"/>
  <c r="Z932" i="10"/>
  <c r="Z933" i="10"/>
  <c r="Z936" i="10"/>
  <c r="Y936" i="10"/>
  <c r="E937" i="10"/>
  <c r="T937" i="10"/>
  <c r="Z940" i="10"/>
  <c r="T942" i="10"/>
  <c r="Z944" i="10"/>
  <c r="T946" i="10"/>
  <c r="Z947" i="10"/>
  <c r="T948" i="10"/>
  <c r="Z949" i="10"/>
  <c r="T951" i="10"/>
  <c r="T954" i="10"/>
  <c r="Z956" i="10"/>
  <c r="T957" i="10"/>
  <c r="Z959" i="10"/>
  <c r="T960" i="10"/>
  <c r="T963" i="10"/>
  <c r="Z965" i="10"/>
  <c r="T966" i="10"/>
  <c r="E966" i="10" s="1"/>
  <c r="Z968" i="10"/>
  <c r="Z971" i="10"/>
  <c r="T973" i="10"/>
  <c r="E975" i="10"/>
  <c r="Z975" i="10"/>
  <c r="T976" i="10"/>
  <c r="T979" i="10"/>
  <c r="Z983" i="10"/>
  <c r="T984" i="10"/>
  <c r="Z986" i="10"/>
  <c r="Y992" i="10"/>
  <c r="Z996" i="10"/>
  <c r="Y999" i="10"/>
  <c r="Y1001" i="10"/>
  <c r="Z1002" i="10"/>
  <c r="Y1004" i="10"/>
  <c r="Z1005" i="10"/>
  <c r="Y1008" i="10"/>
  <c r="Y1011" i="10"/>
  <c r="E1012" i="10"/>
  <c r="Y1014" i="10"/>
  <c r="Z1015" i="10"/>
  <c r="Z1019" i="10"/>
  <c r="Y1022" i="10"/>
  <c r="Z1023" i="10"/>
  <c r="Z1026" i="10"/>
  <c r="Z1029" i="10"/>
  <c r="Y1034" i="10"/>
  <c r="Z1035" i="10"/>
  <c r="Z1038" i="10"/>
  <c r="Y1040" i="10"/>
  <c r="Y1043" i="10"/>
  <c r="Z1044" i="10"/>
  <c r="Y1047" i="10"/>
  <c r="E1051" i="10"/>
  <c r="T1057" i="10"/>
  <c r="T1060" i="10"/>
  <c r="E1060" i="10" s="1"/>
  <c r="E1061" i="10"/>
  <c r="T1063" i="10"/>
  <c r="E1065" i="10"/>
  <c r="Y994" i="10"/>
  <c r="Y998" i="10"/>
  <c r="Y1000" i="10"/>
  <c r="Y1003" i="10"/>
  <c r="T1006" i="10"/>
  <c r="Y1010" i="10"/>
  <c r="Y1017" i="10"/>
  <c r="Y1021" i="10"/>
  <c r="Y1024" i="10"/>
  <c r="Y1028" i="10"/>
  <c r="Y1031" i="10"/>
  <c r="Y1033" i="10"/>
  <c r="Y1037" i="10"/>
  <c r="Y1039" i="10"/>
  <c r="Y1042" i="10"/>
  <c r="Y1046" i="10"/>
  <c r="Y1050" i="10"/>
  <c r="Y1057" i="10"/>
  <c r="Y1060" i="10"/>
  <c r="Y1063" i="10"/>
  <c r="Y939" i="10"/>
  <c r="Y941" i="10"/>
  <c r="Y945" i="10"/>
  <c r="Y950" i="10"/>
  <c r="Y969" i="10"/>
  <c r="Y978" i="10"/>
  <c r="Y988" i="10"/>
  <c r="T1067" i="10"/>
  <c r="Y1079" i="10"/>
  <c r="Z1080" i="10"/>
  <c r="Z1084" i="10"/>
  <c r="T1086" i="10"/>
  <c r="Z1088" i="10"/>
  <c r="Z1090" i="10"/>
  <c r="T1091" i="10"/>
  <c r="E1091" i="10" s="1"/>
  <c r="Y1092" i="10"/>
  <c r="E1093" i="10"/>
  <c r="Z1093" i="10"/>
  <c r="T1095" i="10"/>
  <c r="E1095" i="10" s="1"/>
  <c r="Z1097" i="10"/>
  <c r="E1100" i="10"/>
  <c r="Z1100" i="10"/>
  <c r="Y1103" i="10"/>
  <c r="Z1104" i="10"/>
  <c r="Y1106" i="10"/>
  <c r="E1107" i="10"/>
  <c r="Y1109" i="10"/>
  <c r="E1110" i="10"/>
  <c r="Y1112" i="10"/>
  <c r="T1114" i="10"/>
  <c r="Z1116" i="10"/>
  <c r="T1117" i="10"/>
  <c r="E1119" i="10"/>
  <c r="T1121" i="10"/>
  <c r="E1122" i="10"/>
  <c r="T1125" i="10"/>
  <c r="E1126" i="10"/>
  <c r="Y1128" i="10"/>
  <c r="E1129" i="10"/>
  <c r="T1131" i="10"/>
  <c r="Y1132" i="10"/>
  <c r="T1134" i="10"/>
  <c r="E1134" i="10"/>
  <c r="Z1136" i="10"/>
  <c r="Y1136" i="10"/>
  <c r="Z1137" i="10"/>
  <c r="Z1138" i="10"/>
  <c r="T1141" i="10"/>
  <c r="E1141" i="10"/>
  <c r="Z1142" i="10"/>
  <c r="Y1142" i="10"/>
  <c r="Z1143" i="10"/>
  <c r="E1070" i="10"/>
  <c r="E1074" i="10"/>
  <c r="Y1114" i="10"/>
  <c r="Y1121" i="10"/>
  <c r="Y1125" i="10"/>
  <c r="Y1131" i="10"/>
  <c r="Y1068" i="10"/>
  <c r="Y1071" i="10"/>
  <c r="Y1073" i="10"/>
  <c r="Y1076" i="10"/>
  <c r="Y1081" i="10"/>
  <c r="Y1085" i="10"/>
  <c r="Y1105" i="10"/>
  <c r="Y1120" i="10"/>
  <c r="Y1123" i="10"/>
  <c r="Y1124" i="10"/>
  <c r="Z1133" i="10"/>
  <c r="Z1134" i="10"/>
  <c r="T1138" i="10"/>
  <c r="E1138" i="10"/>
  <c r="Z1140" i="10"/>
  <c r="Z1141" i="10"/>
  <c r="Y1143" i="10"/>
  <c r="E1148" i="10"/>
  <c r="Y1151" i="10"/>
  <c r="E1152" i="10"/>
  <c r="Y1155" i="10"/>
  <c r="E1156" i="10"/>
  <c r="Y1159" i="10"/>
  <c r="E1160" i="10"/>
  <c r="Y1163" i="10"/>
  <c r="E1164" i="10"/>
  <c r="Y1167" i="10"/>
  <c r="Y1171" i="10"/>
  <c r="E1172" i="10"/>
  <c r="E1175" i="10"/>
  <c r="Y1185" i="10"/>
  <c r="Y1189" i="10"/>
  <c r="Y1193" i="10"/>
  <c r="E1194" i="10"/>
  <c r="Y1197" i="10"/>
  <c r="Y1201" i="10"/>
  <c r="E1204" i="10"/>
  <c r="Y1206" i="10"/>
  <c r="T1207" i="10"/>
  <c r="Z1208" i="10"/>
  <c r="T1210" i="10"/>
  <c r="E1210" i="10"/>
  <c r="Y1146" i="10"/>
  <c r="Y1150" i="10"/>
  <c r="Y1154" i="10"/>
  <c r="Y1158" i="10"/>
  <c r="Y1162" i="10"/>
  <c r="Y1166" i="10"/>
  <c r="Y1170" i="10"/>
  <c r="Y1177" i="10"/>
  <c r="Y1181" i="10"/>
  <c r="Y1184" i="10"/>
  <c r="Y1188" i="10"/>
  <c r="Y1192" i="10"/>
  <c r="Y1196" i="10"/>
  <c r="Y1200" i="10"/>
  <c r="Y1203" i="10"/>
  <c r="Y1207" i="10"/>
  <c r="Z1233" i="10"/>
  <c r="Z1244" i="10"/>
  <c r="Z1248" i="10"/>
  <c r="Y1250" i="10"/>
  <c r="Z1251" i="10"/>
  <c r="Y1253" i="10"/>
  <c r="Z1254" i="10"/>
  <c r="Y1256" i="10"/>
  <c r="Z1257" i="10"/>
  <c r="Y1261" i="10"/>
  <c r="Y1267" i="10"/>
  <c r="Z1268" i="10"/>
  <c r="Y1268" i="10"/>
  <c r="T1212" i="10"/>
  <c r="E1213" i="10"/>
  <c r="T1223" i="10"/>
  <c r="E1223" i="10" s="1"/>
  <c r="T1226" i="10"/>
  <c r="E1227" i="10"/>
  <c r="T1230" i="10"/>
  <c r="T1234" i="10"/>
  <c r="Y1237" i="10"/>
  <c r="E1238" i="10"/>
  <c r="T1240" i="10"/>
  <c r="Y1241" i="10"/>
  <c r="T1245" i="10"/>
  <c r="E1247" i="10"/>
  <c r="T1249" i="10"/>
  <c r="T1252" i="10"/>
  <c r="T1255" i="10"/>
  <c r="T1258" i="10"/>
  <c r="T1259" i="10"/>
  <c r="T1265" i="10"/>
  <c r="Z1266" i="10"/>
  <c r="Y1266" i="10"/>
  <c r="Y1212" i="10"/>
  <c r="Y1223" i="10"/>
  <c r="Y1226" i="10"/>
  <c r="Y1230" i="10"/>
  <c r="Y1232" i="10"/>
  <c r="Y1234" i="10"/>
  <c r="Y1240" i="10"/>
  <c r="Y1245" i="10"/>
  <c r="Y1249" i="10"/>
  <c r="Y1260" i="10"/>
  <c r="T1261" i="10"/>
  <c r="T1263" i="10"/>
  <c r="T1264" i="10"/>
  <c r="T1267" i="10"/>
  <c r="Z1327" i="10"/>
  <c r="Y1327" i="10"/>
  <c r="Z1332" i="10"/>
  <c r="Y1332" i="10"/>
  <c r="E1271" i="10"/>
  <c r="Y1274" i="10"/>
  <c r="Y1278" i="10"/>
  <c r="Y1282" i="10"/>
  <c r="Y1286" i="10"/>
  <c r="Y1288" i="10"/>
  <c r="Y1292" i="10"/>
  <c r="E1293" i="10"/>
  <c r="Y1296" i="10"/>
  <c r="E1297" i="10"/>
  <c r="Y1299" i="10"/>
  <c r="E1300" i="10"/>
  <c r="Y1303" i="10"/>
  <c r="E1304" i="10"/>
  <c r="Y1306" i="10"/>
  <c r="Y1308" i="10"/>
  <c r="T1324" i="10"/>
  <c r="Z1324" i="10"/>
  <c r="Z1325" i="10"/>
  <c r="T1330" i="10"/>
  <c r="E1330" i="10"/>
  <c r="Z1337" i="10"/>
  <c r="Y1337" i="10"/>
  <c r="E1340" i="10"/>
  <c r="Z1340" i="10"/>
  <c r="Y1270" i="10"/>
  <c r="Y1273" i="10"/>
  <c r="Y1277" i="10"/>
  <c r="Y1281" i="10"/>
  <c r="Y1285" i="10"/>
  <c r="Y1291" i="10"/>
  <c r="Y1295" i="10"/>
  <c r="Y1302" i="10"/>
  <c r="Y1305" i="10"/>
  <c r="Y1314" i="10"/>
  <c r="E1318" i="10"/>
  <c r="E1319" i="10"/>
  <c r="T1320" i="10"/>
  <c r="Y1320" i="10"/>
  <c r="E1322" i="10"/>
  <c r="E1323" i="10"/>
  <c r="Z1330" i="10"/>
  <c r="Z1333" i="10"/>
  <c r="Y1333" i="10"/>
  <c r="T1334" i="10"/>
  <c r="E1334" i="10" s="1"/>
  <c r="E1336" i="10"/>
  <c r="Z1336" i="10"/>
  <c r="Y1336" i="10"/>
  <c r="T1338" i="10"/>
  <c r="E1338" i="10"/>
  <c r="Z1317" i="10"/>
  <c r="Z1318" i="10"/>
  <c r="Z1321" i="10"/>
  <c r="Z1322" i="10"/>
  <c r="T1325" i="10"/>
  <c r="E1325" i="10" s="1"/>
  <c r="T1326" i="10"/>
  <c r="T1341" i="10"/>
  <c r="E1341" i="10"/>
  <c r="Y1341" i="10"/>
  <c r="Z1343" i="10"/>
  <c r="Y1343" i="10"/>
  <c r="E1344" i="10"/>
  <c r="Z1344" i="10"/>
  <c r="T1357" i="10"/>
  <c r="E1357" i="10"/>
  <c r="Y1328" i="10"/>
  <c r="T1332" i="10"/>
  <c r="E1332" i="10" s="1"/>
  <c r="E1351" i="10"/>
  <c r="Z1357" i="10"/>
  <c r="Y1345" i="10"/>
  <c r="Y1349" i="10"/>
  <c r="Y1352" i="10"/>
  <c r="T1355" i="10"/>
  <c r="E1355" i="10" s="1"/>
  <c r="E1361" i="10"/>
  <c r="Z1361" i="10"/>
  <c r="Y1361" i="10"/>
  <c r="Z1353" i="10"/>
  <c r="Y1356" i="10"/>
  <c r="Y1359" i="10"/>
  <c r="Y1362" i="10"/>
  <c r="T1391" i="10"/>
  <c r="E1391" i="10" s="1"/>
  <c r="T1361" i="10"/>
  <c r="E1363" i="10"/>
  <c r="T1365" i="10"/>
  <c r="E1367" i="10"/>
  <c r="T1369" i="10"/>
  <c r="T1371" i="10"/>
  <c r="T1373" i="10"/>
  <c r="E1377" i="10"/>
  <c r="T1379" i="10"/>
  <c r="T1381" i="10"/>
  <c r="Y1381" i="10"/>
  <c r="Y1383" i="10"/>
  <c r="Z1383" i="10"/>
  <c r="T1387" i="10"/>
  <c r="E1387" i="10" s="1"/>
  <c r="Y1365" i="10"/>
  <c r="Y1369" i="10"/>
  <c r="Y1371" i="10"/>
  <c r="Y1373" i="10"/>
  <c r="Z1377" i="10"/>
  <c r="Z1384" i="10"/>
  <c r="Z1389" i="10"/>
  <c r="Y1389" i="10"/>
  <c r="Y1390" i="10"/>
  <c r="Y1376" i="10"/>
  <c r="Y1380" i="10"/>
  <c r="Y1382" i="10"/>
  <c r="T1384" i="10"/>
  <c r="Z1385" i="10"/>
  <c r="Y1385" i="10"/>
  <c r="Y1386" i="10"/>
  <c r="Z1387" i="10"/>
  <c r="Z1386" i="10"/>
  <c r="Z1390" i="10"/>
  <c r="Y1393" i="10"/>
  <c r="Z1394" i="10"/>
  <c r="Y1396" i="10"/>
  <c r="Y1399" i="10"/>
  <c r="Z1400" i="10"/>
  <c r="Y1405" i="10"/>
  <c r="Y1409" i="10"/>
  <c r="Y1410" i="10"/>
  <c r="T1417" i="10"/>
  <c r="E1417" i="10" s="1"/>
  <c r="Y1417" i="10"/>
  <c r="Y1419" i="10"/>
  <c r="Z1419" i="10"/>
  <c r="E1420" i="10"/>
  <c r="Z1420" i="10"/>
  <c r="Y1401" i="10"/>
  <c r="T1404" i="10"/>
  <c r="T1408" i="10"/>
  <c r="T1411" i="10"/>
  <c r="Z1402" i="10"/>
  <c r="Z1406" i="10"/>
  <c r="Y1415" i="10"/>
  <c r="Z1415" i="10"/>
  <c r="Z1422" i="10"/>
  <c r="Y1424" i="10"/>
  <c r="Z1436" i="10"/>
  <c r="E1424" i="10"/>
  <c r="T1426" i="10"/>
  <c r="T1429" i="10"/>
  <c r="Y1430" i="10"/>
  <c r="T1433" i="10"/>
  <c r="Y1434" i="10"/>
  <c r="Y1435" i="10"/>
  <c r="T1437" i="10"/>
  <c r="E1437" i="10"/>
  <c r="Y1433" i="10"/>
  <c r="Z1437" i="10"/>
  <c r="E1436" i="10"/>
  <c r="Y1436" i="10"/>
  <c r="Y1439" i="10"/>
  <c r="Y1443" i="10"/>
  <c r="E1444" i="10"/>
  <c r="Y1447" i="10"/>
  <c r="E1448" i="10"/>
  <c r="Y1450" i="10"/>
  <c r="E1451" i="10"/>
  <c r="Y1454" i="10"/>
  <c r="E1455" i="10"/>
  <c r="Y1458" i="10"/>
  <c r="Z1459" i="10"/>
  <c r="Z1463" i="10"/>
  <c r="E1464" i="10"/>
  <c r="T1464" i="10"/>
  <c r="Y1442" i="10"/>
  <c r="Y1446" i="10"/>
  <c r="Y1453" i="10"/>
  <c r="T1460" i="10"/>
  <c r="E1460" i="10" s="1"/>
  <c r="T1462" i="10"/>
  <c r="E1462" i="10" s="1"/>
  <c r="Z1464" i="10"/>
  <c r="Y1465" i="10"/>
  <c r="Y1466" i="10"/>
  <c r="Z1466" i="10"/>
  <c r="T1467" i="10"/>
  <c r="Z1469" i="10"/>
  <c r="T1470" i="10"/>
  <c r="Z1472" i="10"/>
  <c r="T1474" i="10"/>
  <c r="Y1476" i="10"/>
  <c r="T1478" i="10"/>
  <c r="Z1478" i="10"/>
  <c r="E1479" i="10"/>
  <c r="T1480" i="10"/>
  <c r="Z1479" i="10"/>
  <c r="Y1479" i="10"/>
  <c r="T1481" i="10"/>
  <c r="E1481" i="10" s="1"/>
  <c r="Z1481" i="10"/>
  <c r="Y1481" i="10"/>
  <c r="Z1482" i="10"/>
  <c r="Y1473" i="10"/>
  <c r="Y1477" i="10"/>
  <c r="T1483" i="10"/>
  <c r="E1483" i="10" s="1"/>
  <c r="Z1485" i="10"/>
  <c r="Y1485" i="10"/>
  <c r="Z1486" i="10"/>
  <c r="Z1483" i="10"/>
  <c r="T1499" i="10"/>
  <c r="E1499" i="10" s="1"/>
  <c r="Y1482" i="10"/>
  <c r="Y1486" i="10"/>
  <c r="E1487" i="10"/>
  <c r="E1489" i="10"/>
  <c r="Z1489" i="10"/>
  <c r="Y1489" i="10"/>
  <c r="Z1495" i="10"/>
  <c r="Y1495" i="10"/>
  <c r="Z1502" i="10"/>
  <c r="Z1490" i="10"/>
  <c r="T1493" i="10"/>
  <c r="E1493" i="10" s="1"/>
  <c r="T1496" i="10"/>
  <c r="E1496" i="10" s="1"/>
  <c r="E1498" i="10"/>
  <c r="Z1498" i="10"/>
  <c r="Z1499" i="10"/>
  <c r="Y1488" i="10"/>
  <c r="T1490" i="10"/>
  <c r="Z1501" i="10"/>
  <c r="Y1501" i="10"/>
  <c r="Y1492" i="10"/>
  <c r="Y1498" i="10"/>
  <c r="Y1502" i="10"/>
  <c r="Z6" i="17" l="1"/>
  <c r="G6" i="17"/>
  <c r="C7" i="17"/>
  <c r="H6" i="17"/>
  <c r="H12" i="17" s="1"/>
  <c r="U3" i="17"/>
  <c r="U6" i="17" s="1"/>
  <c r="AJ11" i="17"/>
  <c r="AJ12" i="17" s="1"/>
  <c r="AJ19" i="17" s="1"/>
  <c r="AJ20" i="17" s="1"/>
  <c r="X11" i="17"/>
  <c r="X12" i="17" s="1"/>
  <c r="X19" i="17" s="1"/>
  <c r="X20" i="17" s="1"/>
  <c r="R11" i="17"/>
  <c r="R12" i="17" s="1"/>
  <c r="R19" i="17" s="1"/>
  <c r="R20" i="17" s="1"/>
  <c r="AF11" i="17"/>
  <c r="AF12" i="17" s="1"/>
  <c r="AF19" i="17" s="1"/>
  <c r="AF20" i="17" s="1"/>
  <c r="T11" i="17"/>
  <c r="T12" i="17" s="1"/>
  <c r="T19" i="17" s="1"/>
  <c r="T20" i="17" s="1"/>
  <c r="AQ12" i="17"/>
  <c r="AQ19" i="17" s="1"/>
  <c r="AQ20" i="17" s="1"/>
  <c r="I7" i="17"/>
  <c r="F3" i="17"/>
  <c r="F6" i="17" s="1"/>
  <c r="F8" i="17"/>
  <c r="F11" i="17" s="1"/>
  <c r="B8" i="17"/>
  <c r="B11" i="17" s="1"/>
  <c r="F1430" i="10"/>
  <c r="H1430" i="10" s="1"/>
  <c r="I1430" i="10" s="1"/>
  <c r="O1430" i="10" s="1"/>
  <c r="F1377" i="10"/>
  <c r="H1377" i="10" s="1"/>
  <c r="I1377" i="10" s="1"/>
  <c r="O1377" i="10" s="1"/>
  <c r="F1074" i="10"/>
  <c r="H1074" i="10" s="1"/>
  <c r="I1074" i="10" s="1"/>
  <c r="O1074" i="10" s="1"/>
  <c r="P1074" i="10" s="1"/>
  <c r="Q1074" i="10" s="1"/>
  <c r="F1171" i="10"/>
  <c r="H1171" i="10" s="1"/>
  <c r="I1171" i="10" s="1"/>
  <c r="O1171" i="10" s="1"/>
  <c r="F1087" i="10"/>
  <c r="H1087" i="10" s="1"/>
  <c r="I1087" i="10" s="1"/>
  <c r="O1087" i="10" s="1"/>
  <c r="I3" i="17"/>
  <c r="I6" i="17" s="1"/>
  <c r="V6" i="17"/>
  <c r="N12" i="17"/>
  <c r="N19" i="17" s="1"/>
  <c r="N20" i="17" s="1"/>
  <c r="AP12" i="17"/>
  <c r="AP19" i="17" s="1"/>
  <c r="AP20" i="17" s="1"/>
  <c r="H7" i="17"/>
  <c r="E7" i="17"/>
  <c r="J7" i="17"/>
  <c r="I8" i="17"/>
  <c r="G8" i="17"/>
  <c r="G11" i="17" s="1"/>
  <c r="G12" i="17" s="1"/>
  <c r="F7" i="17"/>
  <c r="G7" i="17"/>
  <c r="C8" i="17"/>
  <c r="C11" i="17" s="1"/>
  <c r="E8" i="17"/>
  <c r="E11" i="17" s="1"/>
  <c r="D8" i="17"/>
  <c r="D11" i="17" s="1"/>
  <c r="F1201" i="10"/>
  <c r="H1201" i="10" s="1"/>
  <c r="I1201" i="10" s="1"/>
  <c r="O1201" i="10" s="1"/>
  <c r="F1089" i="10"/>
  <c r="H1089" i="10" s="1"/>
  <c r="I1089" i="10" s="1"/>
  <c r="O1089" i="10" s="1"/>
  <c r="P1089" i="10" s="1"/>
  <c r="J8" i="17"/>
  <c r="J11" i="17" s="1"/>
  <c r="Q8" i="17"/>
  <c r="Q11" i="17" s="1"/>
  <c r="P12" i="17"/>
  <c r="P19" i="17" s="1"/>
  <c r="P20" i="17" s="1"/>
  <c r="L12" i="17"/>
  <c r="L19" i="17" s="1"/>
  <c r="L20" i="17" s="1"/>
  <c r="AN8" i="17"/>
  <c r="AN11" i="17" s="1"/>
  <c r="K12" i="17"/>
  <c r="K19" i="17" s="1"/>
  <c r="K20" i="17" s="1"/>
  <c r="B6" i="17"/>
  <c r="B7" i="17"/>
  <c r="E6" i="17"/>
  <c r="J6" i="17"/>
  <c r="AB12" i="17"/>
  <c r="AB19" i="17" s="1"/>
  <c r="AB20" i="17" s="1"/>
  <c r="F1436" i="10"/>
  <c r="H1436" i="10" s="1"/>
  <c r="I1436" i="10" s="1"/>
  <c r="O1436" i="10" s="1"/>
  <c r="P1436" i="10" s="1"/>
  <c r="F1032" i="10"/>
  <c r="H1032" i="10" s="1"/>
  <c r="I1032" i="10" s="1"/>
  <c r="O1032" i="10" s="1"/>
  <c r="P1032" i="10" s="1"/>
  <c r="D6" i="17"/>
  <c r="AH3" i="17"/>
  <c r="AH6" i="17" s="1"/>
  <c r="AG12" i="17"/>
  <c r="AG19" i="17" s="1"/>
  <c r="AG20" i="17" s="1"/>
  <c r="AC12" i="17"/>
  <c r="AC19" i="17" s="1"/>
  <c r="AC20" i="17" s="1"/>
  <c r="O12" i="17"/>
  <c r="O19" i="17" s="1"/>
  <c r="O20" i="17" s="1"/>
  <c r="M12" i="17"/>
  <c r="M19" i="17" s="1"/>
  <c r="M20" i="17" s="1"/>
  <c r="AO12" i="17"/>
  <c r="AO19" i="17" s="1"/>
  <c r="AO20" i="17" s="1"/>
  <c r="AD12" i="17"/>
  <c r="AD19" i="17" s="1"/>
  <c r="AD20" i="17" s="1"/>
  <c r="Y12" i="17"/>
  <c r="Y19" i="17" s="1"/>
  <c r="Y20" i="17" s="1"/>
  <c r="F279" i="10"/>
  <c r="H279" i="10" s="1"/>
  <c r="I279" i="10" s="1"/>
  <c r="O279" i="10" s="1"/>
  <c r="F579" i="10"/>
  <c r="H579" i="10" s="1"/>
  <c r="I579" i="10" s="1"/>
  <c r="O579" i="10" s="1"/>
  <c r="P579" i="10" s="1"/>
  <c r="C3" i="17"/>
  <c r="C6" i="17" s="1"/>
  <c r="AR12" i="17"/>
  <c r="AR19" i="17" s="1"/>
  <c r="AR20" i="17" s="1"/>
  <c r="AN3" i="17"/>
  <c r="AN6" i="17" s="1"/>
  <c r="AI12" i="17"/>
  <c r="AI19" i="17" s="1"/>
  <c r="AI20" i="17" s="1"/>
  <c r="W12" i="17"/>
  <c r="W19" i="17" s="1"/>
  <c r="W20" i="17" s="1"/>
  <c r="S12" i="17"/>
  <c r="S19" i="17" s="1"/>
  <c r="S20" i="17" s="1"/>
  <c r="AL12" i="17"/>
  <c r="AL19" i="17" s="1"/>
  <c r="AL20" i="17" s="1"/>
  <c r="Z8" i="17"/>
  <c r="Z7" i="17"/>
  <c r="Q3" i="17"/>
  <c r="Q6" i="17" s="1"/>
  <c r="Q12" i="17" s="1"/>
  <c r="Q19" i="17" s="1"/>
  <c r="Q20" i="17" s="1"/>
  <c r="N1493" i="10"/>
  <c r="AR15" i="17" s="1"/>
  <c r="AR16" i="17"/>
  <c r="AR18" i="17" s="1"/>
  <c r="AE12" i="17"/>
  <c r="AE19" i="17" s="1"/>
  <c r="AE20" i="17" s="1"/>
  <c r="AA12" i="17"/>
  <c r="AA19" i="17" s="1"/>
  <c r="AA20" i="17" s="1"/>
  <c r="Q7" i="17"/>
  <c r="AN7" i="17"/>
  <c r="AM12" i="17"/>
  <c r="AM19" i="17" s="1"/>
  <c r="AM20" i="17" s="1"/>
  <c r="AK12" i="17"/>
  <c r="AK19" i="17" s="1"/>
  <c r="AK20" i="17" s="1"/>
  <c r="AH8" i="17"/>
  <c r="AH7" i="17"/>
  <c r="V8" i="17"/>
  <c r="V7" i="17"/>
  <c r="U8" i="17"/>
  <c r="U7" i="17"/>
  <c r="F1502" i="10"/>
  <c r="H1502" i="10" s="1"/>
  <c r="I1502" i="10" s="1"/>
  <c r="O1502" i="10" s="1"/>
  <c r="P1502" i="10" s="1"/>
  <c r="F1129" i="10"/>
  <c r="H1129" i="10" s="1"/>
  <c r="I1129" i="10" s="1"/>
  <c r="O1129" i="10" s="1"/>
  <c r="P1129" i="10" s="1"/>
  <c r="Q1129" i="10" s="1"/>
  <c r="F931" i="10"/>
  <c r="H931" i="10" s="1"/>
  <c r="I931" i="10" s="1"/>
  <c r="O931" i="10" s="1"/>
  <c r="F113" i="10"/>
  <c r="H113" i="10" s="1"/>
  <c r="I113" i="10" s="1"/>
  <c r="O113" i="10" s="1"/>
  <c r="F776" i="10"/>
  <c r="H776" i="10" s="1"/>
  <c r="I776" i="10" s="1"/>
  <c r="O776" i="10" s="1"/>
  <c r="F1489" i="10"/>
  <c r="H1489" i="10" s="1"/>
  <c r="I1489" i="10" s="1"/>
  <c r="O1489" i="10" s="1"/>
  <c r="P1489" i="10" s="1"/>
  <c r="Q1489" i="10" s="1"/>
  <c r="F1344" i="10"/>
  <c r="H1344" i="10" s="1"/>
  <c r="I1344" i="10" s="1"/>
  <c r="O1344" i="10" s="1"/>
  <c r="P1344" i="10" s="1"/>
  <c r="F1323" i="10"/>
  <c r="H1323" i="10" s="1"/>
  <c r="I1323" i="10" s="1"/>
  <c r="O1323" i="10" s="1"/>
  <c r="P1323" i="10" s="1"/>
  <c r="F1051" i="10"/>
  <c r="H1051" i="10" s="1"/>
  <c r="I1051" i="10" s="1"/>
  <c r="O1051" i="10" s="1"/>
  <c r="P1051" i="10" s="1"/>
  <c r="F1452" i="10"/>
  <c r="H1452" i="10" s="1"/>
  <c r="I1452" i="10" s="1"/>
  <c r="O1452" i="10" s="1"/>
  <c r="P1452" i="10" s="1"/>
  <c r="F1358" i="10"/>
  <c r="H1358" i="10" s="1"/>
  <c r="I1358" i="10" s="1"/>
  <c r="O1358" i="10" s="1"/>
  <c r="P1358" i="10" s="1"/>
  <c r="F1285" i="10"/>
  <c r="H1285" i="10" s="1"/>
  <c r="I1285" i="10" s="1"/>
  <c r="O1285" i="10" s="1"/>
  <c r="P1285" i="10" s="1"/>
  <c r="F901" i="10"/>
  <c r="H901" i="10" s="1"/>
  <c r="I901" i="10" s="1"/>
  <c r="O901" i="10" s="1"/>
  <c r="P901" i="10" s="1"/>
  <c r="F33" i="10"/>
  <c r="H33" i="10" s="1"/>
  <c r="I33" i="10" s="1"/>
  <c r="O33" i="10" s="1"/>
  <c r="F1439" i="10"/>
  <c r="H1439" i="10" s="1"/>
  <c r="I1439" i="10" s="1"/>
  <c r="O1439" i="10" s="1"/>
  <c r="P1439" i="10" s="1"/>
  <c r="F1468" i="10"/>
  <c r="H1468" i="10" s="1"/>
  <c r="I1468" i="10" s="1"/>
  <c r="O1468" i="10" s="1"/>
  <c r="P1468" i="10" s="1"/>
  <c r="X1508" i="10"/>
  <c r="X1509" i="10" s="1"/>
  <c r="X1511" i="10" s="1"/>
  <c r="F260" i="10"/>
  <c r="H260" i="10" s="1"/>
  <c r="I260" i="10" s="1"/>
  <c r="O260" i="10" s="1"/>
  <c r="P260" i="10" s="1"/>
  <c r="F1016" i="10"/>
  <c r="H1016" i="10" s="1"/>
  <c r="I1016" i="10" s="1"/>
  <c r="O1016" i="10" s="1"/>
  <c r="P1016" i="10" s="1"/>
  <c r="F1340" i="10"/>
  <c r="H1340" i="10" s="1"/>
  <c r="I1340" i="10" s="1"/>
  <c r="O1340" i="10" s="1"/>
  <c r="P1340" i="10" s="1"/>
  <c r="F772" i="10"/>
  <c r="H772" i="10" s="1"/>
  <c r="I772" i="10" s="1"/>
  <c r="O772" i="10" s="1"/>
  <c r="P772" i="10" s="1"/>
  <c r="F1497" i="10"/>
  <c r="H1497" i="10" s="1"/>
  <c r="I1497" i="10" s="1"/>
  <c r="O1497" i="10" s="1"/>
  <c r="F1076" i="10"/>
  <c r="H1076" i="10" s="1"/>
  <c r="I1076" i="10" s="1"/>
  <c r="O1076" i="10" s="1"/>
  <c r="F655" i="10"/>
  <c r="H655" i="10" s="1"/>
  <c r="I655" i="10" s="1"/>
  <c r="O655" i="10" s="1"/>
  <c r="P655" i="10" s="1"/>
  <c r="F1213" i="10"/>
  <c r="H1213" i="10" s="1"/>
  <c r="I1213" i="10" s="1"/>
  <c r="O1213" i="10" s="1"/>
  <c r="P1213" i="10" s="1"/>
  <c r="F55" i="10"/>
  <c r="H55" i="10" s="1"/>
  <c r="I55" i="10" s="1"/>
  <c r="O55" i="10" s="1"/>
  <c r="P55" i="10" s="1"/>
  <c r="F1491" i="10"/>
  <c r="H1491" i="10" s="1"/>
  <c r="I1491" i="10" s="1"/>
  <c r="O1491" i="10" s="1"/>
  <c r="P1491" i="10" s="1"/>
  <c r="Q1491" i="10" s="1"/>
  <c r="F1393" i="10"/>
  <c r="H1393" i="10" s="1"/>
  <c r="I1393" i="10" s="1"/>
  <c r="O1393" i="10" s="1"/>
  <c r="P1393" i="10" s="1"/>
  <c r="F980" i="10"/>
  <c r="H980" i="10" s="1"/>
  <c r="I980" i="10" s="1"/>
  <c r="O980" i="10" s="1"/>
  <c r="F939" i="10"/>
  <c r="H939" i="10" s="1"/>
  <c r="I939" i="10" s="1"/>
  <c r="O939" i="10" s="1"/>
  <c r="P939" i="10" s="1"/>
  <c r="F1488" i="10"/>
  <c r="H1488" i="10" s="1"/>
  <c r="I1488" i="10" s="1"/>
  <c r="O1488" i="10" s="1"/>
  <c r="P1488" i="10" s="1"/>
  <c r="F108" i="10"/>
  <c r="H108" i="10" s="1"/>
  <c r="I108" i="10" s="1"/>
  <c r="O108" i="10" s="1"/>
  <c r="F445" i="10"/>
  <c r="H445" i="10" s="1"/>
  <c r="I445" i="10" s="1"/>
  <c r="O445" i="10" s="1"/>
  <c r="F1354" i="10"/>
  <c r="H1354" i="10" s="1"/>
  <c r="I1354" i="10" s="1"/>
  <c r="O1354" i="10" s="1"/>
  <c r="P1354" i="10" s="1"/>
  <c r="F1335" i="10"/>
  <c r="H1335" i="10" s="1"/>
  <c r="I1335" i="10" s="1"/>
  <c r="O1335" i="10" s="1"/>
  <c r="P1335" i="10" s="1"/>
  <c r="F1291" i="10"/>
  <c r="H1291" i="10" s="1"/>
  <c r="I1291" i="10" s="1"/>
  <c r="O1291" i="10" s="1"/>
  <c r="P1291" i="10" s="1"/>
  <c r="F1284" i="10"/>
  <c r="H1284" i="10" s="1"/>
  <c r="I1284" i="10" s="1"/>
  <c r="O1284" i="10" s="1"/>
  <c r="F1310" i="10"/>
  <c r="H1310" i="10" s="1"/>
  <c r="I1310" i="10" s="1"/>
  <c r="O1310" i="10" s="1"/>
  <c r="P1310" i="10" s="1"/>
  <c r="F1222" i="10"/>
  <c r="H1222" i="10" s="1"/>
  <c r="I1222" i="10" s="1"/>
  <c r="O1222" i="10" s="1"/>
  <c r="P1222" i="10" s="1"/>
  <c r="Q1222" i="10" s="1"/>
  <c r="F926" i="10"/>
  <c r="H926" i="10" s="1"/>
  <c r="I926" i="10" s="1"/>
  <c r="O926" i="10" s="1"/>
  <c r="P926" i="10" s="1"/>
  <c r="F758" i="10"/>
  <c r="H758" i="10" s="1"/>
  <c r="I758" i="10" s="1"/>
  <c r="O758" i="10" s="1"/>
  <c r="P758" i="10" s="1"/>
  <c r="F270" i="10"/>
  <c r="H270" i="10" s="1"/>
  <c r="I270" i="10" s="1"/>
  <c r="O270" i="10" s="1"/>
  <c r="P270" i="10" s="1"/>
  <c r="Q270" i="10" s="1"/>
  <c r="F1444" i="10"/>
  <c r="H1444" i="10" s="1"/>
  <c r="I1444" i="10" s="1"/>
  <c r="O1444" i="10" s="1"/>
  <c r="P1444" i="10" s="1"/>
  <c r="F36" i="10"/>
  <c r="H36" i="10" s="1"/>
  <c r="I36" i="10" s="1"/>
  <c r="O36" i="10" s="1"/>
  <c r="F1206" i="10"/>
  <c r="H1206" i="10" s="1"/>
  <c r="I1206" i="10" s="1"/>
  <c r="O1206" i="10" s="1"/>
  <c r="P1206" i="10" s="1"/>
  <c r="F842" i="10"/>
  <c r="H842" i="10" s="1"/>
  <c r="I842" i="10" s="1"/>
  <c r="O842" i="10" s="1"/>
  <c r="F705" i="10"/>
  <c r="H705" i="10" s="1"/>
  <c r="I705" i="10" s="1"/>
  <c r="O705" i="10" s="1"/>
  <c r="F723" i="10"/>
  <c r="F679" i="10"/>
  <c r="H679" i="10" s="1"/>
  <c r="I679" i="10" s="1"/>
  <c r="O679" i="10" s="1"/>
  <c r="P679" i="10" s="1"/>
  <c r="Q679" i="10" s="1"/>
  <c r="F1427" i="10"/>
  <c r="H1427" i="10" s="1"/>
  <c r="I1427" i="10" s="1"/>
  <c r="O1427" i="10" s="1"/>
  <c r="P1427" i="10" s="1"/>
  <c r="F501" i="10"/>
  <c r="H501" i="10" s="1"/>
  <c r="F114" i="10"/>
  <c r="H114" i="10" s="1"/>
  <c r="I114" i="10" s="1"/>
  <c r="O114" i="10" s="1"/>
  <c r="P114" i="10" s="1"/>
  <c r="F1457" i="10"/>
  <c r="H1457" i="10" s="1"/>
  <c r="I1457" i="10" s="1"/>
  <c r="O1457" i="10" s="1"/>
  <c r="F1112" i="10"/>
  <c r="H1112" i="10" s="1"/>
  <c r="I1112" i="10" s="1"/>
  <c r="O1112" i="10" s="1"/>
  <c r="P1112" i="10" s="1"/>
  <c r="F978" i="10"/>
  <c r="H978" i="10" s="1"/>
  <c r="I978" i="10" s="1"/>
  <c r="O978" i="10" s="1"/>
  <c r="P978" i="10" s="1"/>
  <c r="F575" i="10"/>
  <c r="H575" i="10" s="1"/>
  <c r="I575" i="10" s="1"/>
  <c r="O575" i="10" s="1"/>
  <c r="P575" i="10" s="1"/>
  <c r="F1294" i="10"/>
  <c r="H1294" i="10" s="1"/>
  <c r="I1294" i="10" s="1"/>
  <c r="O1294" i="10" s="1"/>
  <c r="P1294" i="10" s="1"/>
  <c r="F1443" i="10"/>
  <c r="H1443" i="10" s="1"/>
  <c r="I1443" i="10" s="1"/>
  <c r="O1443" i="10" s="1"/>
  <c r="P1443" i="10" s="1"/>
  <c r="F513" i="10"/>
  <c r="H513" i="10" s="1"/>
  <c r="I513" i="10" s="1"/>
  <c r="O513" i="10" s="1"/>
  <c r="P513" i="10" s="1"/>
  <c r="F1156" i="10"/>
  <c r="H1156" i="10" s="1"/>
  <c r="I1156" i="10" s="1"/>
  <c r="O1156" i="10" s="1"/>
  <c r="F944" i="10"/>
  <c r="H944" i="10" s="1"/>
  <c r="I944" i="10" s="1"/>
  <c r="O944" i="10" s="1"/>
  <c r="F535" i="10"/>
  <c r="H535" i="10" s="1"/>
  <c r="I535" i="10" s="1"/>
  <c r="O535" i="10" s="1"/>
  <c r="P535" i="10" s="1"/>
  <c r="F766" i="10"/>
  <c r="H766" i="10" s="1"/>
  <c r="I766" i="10" s="1"/>
  <c r="O766" i="10" s="1"/>
  <c r="P766" i="10" s="1"/>
  <c r="F693" i="10"/>
  <c r="H693" i="10" s="1"/>
  <c r="I693" i="10" s="1"/>
  <c r="O693" i="10" s="1"/>
  <c r="P693" i="10" s="1"/>
  <c r="Q693" i="10" s="1"/>
  <c r="F1395" i="10"/>
  <c r="H1395" i="10" s="1"/>
  <c r="I1395" i="10" s="1"/>
  <c r="O1395" i="10" s="1"/>
  <c r="P1395" i="10" s="1"/>
  <c r="F1305" i="10"/>
  <c r="H1305" i="10" s="1"/>
  <c r="I1305" i="10" s="1"/>
  <c r="O1305" i="10" s="1"/>
  <c r="P1305" i="10" s="1"/>
  <c r="F1191" i="10"/>
  <c r="H1191" i="10" s="1"/>
  <c r="I1191" i="10" s="1"/>
  <c r="O1191" i="10" s="1"/>
  <c r="P1191" i="10" s="1"/>
  <c r="F1072" i="10"/>
  <c r="H1072" i="10" s="1"/>
  <c r="I1072" i="10" s="1"/>
  <c r="O1072" i="10" s="1"/>
  <c r="P1072" i="10" s="1"/>
  <c r="F835" i="10"/>
  <c r="H835" i="10" s="1"/>
  <c r="I835" i="10" s="1"/>
  <c r="O835" i="10" s="1"/>
  <c r="F541" i="10"/>
  <c r="H541" i="10" s="1"/>
  <c r="I541" i="10" s="1"/>
  <c r="O541" i="10" s="1"/>
  <c r="P541" i="10" s="1"/>
  <c r="F427" i="10"/>
  <c r="H427" i="10" s="1"/>
  <c r="I427" i="10" s="1"/>
  <c r="O427" i="10" s="1"/>
  <c r="F397" i="10"/>
  <c r="H397" i="10" s="1"/>
  <c r="I397" i="10" s="1"/>
  <c r="O397" i="10" s="1"/>
  <c r="P397" i="10" s="1"/>
  <c r="F141" i="10"/>
  <c r="H141" i="10" s="1"/>
  <c r="I141" i="10" s="1"/>
  <c r="O141" i="10" s="1"/>
  <c r="F823" i="10"/>
  <c r="H823" i="10" s="1"/>
  <c r="I823" i="10" s="1"/>
  <c r="O823" i="10" s="1"/>
  <c r="P823" i="10" s="1"/>
  <c r="F466" i="10"/>
  <c r="H466" i="10" s="1"/>
  <c r="I466" i="10" s="1"/>
  <c r="O466" i="10" s="1"/>
  <c r="P466" i="10" s="1"/>
  <c r="F183" i="10"/>
  <c r="H183" i="10" s="1"/>
  <c r="I183" i="10" s="1"/>
  <c r="O183" i="10" s="1"/>
  <c r="P183" i="10" s="1"/>
  <c r="F62" i="10"/>
  <c r="H62" i="10" s="1"/>
  <c r="I62" i="10" s="1"/>
  <c r="O62" i="10" s="1"/>
  <c r="P62" i="10" s="1"/>
  <c r="F428" i="10"/>
  <c r="H428" i="10" s="1"/>
  <c r="I428" i="10" s="1"/>
  <c r="O428" i="10" s="1"/>
  <c r="P428" i="10" s="1"/>
  <c r="Q428" i="10" s="1"/>
  <c r="F1169" i="10"/>
  <c r="H1169" i="10" s="1"/>
  <c r="I1169" i="10" s="1"/>
  <c r="O1169" i="10" s="1"/>
  <c r="P1169" i="10" s="1"/>
  <c r="F504" i="10"/>
  <c r="H504" i="10" s="1"/>
  <c r="I504" i="10" s="1"/>
  <c r="O504" i="10" s="1"/>
  <c r="P504" i="10" s="1"/>
  <c r="F423" i="10"/>
  <c r="H423" i="10" s="1"/>
  <c r="I423" i="10" s="1"/>
  <c r="O423" i="10" s="1"/>
  <c r="F1031" i="10"/>
  <c r="H1031" i="10" s="1"/>
  <c r="I1031" i="10" s="1"/>
  <c r="O1031" i="10" s="1"/>
  <c r="P1031" i="10" s="1"/>
  <c r="I501" i="10"/>
  <c r="O501" i="10" s="1"/>
  <c r="P501" i="10" s="1"/>
  <c r="F1056" i="10"/>
  <c r="H1056" i="10" s="1"/>
  <c r="I1056" i="10" s="1"/>
  <c r="O1056" i="10" s="1"/>
  <c r="F1026" i="10"/>
  <c r="H1026" i="10" s="1"/>
  <c r="I1026" i="10" s="1"/>
  <c r="O1026" i="10" s="1"/>
  <c r="P1026" i="10" s="1"/>
  <c r="Q1026" i="10" s="1"/>
  <c r="F422" i="10"/>
  <c r="H422" i="10" s="1"/>
  <c r="I422" i="10" s="1"/>
  <c r="O422" i="10" s="1"/>
  <c r="P422" i="10" s="1"/>
  <c r="F1382" i="10"/>
  <c r="H1382" i="10" s="1"/>
  <c r="I1382" i="10" s="1"/>
  <c r="O1382" i="10" s="1"/>
  <c r="P1382" i="10" s="1"/>
  <c r="F544" i="10"/>
  <c r="H544" i="10" s="1"/>
  <c r="I544" i="10" s="1"/>
  <c r="O544" i="10" s="1"/>
  <c r="P544" i="10" s="1"/>
  <c r="F1363" i="10"/>
  <c r="H1363" i="10" s="1"/>
  <c r="I1363" i="10" s="1"/>
  <c r="O1363" i="10" s="1"/>
  <c r="P1363" i="10" s="1"/>
  <c r="F1337" i="10"/>
  <c r="H1337" i="10" s="1"/>
  <c r="I1337" i="10" s="1"/>
  <c r="O1337" i="10" s="1"/>
  <c r="P1337" i="10" s="1"/>
  <c r="F1192" i="10"/>
  <c r="H1192" i="10" s="1"/>
  <c r="I1192" i="10" s="1"/>
  <c r="O1192" i="10" s="1"/>
  <c r="P1192" i="10" s="1"/>
  <c r="F961" i="10"/>
  <c r="H961" i="10" s="1"/>
  <c r="I961" i="10" s="1"/>
  <c r="O961" i="10" s="1"/>
  <c r="P961" i="10" s="1"/>
  <c r="F1000" i="10"/>
  <c r="H1000" i="10" s="1"/>
  <c r="I1000" i="10" s="1"/>
  <c r="O1000" i="10" s="1"/>
  <c r="P1000" i="10" s="1"/>
  <c r="F929" i="10"/>
  <c r="H929" i="10" s="1"/>
  <c r="I929" i="10" s="1"/>
  <c r="O929" i="10" s="1"/>
  <c r="P929" i="10" s="1"/>
  <c r="Q929" i="10" s="1"/>
  <c r="F898" i="10"/>
  <c r="H898" i="10" s="1"/>
  <c r="I898" i="10" s="1"/>
  <c r="O898" i="10" s="1"/>
  <c r="F813" i="10"/>
  <c r="H813" i="10" s="1"/>
  <c r="I813" i="10" s="1"/>
  <c r="O813" i="10" s="1"/>
  <c r="P813" i="10" s="1"/>
  <c r="F861" i="10"/>
  <c r="H861" i="10" s="1"/>
  <c r="I861" i="10" s="1"/>
  <c r="O861" i="10" s="1"/>
  <c r="P861" i="10" s="1"/>
  <c r="F1410" i="10"/>
  <c r="H1410" i="10" s="1"/>
  <c r="I1410" i="10" s="1"/>
  <c r="O1410" i="10" s="1"/>
  <c r="P1410" i="10" s="1"/>
  <c r="F1270" i="10"/>
  <c r="H1270" i="10" s="1"/>
  <c r="I1270" i="10" s="1"/>
  <c r="O1270" i="10" s="1"/>
  <c r="F862" i="10"/>
  <c r="H862" i="10" s="1"/>
  <c r="I862" i="10" s="1"/>
  <c r="O862" i="10" s="1"/>
  <c r="P862" i="10" s="1"/>
  <c r="F503" i="10"/>
  <c r="H503" i="10" s="1"/>
  <c r="I503" i="10" s="1"/>
  <c r="O503" i="10" s="1"/>
  <c r="P503" i="10" s="1"/>
  <c r="F565" i="10"/>
  <c r="H565" i="10" s="1"/>
  <c r="I565" i="10" s="1"/>
  <c r="O565" i="10" s="1"/>
  <c r="P565" i="10" s="1"/>
  <c r="F1367" i="10"/>
  <c r="H1367" i="10" s="1"/>
  <c r="I1367" i="10" s="1"/>
  <c r="O1367" i="10" s="1"/>
  <c r="P1367" i="10" s="1"/>
  <c r="F1351" i="10"/>
  <c r="H1351" i="10" s="1"/>
  <c r="I1351" i="10" s="1"/>
  <c r="O1351" i="10" s="1"/>
  <c r="P1351" i="10" s="1"/>
  <c r="F1484" i="10"/>
  <c r="H1484" i="10" s="1"/>
  <c r="I1484" i="10" s="1"/>
  <c r="O1484" i="10" s="1"/>
  <c r="F1421" i="10"/>
  <c r="H1421" i="10" s="1"/>
  <c r="I1421" i="10" s="1"/>
  <c r="O1421" i="10" s="1"/>
  <c r="P1421" i="10" s="1"/>
  <c r="F1458" i="10"/>
  <c r="H1458" i="10" s="1"/>
  <c r="I1458" i="10" s="1"/>
  <c r="O1458" i="10" s="1"/>
  <c r="P1458" i="10" s="1"/>
  <c r="F1205" i="10"/>
  <c r="H1205" i="10" s="1"/>
  <c r="I1205" i="10" s="1"/>
  <c r="O1205" i="10" s="1"/>
  <c r="F430" i="10"/>
  <c r="H430" i="10" s="1"/>
  <c r="I430" i="10" s="1"/>
  <c r="O430" i="10" s="1"/>
  <c r="P430" i="10" s="1"/>
  <c r="Q430" i="10" s="1"/>
  <c r="F134" i="10"/>
  <c r="H134" i="10" s="1"/>
  <c r="I134" i="10" s="1"/>
  <c r="O134" i="10" s="1"/>
  <c r="P134" i="10" s="1"/>
  <c r="F1064" i="10"/>
  <c r="H1064" i="10" s="1"/>
  <c r="I1064" i="10" s="1"/>
  <c r="O1064" i="10" s="1"/>
  <c r="P1064" i="10" s="1"/>
  <c r="F777" i="10"/>
  <c r="H777" i="10" s="1"/>
  <c r="I777" i="10" s="1"/>
  <c r="O777" i="10" s="1"/>
  <c r="F436" i="10"/>
  <c r="H436" i="10" s="1"/>
  <c r="I436" i="10" s="1"/>
  <c r="O436" i="10" s="1"/>
  <c r="F1356" i="10"/>
  <c r="H1356" i="10" s="1"/>
  <c r="I1356" i="10" s="1"/>
  <c r="O1356" i="10" s="1"/>
  <c r="F821" i="10"/>
  <c r="H821" i="10" s="1"/>
  <c r="I821" i="10" s="1"/>
  <c r="O821" i="10" s="1"/>
  <c r="P821" i="10" s="1"/>
  <c r="F755" i="10"/>
  <c r="H755" i="10" s="1"/>
  <c r="I755" i="10" s="1"/>
  <c r="O755" i="10" s="1"/>
  <c r="P755" i="10" s="1"/>
  <c r="F547" i="10"/>
  <c r="H547" i="10" s="1"/>
  <c r="I547" i="10" s="1"/>
  <c r="O547" i="10" s="1"/>
  <c r="P547" i="10" s="1"/>
  <c r="F572" i="10"/>
  <c r="H572" i="10" s="1"/>
  <c r="I572" i="10" s="1"/>
  <c r="O572" i="10" s="1"/>
  <c r="P572" i="10" s="1"/>
  <c r="F1451" i="10"/>
  <c r="H1451" i="10" s="1"/>
  <c r="I1451" i="10" s="1"/>
  <c r="O1451" i="10" s="1"/>
  <c r="P1451" i="10" s="1"/>
  <c r="F1317" i="10"/>
  <c r="H1317" i="10" s="1"/>
  <c r="I1317" i="10" s="1"/>
  <c r="O1317" i="10" s="1"/>
  <c r="P1317" i="10" s="1"/>
  <c r="F1239" i="10"/>
  <c r="H1239" i="10" s="1"/>
  <c r="I1239" i="10" s="1"/>
  <c r="O1239" i="10" s="1"/>
  <c r="F1145" i="10"/>
  <c r="H1145" i="10" s="1"/>
  <c r="I1145" i="10" s="1"/>
  <c r="O1145" i="10" s="1"/>
  <c r="P1145" i="10" s="1"/>
  <c r="F1011" i="10"/>
  <c r="H1011" i="10" s="1"/>
  <c r="I1011" i="10" s="1"/>
  <c r="O1011" i="10" s="1"/>
  <c r="F188" i="10"/>
  <c r="H188" i="10" s="1"/>
  <c r="I188" i="10" s="1"/>
  <c r="O188" i="10" s="1"/>
  <c r="F169" i="10"/>
  <c r="H169" i="10" s="1"/>
  <c r="I169" i="10" s="1"/>
  <c r="O169" i="10" s="1"/>
  <c r="P169" i="10" s="1"/>
  <c r="F79" i="10"/>
  <c r="H79" i="10" s="1"/>
  <c r="I79" i="10" s="1"/>
  <c r="O79" i="10" s="1"/>
  <c r="P79" i="10" s="1"/>
  <c r="F887" i="10"/>
  <c r="H887" i="10" s="1"/>
  <c r="I887" i="10" s="1"/>
  <c r="O887" i="10" s="1"/>
  <c r="P887" i="10" s="1"/>
  <c r="F1329" i="10"/>
  <c r="H1329" i="10" s="1"/>
  <c r="I1329" i="10" s="1"/>
  <c r="O1329" i="10" s="1"/>
  <c r="P1329" i="10" s="1"/>
  <c r="F1161" i="10"/>
  <c r="H1161" i="10" s="1"/>
  <c r="I1161" i="10" s="1"/>
  <c r="O1161" i="10" s="1"/>
  <c r="P1161" i="10" s="1"/>
  <c r="F998" i="10"/>
  <c r="H998" i="10" s="1"/>
  <c r="I998" i="10" s="1"/>
  <c r="O998" i="10" s="1"/>
  <c r="P998" i="10" s="1"/>
  <c r="F913" i="10"/>
  <c r="H913" i="10" s="1"/>
  <c r="I913" i="10" s="1"/>
  <c r="O913" i="10" s="1"/>
  <c r="P913" i="10" s="1"/>
  <c r="F1238" i="10"/>
  <c r="H1238" i="10" s="1"/>
  <c r="I1238" i="10" s="1"/>
  <c r="O1238" i="10" s="1"/>
  <c r="P1238" i="10" s="1"/>
  <c r="F1065" i="10"/>
  <c r="H1065" i="10" s="1"/>
  <c r="I1065" i="10" s="1"/>
  <c r="O1065" i="10" s="1"/>
  <c r="P1065" i="10" s="1"/>
  <c r="F717" i="10"/>
  <c r="H717" i="10" s="1"/>
  <c r="I717" i="10" s="1"/>
  <c r="O717" i="10" s="1"/>
  <c r="P717" i="10" s="1"/>
  <c r="F1420" i="10"/>
  <c r="H1420" i="10" s="1"/>
  <c r="I1420" i="10" s="1"/>
  <c r="O1420" i="10" s="1"/>
  <c r="P1420" i="10" s="1"/>
  <c r="F783" i="10"/>
  <c r="H783" i="10" s="1"/>
  <c r="I783" i="10" s="1"/>
  <c r="O783" i="10" s="1"/>
  <c r="P783" i="10" s="1"/>
  <c r="Q783" i="10" s="1"/>
  <c r="F75" i="10"/>
  <c r="H75" i="10" s="1"/>
  <c r="I75" i="10" s="1"/>
  <c r="O75" i="10" s="1"/>
  <c r="P75" i="10" s="1"/>
  <c r="F1388" i="10"/>
  <c r="H1388" i="10" s="1"/>
  <c r="I1388" i="10" s="1"/>
  <c r="O1388" i="10" s="1"/>
  <c r="P1388" i="10" s="1"/>
  <c r="F1346" i="10"/>
  <c r="H1346" i="10" s="1"/>
  <c r="I1346" i="10" s="1"/>
  <c r="O1346" i="10" s="1"/>
  <c r="P1346" i="10" s="1"/>
  <c r="F1299" i="10"/>
  <c r="H1299" i="10" s="1"/>
  <c r="I1299" i="10" s="1"/>
  <c r="O1299" i="10" s="1"/>
  <c r="P1299" i="10" s="1"/>
  <c r="F1111" i="10"/>
  <c r="H1111" i="10" s="1"/>
  <c r="I1111" i="10" s="1"/>
  <c r="O1111" i="10" s="1"/>
  <c r="P1111" i="10" s="1"/>
  <c r="F955" i="10"/>
  <c r="H955" i="10" s="1"/>
  <c r="I955" i="10" s="1"/>
  <c r="O955" i="10" s="1"/>
  <c r="P955" i="10" s="1"/>
  <c r="F1003" i="10"/>
  <c r="H1003" i="10" s="1"/>
  <c r="I1003" i="10" s="1"/>
  <c r="O1003" i="10" s="1"/>
  <c r="P1003" i="10" s="1"/>
  <c r="F969" i="10"/>
  <c r="H969" i="10" s="1"/>
  <c r="I969" i="10" s="1"/>
  <c r="O969" i="10" s="1"/>
  <c r="P969" i="10" s="1"/>
  <c r="F1052" i="10"/>
  <c r="H1052" i="10" s="1"/>
  <c r="I1052" i="10" s="1"/>
  <c r="O1052" i="10" s="1"/>
  <c r="P1052" i="10" s="1"/>
  <c r="Q1052" i="10" s="1"/>
  <c r="F1035" i="10"/>
  <c r="H1035" i="10" s="1"/>
  <c r="I1035" i="10" s="1"/>
  <c r="O1035" i="10" s="1"/>
  <c r="P1035" i="10" s="1"/>
  <c r="F860" i="10"/>
  <c r="H860" i="10" s="1"/>
  <c r="I860" i="10" s="1"/>
  <c r="O860" i="10" s="1"/>
  <c r="P860" i="10" s="1"/>
  <c r="F763" i="10"/>
  <c r="H763" i="10" s="1"/>
  <c r="I763" i="10" s="1"/>
  <c r="O763" i="10" s="1"/>
  <c r="P763" i="10" s="1"/>
  <c r="F505" i="10"/>
  <c r="H505" i="10" s="1"/>
  <c r="I505" i="10" s="1"/>
  <c r="O505" i="10" s="1"/>
  <c r="F538" i="10"/>
  <c r="H538" i="10" s="1"/>
  <c r="I538" i="10" s="1"/>
  <c r="O538" i="10" s="1"/>
  <c r="P538" i="10" s="1"/>
  <c r="F474" i="10"/>
  <c r="H474" i="10" s="1"/>
  <c r="I474" i="10" s="1"/>
  <c r="O474" i="10" s="1"/>
  <c r="P474" i="10" s="1"/>
  <c r="Q474" i="10" s="1"/>
  <c r="F408" i="10"/>
  <c r="H408" i="10" s="1"/>
  <c r="I408" i="10" s="1"/>
  <c r="O408" i="10" s="1"/>
  <c r="F310" i="10"/>
  <c r="H310" i="10" s="1"/>
  <c r="I310" i="10" s="1"/>
  <c r="O310" i="10" s="1"/>
  <c r="P310" i="10" s="1"/>
  <c r="F280" i="10"/>
  <c r="H280" i="10" s="1"/>
  <c r="I280" i="10" s="1"/>
  <c r="O280" i="10" s="1"/>
  <c r="P280" i="10" s="1"/>
  <c r="F35" i="10"/>
  <c r="H35" i="10" s="1"/>
  <c r="I35" i="10" s="1"/>
  <c r="O35" i="10" s="1"/>
  <c r="P35" i="10" s="1"/>
  <c r="F1123" i="10"/>
  <c r="H1123" i="10" s="1"/>
  <c r="I1123" i="10" s="1"/>
  <c r="O1123" i="10" s="1"/>
  <c r="P1123" i="10" s="1"/>
  <c r="F431" i="10"/>
  <c r="H431" i="10" s="1"/>
  <c r="I431" i="10" s="1"/>
  <c r="O431" i="10" s="1"/>
  <c r="F1280" i="10"/>
  <c r="H1280" i="10" s="1"/>
  <c r="I1280" i="10" s="1"/>
  <c r="O1280" i="10" s="1"/>
  <c r="P1280" i="10" s="1"/>
  <c r="Q1280" i="10" s="1"/>
  <c r="F1216" i="10"/>
  <c r="H1216" i="10" s="1"/>
  <c r="I1216" i="10" s="1"/>
  <c r="O1216" i="10" s="1"/>
  <c r="P1216" i="10" s="1"/>
  <c r="F1078" i="10"/>
  <c r="H1078" i="10" s="1"/>
  <c r="I1078" i="10" s="1"/>
  <c r="O1078" i="10" s="1"/>
  <c r="P1078" i="10" s="1"/>
  <c r="F952" i="10"/>
  <c r="H952" i="10" s="1"/>
  <c r="I952" i="10" s="1"/>
  <c r="O952" i="10" s="1"/>
  <c r="P952" i="10" s="1"/>
  <c r="F921" i="10"/>
  <c r="H921" i="10" s="1"/>
  <c r="I921" i="10" s="1"/>
  <c r="O921" i="10" s="1"/>
  <c r="P921" i="10" s="1"/>
  <c r="Q921" i="10" s="1"/>
  <c r="F911" i="10"/>
  <c r="H911" i="10" s="1"/>
  <c r="I911" i="10" s="1"/>
  <c r="O911" i="10" s="1"/>
  <c r="P911" i="10" s="1"/>
  <c r="F257" i="10"/>
  <c r="H257" i="10" s="1"/>
  <c r="I257" i="10" s="1"/>
  <c r="O257" i="10" s="1"/>
  <c r="P257" i="10" s="1"/>
  <c r="F84" i="10"/>
  <c r="H84" i="10" s="1"/>
  <c r="I84" i="10" s="1"/>
  <c r="O84" i="10" s="1"/>
  <c r="F1062" i="10"/>
  <c r="H1062" i="10" s="1"/>
  <c r="I1062" i="10" s="1"/>
  <c r="O1062" i="10" s="1"/>
  <c r="F1054" i="10"/>
  <c r="H1054" i="10" s="1"/>
  <c r="I1054" i="10" s="1"/>
  <c r="O1054" i="10" s="1"/>
  <c r="P1054" i="10" s="1"/>
  <c r="F1183" i="10"/>
  <c r="H1183" i="10" s="1"/>
  <c r="I1183" i="10" s="1"/>
  <c r="O1183" i="10" s="1"/>
  <c r="F1132" i="10"/>
  <c r="H1132" i="10" s="1"/>
  <c r="I1132" i="10" s="1"/>
  <c r="O1132" i="10" s="1"/>
  <c r="F455" i="10"/>
  <c r="H455" i="10" s="1"/>
  <c r="I455" i="10" s="1"/>
  <c r="O455" i="10" s="1"/>
  <c r="P455" i="10" s="1"/>
  <c r="F309" i="10"/>
  <c r="H309" i="10" s="1"/>
  <c r="I309" i="10" s="1"/>
  <c r="O309" i="10" s="1"/>
  <c r="P309" i="10" s="1"/>
  <c r="F286" i="10"/>
  <c r="H286" i="10" s="1"/>
  <c r="I286" i="10" s="1"/>
  <c r="O286" i="10" s="1"/>
  <c r="F1203" i="10"/>
  <c r="H1203" i="10" s="1"/>
  <c r="I1203" i="10" s="1"/>
  <c r="O1203" i="10" s="1"/>
  <c r="P1203" i="10" s="1"/>
  <c r="F193" i="10"/>
  <c r="H193" i="10" s="1"/>
  <c r="I193" i="10" s="1"/>
  <c r="O193" i="10" s="1"/>
  <c r="P193" i="10" s="1"/>
  <c r="F28" i="10"/>
  <c r="H28" i="10" s="1"/>
  <c r="I28" i="10" s="1"/>
  <c r="O28" i="10" s="1"/>
  <c r="P28" i="10" s="1"/>
  <c r="F584" i="10"/>
  <c r="H584" i="10" s="1"/>
  <c r="I584" i="10" s="1"/>
  <c r="O584" i="10" s="1"/>
  <c r="P584" i="10" s="1"/>
  <c r="F220" i="10"/>
  <c r="H220" i="10" s="1"/>
  <c r="I220" i="10" s="1"/>
  <c r="O220" i="10" s="1"/>
  <c r="P220" i="10" s="1"/>
  <c r="F159" i="10"/>
  <c r="H159" i="10" s="1"/>
  <c r="I159" i="10" s="1"/>
  <c r="O159" i="10" s="1"/>
  <c r="P159" i="10" s="1"/>
  <c r="F154" i="10"/>
  <c r="H154" i="10" s="1"/>
  <c r="I154" i="10" s="1"/>
  <c r="O154" i="10" s="1"/>
  <c r="F105" i="10"/>
  <c r="H105" i="10" s="1"/>
  <c r="I105" i="10" s="1"/>
  <c r="O105" i="10" s="1"/>
  <c r="P105" i="10" s="1"/>
  <c r="F64" i="10"/>
  <c r="H64" i="10" s="1"/>
  <c r="I64" i="10" s="1"/>
  <c r="O64" i="10" s="1"/>
  <c r="P64" i="10" s="1"/>
  <c r="Q64" i="10" s="1"/>
  <c r="F1486" i="10"/>
  <c r="H1486" i="10" s="1"/>
  <c r="I1486" i="10" s="1"/>
  <c r="O1486" i="10" s="1"/>
  <c r="P1486" i="10" s="1"/>
  <c r="Q1486" i="10" s="1"/>
  <c r="F1211" i="10"/>
  <c r="H1211" i="10" s="1"/>
  <c r="I1211" i="10" s="1"/>
  <c r="O1211" i="10" s="1"/>
  <c r="F970" i="10"/>
  <c r="H970" i="10" s="1"/>
  <c r="I970" i="10" s="1"/>
  <c r="O970" i="10" s="1"/>
  <c r="P970" i="10" s="1"/>
  <c r="F890" i="10"/>
  <c r="H890" i="10" s="1"/>
  <c r="I890" i="10" s="1"/>
  <c r="O890" i="10" s="1"/>
  <c r="P890" i="10" s="1"/>
  <c r="Q890" i="10" s="1"/>
  <c r="F104" i="10"/>
  <c r="H104" i="10" s="1"/>
  <c r="I104" i="10" s="1"/>
  <c r="O104" i="10" s="1"/>
  <c r="P104" i="10" s="1"/>
  <c r="U1508" i="10"/>
  <c r="U1509" i="10" s="1"/>
  <c r="U1512" i="10" s="1"/>
  <c r="AC1508" i="10"/>
  <c r="AC1509" i="10" s="1"/>
  <c r="AC1511" i="10" s="1"/>
  <c r="T1510" i="10"/>
  <c r="T1507" i="10"/>
  <c r="T1506" i="10"/>
  <c r="F1463" i="10"/>
  <c r="H1463" i="10" s="1"/>
  <c r="I1463" i="10" s="1"/>
  <c r="O1463" i="10" s="1"/>
  <c r="P1463" i="10" s="1"/>
  <c r="Q1463" i="10" s="1"/>
  <c r="F733" i="10"/>
  <c r="H733" i="10" s="1"/>
  <c r="I733" i="10" s="1"/>
  <c r="O733" i="10" s="1"/>
  <c r="P733" i="10" s="1"/>
  <c r="F1432" i="10"/>
  <c r="H1432" i="10" s="1"/>
  <c r="I1432" i="10" s="1"/>
  <c r="O1432" i="10" s="1"/>
  <c r="P1432" i="10" s="1"/>
  <c r="F888" i="10"/>
  <c r="H888" i="10" s="1"/>
  <c r="I888" i="10" s="1"/>
  <c r="O888" i="10" s="1"/>
  <c r="P888" i="10" s="1"/>
  <c r="F305" i="10"/>
  <c r="H305" i="10" s="1"/>
  <c r="I305" i="10" s="1"/>
  <c r="O305" i="10" s="1"/>
  <c r="P305" i="10" s="1"/>
  <c r="F283" i="10"/>
  <c r="H283" i="10" s="1"/>
  <c r="I283" i="10" s="1"/>
  <c r="O283" i="10" s="1"/>
  <c r="P283" i="10" s="1"/>
  <c r="F1257" i="10"/>
  <c r="H1257" i="10" s="1"/>
  <c r="I1257" i="10" s="1"/>
  <c r="O1257" i="10" s="1"/>
  <c r="P1257" i="10" s="1"/>
  <c r="V1508" i="10"/>
  <c r="V1509" i="10" s="1"/>
  <c r="V1512" i="10" s="1"/>
  <c r="Z1506" i="10"/>
  <c r="Z1507" i="10"/>
  <c r="Z1510" i="10"/>
  <c r="Y1507" i="10"/>
  <c r="Y1510" i="10"/>
  <c r="Y1506" i="10"/>
  <c r="AC1512" i="10"/>
  <c r="W1508" i="10"/>
  <c r="W1509" i="10" s="1"/>
  <c r="W1511" i="10" s="1"/>
  <c r="AB1508" i="10"/>
  <c r="AB1509" i="10" s="1"/>
  <c r="AB1511" i="10" s="1"/>
  <c r="F1315" i="10"/>
  <c r="H1315" i="10" s="1"/>
  <c r="I1315" i="10" s="1"/>
  <c r="O1315" i="10" s="1"/>
  <c r="P1315" i="10" s="1"/>
  <c r="AA1508" i="10"/>
  <c r="AA1509" i="10" s="1"/>
  <c r="AA1511" i="10" s="1"/>
  <c r="U1511" i="10"/>
  <c r="F1455" i="10"/>
  <c r="H1455" i="10" s="1"/>
  <c r="I1455" i="10" s="1"/>
  <c r="O1455" i="10" s="1"/>
  <c r="P1455" i="10" s="1"/>
  <c r="F1110" i="10"/>
  <c r="H1110" i="10" s="1"/>
  <c r="I1110" i="10" s="1"/>
  <c r="O1110" i="10" s="1"/>
  <c r="P1110" i="10" s="1"/>
  <c r="Q1110" i="10" s="1"/>
  <c r="F647" i="10"/>
  <c r="H647" i="10" s="1"/>
  <c r="I647" i="10" s="1"/>
  <c r="O647" i="10" s="1"/>
  <c r="P647" i="10" s="1"/>
  <c r="F49" i="10"/>
  <c r="H49" i="10" s="1"/>
  <c r="I49" i="10" s="1"/>
  <c r="O49" i="10" s="1"/>
  <c r="P49" i="10" s="1"/>
  <c r="F1487" i="10"/>
  <c r="H1487" i="10" s="1"/>
  <c r="I1487" i="10" s="1"/>
  <c r="O1487" i="10" s="1"/>
  <c r="P1487" i="10" s="1"/>
  <c r="Q1487" i="10" s="1"/>
  <c r="F613" i="10"/>
  <c r="H613" i="10" s="1"/>
  <c r="I613" i="10" s="1"/>
  <c r="O613" i="10" s="1"/>
  <c r="P613" i="10" s="1"/>
  <c r="F76" i="10"/>
  <c r="H76" i="10" s="1"/>
  <c r="I76" i="10" s="1"/>
  <c r="O76" i="10" s="1"/>
  <c r="P76" i="10" s="1"/>
  <c r="F940" i="10"/>
  <c r="H940" i="10" s="1"/>
  <c r="I940" i="10" s="1"/>
  <c r="O940" i="10" s="1"/>
  <c r="P940" i="10" s="1"/>
  <c r="F1050" i="10"/>
  <c r="H1050" i="10" s="1"/>
  <c r="I1050" i="10" s="1"/>
  <c r="O1050" i="10" s="1"/>
  <c r="P1050" i="10" s="1"/>
  <c r="F171" i="10"/>
  <c r="H171" i="10" s="1"/>
  <c r="I171" i="10" s="1"/>
  <c r="O171" i="10" s="1"/>
  <c r="P171" i="10" s="1"/>
  <c r="F123" i="10"/>
  <c r="H123" i="10" s="1"/>
  <c r="I123" i="10" s="1"/>
  <c r="O123" i="10" s="1"/>
  <c r="P123" i="10" s="1"/>
  <c r="F1475" i="10"/>
  <c r="H1475" i="10" s="1"/>
  <c r="I1475" i="10" s="1"/>
  <c r="O1475" i="10" s="1"/>
  <c r="P1475" i="10" s="1"/>
  <c r="F1466" i="10"/>
  <c r="H1466" i="10" s="1"/>
  <c r="I1466" i="10" s="1"/>
  <c r="O1466" i="10" s="1"/>
  <c r="F1219" i="10"/>
  <c r="H1219" i="10" s="1"/>
  <c r="I1219" i="10" s="1"/>
  <c r="O1219" i="10" s="1"/>
  <c r="P1219" i="10" s="1"/>
  <c r="F1045" i="10"/>
  <c r="H1045" i="10" s="1"/>
  <c r="I1045" i="10" s="1"/>
  <c r="O1045" i="10" s="1"/>
  <c r="P1045" i="10" s="1"/>
  <c r="F1038" i="10"/>
  <c r="H1038" i="10" s="1"/>
  <c r="I1038" i="10" s="1"/>
  <c r="O1038" i="10" s="1"/>
  <c r="P1038" i="10" s="1"/>
  <c r="F468" i="10"/>
  <c r="H468" i="10" s="1"/>
  <c r="I468" i="10" s="1"/>
  <c r="O468" i="10" s="1"/>
  <c r="P468" i="10" s="1"/>
  <c r="F325" i="10"/>
  <c r="H325" i="10" s="1"/>
  <c r="I325" i="10" s="1"/>
  <c r="O325" i="10" s="1"/>
  <c r="P325" i="10" s="1"/>
  <c r="F340" i="10"/>
  <c r="H340" i="10" s="1"/>
  <c r="I340" i="10" s="1"/>
  <c r="O340" i="10" s="1"/>
  <c r="P340" i="10" s="1"/>
  <c r="F1300" i="10"/>
  <c r="H1300" i="10" s="1"/>
  <c r="I1300" i="10" s="1"/>
  <c r="O1300" i="10" s="1"/>
  <c r="P1300" i="10" s="1"/>
  <c r="F167" i="10"/>
  <c r="H167" i="10" s="1"/>
  <c r="I167" i="10" s="1"/>
  <c r="O167" i="10" s="1"/>
  <c r="F7" i="10"/>
  <c r="H7" i="10" s="1"/>
  <c r="I7" i="10" s="1"/>
  <c r="O7" i="10" s="1"/>
  <c r="P7" i="10" s="1"/>
  <c r="F1485" i="10"/>
  <c r="H1485" i="10" s="1"/>
  <c r="I1485" i="10" s="1"/>
  <c r="O1485" i="10" s="1"/>
  <c r="P1485" i="10" s="1"/>
  <c r="F725" i="10"/>
  <c r="H725" i="10" s="1"/>
  <c r="I725" i="10" s="1"/>
  <c r="O725" i="10" s="1"/>
  <c r="P725" i="10" s="1"/>
  <c r="F61" i="10"/>
  <c r="H61" i="10" s="1"/>
  <c r="I61" i="10" s="1"/>
  <c r="O61" i="10" s="1"/>
  <c r="P61" i="10" s="1"/>
  <c r="F1456" i="10"/>
  <c r="H1456" i="10" s="1"/>
  <c r="I1456" i="10" s="1"/>
  <c r="O1456" i="10" s="1"/>
  <c r="P1456" i="10" s="1"/>
  <c r="Q1456" i="10" s="1"/>
  <c r="F558" i="10"/>
  <c r="H558" i="10" s="1"/>
  <c r="I558" i="10" s="1"/>
  <c r="O558" i="10" s="1"/>
  <c r="P558" i="10" s="1"/>
  <c r="F56" i="10"/>
  <c r="H56" i="10" s="1"/>
  <c r="I56" i="10" s="1"/>
  <c r="O56" i="10" s="1"/>
  <c r="P56" i="10" s="1"/>
  <c r="F74" i="10"/>
  <c r="H74" i="10" s="1"/>
  <c r="I74" i="10" s="1"/>
  <c r="O74" i="10" s="1"/>
  <c r="P74" i="10" s="1"/>
  <c r="F8" i="10"/>
  <c r="H8" i="10" s="1"/>
  <c r="I8" i="10" s="1"/>
  <c r="O8" i="10" s="1"/>
  <c r="P8" i="10" s="1"/>
  <c r="Q8" i="10" s="1"/>
  <c r="F516" i="10"/>
  <c r="H516" i="10" s="1"/>
  <c r="I516" i="10" s="1"/>
  <c r="O516" i="10" s="1"/>
  <c r="P516" i="10" s="1"/>
  <c r="F607" i="10"/>
  <c r="H607" i="10" s="1"/>
  <c r="I607" i="10" s="1"/>
  <c r="O607" i="10" s="1"/>
  <c r="P607" i="10" s="1"/>
  <c r="F1336" i="10"/>
  <c r="H1336" i="10" s="1"/>
  <c r="I1336" i="10" s="1"/>
  <c r="O1336" i="10" s="1"/>
  <c r="P1336" i="10" s="1"/>
  <c r="F486" i="10"/>
  <c r="H486" i="10" s="1"/>
  <c r="I486" i="10" s="1"/>
  <c r="O486" i="10" s="1"/>
  <c r="P486" i="10" s="1"/>
  <c r="F1135" i="10"/>
  <c r="H1135" i="10" s="1"/>
  <c r="I1135" i="10" s="1"/>
  <c r="O1135" i="10" s="1"/>
  <c r="P1135" i="10" s="1"/>
  <c r="F1104" i="10"/>
  <c r="H1104" i="10" s="1"/>
  <c r="I1104" i="10" s="1"/>
  <c r="O1104" i="10" s="1"/>
  <c r="P1104" i="10" s="1"/>
  <c r="Q1104" i="10" s="1"/>
  <c r="F1479" i="10"/>
  <c r="H1479" i="10" s="1"/>
  <c r="I1479" i="10" s="1"/>
  <c r="O1479" i="10" s="1"/>
  <c r="P1479" i="10" s="1"/>
  <c r="F1093" i="10"/>
  <c r="H1093" i="10" s="1"/>
  <c r="I1093" i="10" s="1"/>
  <c r="O1093" i="10" s="1"/>
  <c r="P1093" i="10" s="1"/>
  <c r="F802" i="10"/>
  <c r="H802" i="10" s="1"/>
  <c r="I802" i="10" s="1"/>
  <c r="O802" i="10" s="1"/>
  <c r="P802" i="10" s="1"/>
  <c r="F1024" i="10"/>
  <c r="H1024" i="10" s="1"/>
  <c r="I1024" i="10" s="1"/>
  <c r="O1024" i="10" s="1"/>
  <c r="P1024" i="10" s="1"/>
  <c r="F809" i="10"/>
  <c r="H809" i="10" s="1"/>
  <c r="I809" i="10" s="1"/>
  <c r="O809" i="10" s="1"/>
  <c r="F453" i="10"/>
  <c r="H453" i="10" s="1"/>
  <c r="I453" i="10" s="1"/>
  <c r="O453" i="10" s="1"/>
  <c r="P453" i="10" s="1"/>
  <c r="F1175" i="10"/>
  <c r="H1175" i="10" s="1"/>
  <c r="I1175" i="10" s="1"/>
  <c r="O1175" i="10" s="1"/>
  <c r="P1175" i="10" s="1"/>
  <c r="F1164" i="10"/>
  <c r="H1164" i="10" s="1"/>
  <c r="I1164" i="10" s="1"/>
  <c r="O1164" i="10" s="1"/>
  <c r="P1164" i="10" s="1"/>
  <c r="F1122" i="10"/>
  <c r="H1122" i="10" s="1"/>
  <c r="I1122" i="10" s="1"/>
  <c r="O1122" i="10" s="1"/>
  <c r="P1122" i="10" s="1"/>
  <c r="F748" i="10"/>
  <c r="H748" i="10" s="1"/>
  <c r="I748" i="10" s="1"/>
  <c r="O748" i="10" s="1"/>
  <c r="P748" i="10" s="1"/>
  <c r="F454" i="10"/>
  <c r="H454" i="10" s="1"/>
  <c r="I454" i="10" s="1"/>
  <c r="O454" i="10" s="1"/>
  <c r="P454" i="10" s="1"/>
  <c r="F224" i="10"/>
  <c r="H224" i="10" s="1"/>
  <c r="I224" i="10" s="1"/>
  <c r="O224" i="10" s="1"/>
  <c r="P224" i="10" s="1"/>
  <c r="F1352" i="10"/>
  <c r="H1352" i="10" s="1"/>
  <c r="I1352" i="10" s="1"/>
  <c r="O1352" i="10" s="1"/>
  <c r="P1352" i="10" s="1"/>
  <c r="F484" i="10"/>
  <c r="H484" i="10" s="1"/>
  <c r="I484" i="10" s="1"/>
  <c r="O484" i="10" s="1"/>
  <c r="P484" i="10" s="1"/>
  <c r="F1331" i="10"/>
  <c r="H1331" i="10" s="1"/>
  <c r="I1331" i="10" s="1"/>
  <c r="O1331" i="10" s="1"/>
  <c r="P1331" i="10" s="1"/>
  <c r="F1126" i="10"/>
  <c r="H1126" i="10" s="1"/>
  <c r="I1126" i="10" s="1"/>
  <c r="O1126" i="10" s="1"/>
  <c r="P1126" i="10" s="1"/>
  <c r="F1453" i="10"/>
  <c r="H1453" i="10" s="1"/>
  <c r="I1453" i="10" s="1"/>
  <c r="O1453" i="10" s="1"/>
  <c r="P1453" i="10" s="1"/>
  <c r="F14" i="10"/>
  <c r="H14" i="10" s="1"/>
  <c r="I14" i="10" s="1"/>
  <c r="O14" i="10" s="1"/>
  <c r="P14" i="10" s="1"/>
  <c r="F1396" i="10"/>
  <c r="H1396" i="10" s="1"/>
  <c r="I1396" i="10" s="1"/>
  <c r="O1396" i="10" s="1"/>
  <c r="P1396" i="10" s="1"/>
  <c r="Q1396" i="10" s="1"/>
  <c r="F4" i="10"/>
  <c r="H4" i="10" s="1"/>
  <c r="F19" i="10"/>
  <c r="H19" i="10" s="1"/>
  <c r="I19" i="10" s="1"/>
  <c r="O19" i="10" s="1"/>
  <c r="P19" i="10" s="1"/>
  <c r="F1209" i="10"/>
  <c r="H1209" i="10" s="1"/>
  <c r="I1209" i="10" s="1"/>
  <c r="O1209" i="10" s="1"/>
  <c r="P1209" i="10" s="1"/>
  <c r="F1044" i="10"/>
  <c r="H1044" i="10" s="1"/>
  <c r="I1044" i="10" s="1"/>
  <c r="O1044" i="10" s="1"/>
  <c r="P1044" i="10" s="1"/>
  <c r="F206" i="10"/>
  <c r="H206" i="10" s="1"/>
  <c r="I206" i="10" s="1"/>
  <c r="O206" i="10" s="1"/>
  <c r="P206" i="10" s="1"/>
  <c r="F451" i="10"/>
  <c r="H451" i="10" s="1"/>
  <c r="I451" i="10" s="1"/>
  <c r="O451" i="10" s="1"/>
  <c r="P451" i="10" s="1"/>
  <c r="F1321" i="10"/>
  <c r="H1321" i="10" s="1"/>
  <c r="I1321" i="10" s="1"/>
  <c r="O1321" i="10" s="1"/>
  <c r="P1321" i="10" s="1"/>
  <c r="Q1321" i="10" s="1"/>
  <c r="F1229" i="10"/>
  <c r="H1229" i="10" s="1"/>
  <c r="I1229" i="10" s="1"/>
  <c r="O1229" i="10" s="1"/>
  <c r="P1229" i="10" s="1"/>
  <c r="Q1229" i="10" s="1"/>
  <c r="F875" i="10"/>
  <c r="H875" i="10" s="1"/>
  <c r="I875" i="10" s="1"/>
  <c r="O875" i="10" s="1"/>
  <c r="P875" i="10" s="1"/>
  <c r="F656" i="10"/>
  <c r="H656" i="10" s="1"/>
  <c r="I656" i="10" s="1"/>
  <c r="O656" i="10" s="1"/>
  <c r="P656" i="10" s="1"/>
  <c r="F721" i="10"/>
  <c r="H721" i="10" s="1"/>
  <c r="I721" i="10" s="1"/>
  <c r="O721" i="10" s="1"/>
  <c r="P721" i="10" s="1"/>
  <c r="F437" i="10"/>
  <c r="H437" i="10" s="1"/>
  <c r="I437" i="10" s="1"/>
  <c r="O437" i="10" s="1"/>
  <c r="P437" i="10" s="1"/>
  <c r="F471" i="10"/>
  <c r="H471" i="10" s="1"/>
  <c r="I471" i="10" s="1"/>
  <c r="O471" i="10" s="1"/>
  <c r="P471" i="10" s="1"/>
  <c r="F293" i="10"/>
  <c r="H293" i="10" s="1"/>
  <c r="I293" i="10" s="1"/>
  <c r="O293" i="10" s="1"/>
  <c r="P293" i="10" s="1"/>
  <c r="F358" i="10"/>
  <c r="H358" i="10" s="1"/>
  <c r="I358" i="10" s="1"/>
  <c r="O358" i="10" s="1"/>
  <c r="P358" i="10" s="1"/>
  <c r="F300" i="10"/>
  <c r="H300" i="10" s="1"/>
  <c r="I300" i="10" s="1"/>
  <c r="O300" i="10" s="1"/>
  <c r="P300" i="10" s="1"/>
  <c r="F97" i="10"/>
  <c r="H97" i="10" s="1"/>
  <c r="I97" i="10" s="1"/>
  <c r="O97" i="10" s="1"/>
  <c r="P97" i="10" s="1"/>
  <c r="F18" i="10"/>
  <c r="H18" i="10" s="1"/>
  <c r="I18" i="10" s="1"/>
  <c r="O18" i="10" s="1"/>
  <c r="P18" i="10" s="1"/>
  <c r="F1167" i="10"/>
  <c r="H1167" i="10" s="1"/>
  <c r="I1167" i="10" s="1"/>
  <c r="O1167" i="10" s="1"/>
  <c r="P1167" i="10" s="1"/>
  <c r="F47" i="10"/>
  <c r="H47" i="10" s="1"/>
  <c r="I47" i="10" s="1"/>
  <c r="O47" i="10" s="1"/>
  <c r="P47" i="10" s="1"/>
  <c r="F1459" i="10"/>
  <c r="H1459" i="10" s="1"/>
  <c r="I1459" i="10" s="1"/>
  <c r="O1459" i="10" s="1"/>
  <c r="P1459" i="10" s="1"/>
  <c r="F1013" i="10"/>
  <c r="H1013" i="10" s="1"/>
  <c r="I1013" i="10" s="1"/>
  <c r="O1013" i="10" s="1"/>
  <c r="P1013" i="10" s="1"/>
  <c r="Q1013" i="10" s="1"/>
  <c r="F972" i="10"/>
  <c r="H972" i="10" s="1"/>
  <c r="I972" i="10" s="1"/>
  <c r="O972" i="10" s="1"/>
  <c r="P972" i="10" s="1"/>
  <c r="F517" i="10"/>
  <c r="H517" i="10" s="1"/>
  <c r="I517" i="10" s="1"/>
  <c r="O517" i="10" s="1"/>
  <c r="P517" i="10" s="1"/>
  <c r="F417" i="10"/>
  <c r="H417" i="10" s="1"/>
  <c r="I417" i="10" s="1"/>
  <c r="O417" i="10" s="1"/>
  <c r="P417" i="10" s="1"/>
  <c r="F179" i="10"/>
  <c r="H179" i="10" s="1"/>
  <c r="I179" i="10" s="1"/>
  <c r="O179" i="10" s="1"/>
  <c r="P179" i="10" s="1"/>
  <c r="F90" i="10"/>
  <c r="H90" i="10" s="1"/>
  <c r="I90" i="10" s="1"/>
  <c r="O90" i="10" s="1"/>
  <c r="P90" i="10" s="1"/>
  <c r="F362" i="10"/>
  <c r="H362" i="10" s="1"/>
  <c r="I362" i="10" s="1"/>
  <c r="O362" i="10" s="1"/>
  <c r="P362" i="10" s="1"/>
  <c r="F1372" i="10"/>
  <c r="H1372" i="10" s="1"/>
  <c r="I1372" i="10" s="1"/>
  <c r="O1372" i="10" s="1"/>
  <c r="P1372" i="10" s="1"/>
  <c r="F1082" i="10"/>
  <c r="H1082" i="10" s="1"/>
  <c r="I1082" i="10" s="1"/>
  <c r="O1082" i="10" s="1"/>
  <c r="P1082" i="10" s="1"/>
  <c r="F1143" i="10"/>
  <c r="H1143" i="10" s="1"/>
  <c r="I1143" i="10" s="1"/>
  <c r="O1143" i="10" s="1"/>
  <c r="P1143" i="10" s="1"/>
  <c r="F815" i="10"/>
  <c r="H815" i="10" s="1"/>
  <c r="I815" i="10" s="1"/>
  <c r="O815" i="10" s="1"/>
  <c r="P815" i="10" s="1"/>
  <c r="F767" i="10"/>
  <c r="H767" i="10" s="1"/>
  <c r="I767" i="10" s="1"/>
  <c r="O767" i="10" s="1"/>
  <c r="P767" i="10" s="1"/>
  <c r="F720" i="10"/>
  <c r="H720" i="10" s="1"/>
  <c r="I720" i="10" s="1"/>
  <c r="O720" i="10" s="1"/>
  <c r="P720" i="10" s="1"/>
  <c r="F560" i="10"/>
  <c r="H560" i="10" s="1"/>
  <c r="I560" i="10" s="1"/>
  <c r="O560" i="10" s="1"/>
  <c r="P560" i="10" s="1"/>
  <c r="F267" i="10"/>
  <c r="H267" i="10" s="1"/>
  <c r="I267" i="10" s="1"/>
  <c r="O267" i="10" s="1"/>
  <c r="P267" i="10" s="1"/>
  <c r="F219" i="10"/>
  <c r="H219" i="10" s="1"/>
  <c r="I219" i="10" s="1"/>
  <c r="O219" i="10" s="1"/>
  <c r="P219" i="10" s="1"/>
  <c r="F197" i="10"/>
  <c r="H197" i="10" s="1"/>
  <c r="I197" i="10" s="1"/>
  <c r="O197" i="10" s="1"/>
  <c r="P197" i="10" s="1"/>
  <c r="F1494" i="10"/>
  <c r="H1494" i="10" s="1"/>
  <c r="I1494" i="10" s="1"/>
  <c r="O1494" i="10" s="1"/>
  <c r="P1494" i="10" s="1"/>
  <c r="F568" i="10"/>
  <c r="H568" i="10" s="1"/>
  <c r="I568" i="10" s="1"/>
  <c r="O568" i="10" s="1"/>
  <c r="P568" i="10" s="1"/>
  <c r="F157" i="10"/>
  <c r="H157" i="10" s="1"/>
  <c r="I157" i="10" s="1"/>
  <c r="O157" i="10" s="1"/>
  <c r="P157" i="10" s="1"/>
  <c r="F276" i="10"/>
  <c r="H276" i="10" s="1"/>
  <c r="I276" i="10" s="1"/>
  <c r="O276" i="10" s="1"/>
  <c r="P276" i="10" s="1"/>
  <c r="Q276" i="10" s="1"/>
  <c r="F1227" i="10"/>
  <c r="H1227" i="10" s="1"/>
  <c r="I1227" i="10" s="1"/>
  <c r="O1227" i="10" s="1"/>
  <c r="P1227" i="10" s="1"/>
  <c r="F1148" i="10"/>
  <c r="H1148" i="10" s="1"/>
  <c r="I1148" i="10" s="1"/>
  <c r="O1148" i="10" s="1"/>
  <c r="P1148" i="10" s="1"/>
  <c r="F1119" i="10"/>
  <c r="H1119" i="10" s="1"/>
  <c r="I1119" i="10" s="1"/>
  <c r="O1119" i="10" s="1"/>
  <c r="P1119" i="10" s="1"/>
  <c r="F1107" i="10"/>
  <c r="H1107" i="10" s="1"/>
  <c r="I1107" i="10" s="1"/>
  <c r="O1107" i="10" s="1"/>
  <c r="P1107" i="10" s="1"/>
  <c r="Q1107" i="10" s="1"/>
  <c r="F701" i="10"/>
  <c r="H701" i="10" s="1"/>
  <c r="I701" i="10" s="1"/>
  <c r="O701" i="10" s="1"/>
  <c r="P701" i="10" s="1"/>
  <c r="F438" i="10"/>
  <c r="H438" i="10" s="1"/>
  <c r="I438" i="10" s="1"/>
  <c r="O438" i="10" s="1"/>
  <c r="P438" i="10" s="1"/>
  <c r="Q438" i="10" s="1"/>
  <c r="F1260" i="10"/>
  <c r="H1260" i="10" s="1"/>
  <c r="I1260" i="10" s="1"/>
  <c r="O1260" i="10" s="1"/>
  <c r="P1260" i="10" s="1"/>
  <c r="F1181" i="10"/>
  <c r="H1181" i="10" s="1"/>
  <c r="I1181" i="10" s="1"/>
  <c r="O1181" i="10" s="1"/>
  <c r="P1181" i="10" s="1"/>
  <c r="Q1181" i="10" s="1"/>
  <c r="F1118" i="10"/>
  <c r="H1118" i="10" s="1"/>
  <c r="I1118" i="10" s="1"/>
  <c r="O1118" i="10" s="1"/>
  <c r="P1118" i="10" s="1"/>
  <c r="F1153" i="10"/>
  <c r="H1153" i="10" s="1"/>
  <c r="I1153" i="10" s="1"/>
  <c r="O1153" i="10" s="1"/>
  <c r="P1153" i="10" s="1"/>
  <c r="F225" i="10"/>
  <c r="H225" i="10" s="1"/>
  <c r="I225" i="10" s="1"/>
  <c r="O225" i="10" s="1"/>
  <c r="P225" i="10" s="1"/>
  <c r="F24" i="10"/>
  <c r="H24" i="10" s="1"/>
  <c r="I24" i="10" s="1"/>
  <c r="O24" i="10" s="1"/>
  <c r="P24" i="10" s="1"/>
  <c r="F68" i="10"/>
  <c r="H68" i="10" s="1"/>
  <c r="I68" i="10" s="1"/>
  <c r="O68" i="10" s="1"/>
  <c r="P68" i="10" s="1"/>
  <c r="F953" i="10"/>
  <c r="H953" i="10" s="1"/>
  <c r="I953" i="10" s="1"/>
  <c r="O953" i="10" s="1"/>
  <c r="P953" i="10" s="1"/>
  <c r="F831" i="10"/>
  <c r="H831" i="10" s="1"/>
  <c r="I831" i="10" s="1"/>
  <c r="O831" i="10" s="1"/>
  <c r="P831" i="10" s="1"/>
  <c r="F638" i="10"/>
  <c r="H638" i="10" s="1"/>
  <c r="I638" i="10" s="1"/>
  <c r="O638" i="10" s="1"/>
  <c r="P638" i="10" s="1"/>
  <c r="F735" i="10"/>
  <c r="H735" i="10" s="1"/>
  <c r="I735" i="10" s="1"/>
  <c r="O735" i="10" s="1"/>
  <c r="P735" i="10" s="1"/>
  <c r="F598" i="10"/>
  <c r="H598" i="10" s="1"/>
  <c r="I598" i="10" s="1"/>
  <c r="O598" i="10" s="1"/>
  <c r="P598" i="10" s="1"/>
  <c r="F590" i="10"/>
  <c r="H590" i="10" s="1"/>
  <c r="I590" i="10" s="1"/>
  <c r="O590" i="10" s="1"/>
  <c r="P590" i="10" s="1"/>
  <c r="F450" i="10"/>
  <c r="H450" i="10" s="1"/>
  <c r="I450" i="10" s="1"/>
  <c r="O450" i="10" s="1"/>
  <c r="P450" i="10" s="1"/>
  <c r="F124" i="10"/>
  <c r="H124" i="10" s="1"/>
  <c r="I124" i="10" s="1"/>
  <c r="O124" i="10" s="1"/>
  <c r="P124" i="10" s="1"/>
  <c r="F209" i="10"/>
  <c r="H209" i="10" s="1"/>
  <c r="I209" i="10" s="1"/>
  <c r="O209" i="10" s="1"/>
  <c r="P209" i="10" s="1"/>
  <c r="F739" i="10"/>
  <c r="H739" i="10" s="1"/>
  <c r="I739" i="10" s="1"/>
  <c r="O739" i="10" s="1"/>
  <c r="P739" i="10" s="1"/>
  <c r="F401" i="10"/>
  <c r="H401" i="10" s="1"/>
  <c r="I401" i="10" s="1"/>
  <c r="O401" i="10" s="1"/>
  <c r="P401" i="10" s="1"/>
  <c r="F129" i="10"/>
  <c r="H129" i="10" s="1"/>
  <c r="I129" i="10" s="1"/>
  <c r="O129" i="10" s="1"/>
  <c r="P129" i="10" s="1"/>
  <c r="F83" i="10"/>
  <c r="H83" i="10" s="1"/>
  <c r="I83" i="10" s="1"/>
  <c r="O83" i="10" s="1"/>
  <c r="P83" i="10" s="1"/>
  <c r="F820" i="10"/>
  <c r="H820" i="10" s="1"/>
  <c r="I820" i="10" s="1"/>
  <c r="O820" i="10" s="1"/>
  <c r="P820" i="10" s="1"/>
  <c r="F667" i="10"/>
  <c r="H667" i="10" s="1"/>
  <c r="I667" i="10" s="1"/>
  <c r="O667" i="10" s="1"/>
  <c r="P667" i="10" s="1"/>
  <c r="F631" i="10"/>
  <c r="H631" i="10" s="1"/>
  <c r="I631" i="10" s="1"/>
  <c r="O631" i="10" s="1"/>
  <c r="P631" i="10" s="1"/>
  <c r="F424" i="10"/>
  <c r="H424" i="10" s="1"/>
  <c r="I424" i="10" s="1"/>
  <c r="O424" i="10" s="1"/>
  <c r="P424" i="10" s="1"/>
  <c r="F321" i="10"/>
  <c r="H321" i="10" s="1"/>
  <c r="I321" i="10" s="1"/>
  <c r="O321" i="10" s="1"/>
  <c r="P321" i="10" s="1"/>
  <c r="F1424" i="10"/>
  <c r="H1424" i="10" s="1"/>
  <c r="I1424" i="10" s="1"/>
  <c r="O1424" i="10" s="1"/>
  <c r="P1424" i="10" s="1"/>
  <c r="F1339" i="10"/>
  <c r="H1339" i="10" s="1"/>
  <c r="I1339" i="10" s="1"/>
  <c r="O1339" i="10" s="1"/>
  <c r="P1339" i="10" s="1"/>
  <c r="F806" i="10"/>
  <c r="H806" i="10" s="1"/>
  <c r="I806" i="10" s="1"/>
  <c r="O806" i="10" s="1"/>
  <c r="P806" i="10" s="1"/>
  <c r="F472" i="10"/>
  <c r="H472" i="10" s="1"/>
  <c r="I472" i="10" s="1"/>
  <c r="O472" i="10" s="1"/>
  <c r="P472" i="10" s="1"/>
  <c r="F731" i="10"/>
  <c r="H731" i="10" s="1"/>
  <c r="I731" i="10" s="1"/>
  <c r="O731" i="10" s="1"/>
  <c r="P731" i="10" s="1"/>
  <c r="F583" i="10"/>
  <c r="H583" i="10" s="1"/>
  <c r="I583" i="10" s="1"/>
  <c r="O583" i="10" s="1"/>
  <c r="P583" i="10" s="1"/>
  <c r="F549" i="10"/>
  <c r="H549" i="10" s="1"/>
  <c r="I549" i="10" s="1"/>
  <c r="O549" i="10" s="1"/>
  <c r="P549" i="10" s="1"/>
  <c r="Q549" i="10" s="1"/>
  <c r="F509" i="10"/>
  <c r="H509" i="10" s="1"/>
  <c r="I509" i="10" s="1"/>
  <c r="O509" i="10" s="1"/>
  <c r="P509" i="10" s="1"/>
  <c r="F463" i="10"/>
  <c r="H463" i="10" s="1"/>
  <c r="I463" i="10" s="1"/>
  <c r="O463" i="10" s="1"/>
  <c r="P463" i="10" s="1"/>
  <c r="F456" i="10"/>
  <c r="H456" i="10" s="1"/>
  <c r="I456" i="10" s="1"/>
  <c r="O456" i="10" s="1"/>
  <c r="P456" i="10" s="1"/>
  <c r="F457" i="10"/>
  <c r="H457" i="10" s="1"/>
  <c r="I457" i="10" s="1"/>
  <c r="O457" i="10" s="1"/>
  <c r="P457" i="10" s="1"/>
  <c r="F98" i="10"/>
  <c r="H98" i="10" s="1"/>
  <c r="I98" i="10" s="1"/>
  <c r="O98" i="10" s="1"/>
  <c r="F1304" i="10"/>
  <c r="H1304" i="10" s="1"/>
  <c r="I1304" i="10" s="1"/>
  <c r="O1304" i="10" s="1"/>
  <c r="P1304" i="10" s="1"/>
  <c r="F1012" i="10"/>
  <c r="H1012" i="10" s="1"/>
  <c r="I1012" i="10" s="1"/>
  <c r="O1012" i="10" s="1"/>
  <c r="P1012" i="10" s="1"/>
  <c r="F443" i="10"/>
  <c r="H443" i="10" s="1"/>
  <c r="I443" i="10" s="1"/>
  <c r="O443" i="10" s="1"/>
  <c r="P443" i="10" s="1"/>
  <c r="Q443" i="10" s="1"/>
  <c r="F1435" i="10"/>
  <c r="H1435" i="10" s="1"/>
  <c r="I1435" i="10" s="1"/>
  <c r="O1435" i="10" s="1"/>
  <c r="P1435" i="10" s="1"/>
  <c r="F652" i="10"/>
  <c r="H652" i="10" s="1"/>
  <c r="I652" i="10" s="1"/>
  <c r="O652" i="10" s="1"/>
  <c r="P652" i="10" s="1"/>
  <c r="F353" i="10"/>
  <c r="H353" i="10" s="1"/>
  <c r="I353" i="10" s="1"/>
  <c r="O353" i="10" s="1"/>
  <c r="P353" i="10" s="1"/>
  <c r="F168" i="10"/>
  <c r="H168" i="10" s="1"/>
  <c r="I168" i="10" s="1"/>
  <c r="O168" i="10" s="1"/>
  <c r="P168" i="10" s="1"/>
  <c r="F101" i="10"/>
  <c r="H101" i="10" s="1"/>
  <c r="I101" i="10" s="1"/>
  <c r="O101" i="10" s="1"/>
  <c r="P101" i="10" s="1"/>
  <c r="Q101" i="10" s="1"/>
  <c r="F92" i="10"/>
  <c r="H92" i="10" s="1"/>
  <c r="I92" i="10" s="1"/>
  <c r="O92" i="10" s="1"/>
  <c r="P92" i="10" s="1"/>
  <c r="F1482" i="10"/>
  <c r="H1482" i="10" s="1"/>
  <c r="I1482" i="10" s="1"/>
  <c r="O1482" i="10" s="1"/>
  <c r="P1482" i="10" s="1"/>
  <c r="Q1482" i="10" s="1"/>
  <c r="F1471" i="10"/>
  <c r="H1471" i="10" s="1"/>
  <c r="I1471" i="10" s="1"/>
  <c r="O1471" i="10" s="1"/>
  <c r="P1471" i="10" s="1"/>
  <c r="F1345" i="10"/>
  <c r="H1345" i="10" s="1"/>
  <c r="I1345" i="10" s="1"/>
  <c r="O1345" i="10" s="1"/>
  <c r="P1345" i="10" s="1"/>
  <c r="F1253" i="10"/>
  <c r="H1253" i="10" s="1"/>
  <c r="I1253" i="10" s="1"/>
  <c r="O1253" i="10" s="1"/>
  <c r="P1253" i="10" s="1"/>
  <c r="Q1253" i="10" s="1"/>
  <c r="F1150" i="10"/>
  <c r="H1150" i="10" s="1"/>
  <c r="I1150" i="10" s="1"/>
  <c r="O1150" i="10" s="1"/>
  <c r="P1150" i="10" s="1"/>
  <c r="F1176" i="10"/>
  <c r="H1176" i="10" s="1"/>
  <c r="I1176" i="10" s="1"/>
  <c r="O1176" i="10" s="1"/>
  <c r="P1176" i="10" s="1"/>
  <c r="F997" i="10"/>
  <c r="H997" i="10" s="1"/>
  <c r="I997" i="10" s="1"/>
  <c r="O997" i="10" s="1"/>
  <c r="P997" i="10" s="1"/>
  <c r="F916" i="10"/>
  <c r="H916" i="10" s="1"/>
  <c r="I916" i="10" s="1"/>
  <c r="O916" i="10" s="1"/>
  <c r="P916" i="10" s="1"/>
  <c r="F779" i="10"/>
  <c r="H779" i="10" s="1"/>
  <c r="I779" i="10" s="1"/>
  <c r="O779" i="10" s="1"/>
  <c r="P779" i="10" s="1"/>
  <c r="F686" i="10"/>
  <c r="H686" i="10" s="1"/>
  <c r="I686" i="10" s="1"/>
  <c r="O686" i="10" s="1"/>
  <c r="P686" i="10" s="1"/>
  <c r="F490" i="10"/>
  <c r="H490" i="10" s="1"/>
  <c r="I490" i="10" s="1"/>
  <c r="O490" i="10" s="1"/>
  <c r="P490" i="10" s="1"/>
  <c r="F794" i="10"/>
  <c r="H794" i="10" s="1"/>
  <c r="I794" i="10" s="1"/>
  <c r="O794" i="10" s="1"/>
  <c r="P794" i="10" s="1"/>
  <c r="F229" i="10"/>
  <c r="H229" i="10" s="1"/>
  <c r="I229" i="10" s="1"/>
  <c r="O229" i="10" s="1"/>
  <c r="P229" i="10" s="1"/>
  <c r="F214" i="10"/>
  <c r="H214" i="10" s="1"/>
  <c r="I214" i="10" s="1"/>
  <c r="O214" i="10" s="1"/>
  <c r="P214" i="10" s="1"/>
  <c r="F94" i="10"/>
  <c r="H94" i="10" s="1"/>
  <c r="I94" i="10" s="1"/>
  <c r="O94" i="10" s="1"/>
  <c r="P94" i="10" s="1"/>
  <c r="F853" i="10"/>
  <c r="H853" i="10" s="1"/>
  <c r="I853" i="10" s="1"/>
  <c r="O853" i="10" s="1"/>
  <c r="P853" i="10" s="1"/>
  <c r="F306" i="10"/>
  <c r="H306" i="10" s="1"/>
  <c r="I306" i="10" s="1"/>
  <c r="O306" i="10" s="1"/>
  <c r="P306" i="10" s="1"/>
  <c r="F1236" i="10"/>
  <c r="H1236" i="10" s="1"/>
  <c r="I1236" i="10" s="1"/>
  <c r="O1236" i="10" s="1"/>
  <c r="P1236" i="10" s="1"/>
  <c r="F597" i="10"/>
  <c r="H597" i="10" s="1"/>
  <c r="I597" i="10" s="1"/>
  <c r="O597" i="10" s="1"/>
  <c r="P597" i="10" s="1"/>
  <c r="F1492" i="10"/>
  <c r="H1492" i="10" s="1"/>
  <c r="I1492" i="10" s="1"/>
  <c r="O1492" i="10" s="1"/>
  <c r="P1492" i="10" s="1"/>
  <c r="Q1492" i="10" s="1"/>
  <c r="F1378" i="10"/>
  <c r="H1378" i="10" s="1"/>
  <c r="I1378" i="10" s="1"/>
  <c r="O1378" i="10" s="1"/>
  <c r="P1378" i="10" s="1"/>
  <c r="Q1378" i="10" s="1"/>
  <c r="F1204" i="10"/>
  <c r="H1204" i="10" s="1"/>
  <c r="I1204" i="10" s="1"/>
  <c r="O1204" i="10" s="1"/>
  <c r="P1204" i="10" s="1"/>
  <c r="Q1204" i="10" s="1"/>
  <c r="F814" i="10"/>
  <c r="H814" i="10" s="1"/>
  <c r="I814" i="10" s="1"/>
  <c r="O814" i="10" s="1"/>
  <c r="P814" i="10" s="1"/>
  <c r="F314" i="10"/>
  <c r="H314" i="10" s="1"/>
  <c r="I314" i="10" s="1"/>
  <c r="O314" i="10" s="1"/>
  <c r="P314" i="10" s="1"/>
  <c r="F236" i="10"/>
  <c r="H236" i="10" s="1"/>
  <c r="I236" i="10" s="1"/>
  <c r="O236" i="10" s="1"/>
  <c r="P236" i="10" s="1"/>
  <c r="Q236" i="10" s="1"/>
  <c r="F71" i="10"/>
  <c r="H71" i="10" s="1"/>
  <c r="I71" i="10" s="1"/>
  <c r="O71" i="10" s="1"/>
  <c r="P71" i="10" s="1"/>
  <c r="F1414" i="10"/>
  <c r="H1414" i="10" s="1"/>
  <c r="I1414" i="10" s="1"/>
  <c r="O1414" i="10" s="1"/>
  <c r="P1414" i="10" s="1"/>
  <c r="F1314" i="10"/>
  <c r="H1314" i="10" s="1"/>
  <c r="I1314" i="10" s="1"/>
  <c r="O1314" i="10" s="1"/>
  <c r="P1314" i="10" s="1"/>
  <c r="Q1314" i="10" s="1"/>
  <c r="F1042" i="10"/>
  <c r="H1042" i="10" s="1"/>
  <c r="I1042" i="10" s="1"/>
  <c r="O1042" i="10" s="1"/>
  <c r="P1042" i="10" s="1"/>
  <c r="F878" i="10"/>
  <c r="H878" i="10" s="1"/>
  <c r="I878" i="10" s="1"/>
  <c r="O878" i="10" s="1"/>
  <c r="P878" i="10" s="1"/>
  <c r="F377" i="10"/>
  <c r="H377" i="10" s="1"/>
  <c r="I377" i="10" s="1"/>
  <c r="O377" i="10" s="1"/>
  <c r="P377" i="10" s="1"/>
  <c r="F211" i="10"/>
  <c r="H211" i="10" s="1"/>
  <c r="I211" i="10" s="1"/>
  <c r="O211" i="10" s="1"/>
  <c r="P211" i="10" s="1"/>
  <c r="F320" i="10"/>
  <c r="H320" i="10" s="1"/>
  <c r="I320" i="10" s="1"/>
  <c r="O320" i="10" s="1"/>
  <c r="P320" i="10" s="1"/>
  <c r="F69" i="10"/>
  <c r="H69" i="10" s="1"/>
  <c r="I69" i="10" s="1"/>
  <c r="O69" i="10" s="1"/>
  <c r="P69" i="10" s="1"/>
  <c r="F658" i="10"/>
  <c r="H658" i="10" s="1"/>
  <c r="I658" i="10" s="1"/>
  <c r="O658" i="10" s="1"/>
  <c r="P658" i="10" s="1"/>
  <c r="F462" i="10"/>
  <c r="H462" i="10" s="1"/>
  <c r="I462" i="10" s="1"/>
  <c r="O462" i="10" s="1"/>
  <c r="P462" i="10" s="1"/>
  <c r="F136" i="10"/>
  <c r="H136" i="10" s="1"/>
  <c r="I136" i="10" s="1"/>
  <c r="O136" i="10" s="1"/>
  <c r="P136" i="10" s="1"/>
  <c r="F491" i="10"/>
  <c r="H491" i="10" s="1"/>
  <c r="I491" i="10" s="1"/>
  <c r="O491" i="10" s="1"/>
  <c r="P491" i="10" s="1"/>
  <c r="F162" i="10"/>
  <c r="H162" i="10" s="1"/>
  <c r="I162" i="10" s="1"/>
  <c r="O162" i="10" s="1"/>
  <c r="P162" i="10" s="1"/>
  <c r="F9" i="10"/>
  <c r="H9" i="10" s="1"/>
  <c r="I9" i="10" s="1"/>
  <c r="O9" i="10" s="1"/>
  <c r="P9" i="10" s="1"/>
  <c r="F1173" i="10"/>
  <c r="H1173" i="10" s="1"/>
  <c r="I1173" i="10" s="1"/>
  <c r="O1173" i="10" s="1"/>
  <c r="P1173" i="10" s="1"/>
  <c r="F393" i="10"/>
  <c r="H393" i="10" s="1"/>
  <c r="I393" i="10" s="1"/>
  <c r="O393" i="10" s="1"/>
  <c r="P393" i="10" s="1"/>
  <c r="F479" i="10"/>
  <c r="H479" i="10" s="1"/>
  <c r="I479" i="10" s="1"/>
  <c r="O479" i="10" s="1"/>
  <c r="P479" i="10" s="1"/>
  <c r="F477" i="10"/>
  <c r="H477" i="10" s="1"/>
  <c r="I477" i="10" s="1"/>
  <c r="O477" i="10" s="1"/>
  <c r="P477" i="10" s="1"/>
  <c r="F57" i="10"/>
  <c r="H57" i="10" s="1"/>
  <c r="I57" i="10" s="1"/>
  <c r="O57" i="10" s="1"/>
  <c r="P57" i="10" s="1"/>
  <c r="F133" i="10"/>
  <c r="H133" i="10" s="1"/>
  <c r="I133" i="10" s="1"/>
  <c r="O133" i="10" s="1"/>
  <c r="P133" i="10" s="1"/>
  <c r="F1448" i="10"/>
  <c r="H1448" i="10" s="1"/>
  <c r="I1448" i="10" s="1"/>
  <c r="O1448" i="10" s="1"/>
  <c r="P1448" i="10" s="1"/>
  <c r="F1322" i="10"/>
  <c r="H1322" i="10" s="1"/>
  <c r="I1322" i="10" s="1"/>
  <c r="O1322" i="10" s="1"/>
  <c r="P1322" i="10" s="1"/>
  <c r="F1318" i="10"/>
  <c r="H1318" i="10" s="1"/>
  <c r="I1318" i="10" s="1"/>
  <c r="O1318" i="10" s="1"/>
  <c r="P1318" i="10" s="1"/>
  <c r="F1271" i="10"/>
  <c r="H1271" i="10" s="1"/>
  <c r="I1271" i="10" s="1"/>
  <c r="O1271" i="10" s="1"/>
  <c r="P1271" i="10" s="1"/>
  <c r="F1041" i="10"/>
  <c r="H1041" i="10" s="1"/>
  <c r="I1041" i="10" s="1"/>
  <c r="O1041" i="10" s="1"/>
  <c r="P1041" i="10" s="1"/>
  <c r="F672" i="10"/>
  <c r="H672" i="10" s="1"/>
  <c r="I672" i="10" s="1"/>
  <c r="O672" i="10" s="1"/>
  <c r="P672" i="10" s="1"/>
  <c r="F355" i="10"/>
  <c r="H355" i="10" s="1"/>
  <c r="I355" i="10" s="1"/>
  <c r="O355" i="10" s="1"/>
  <c r="P355" i="10" s="1"/>
  <c r="F1224" i="10"/>
  <c r="H1224" i="10" s="1"/>
  <c r="I1224" i="10" s="1"/>
  <c r="O1224" i="10" s="1"/>
  <c r="P1224" i="10" s="1"/>
  <c r="F1017" i="10"/>
  <c r="H1017" i="10" s="1"/>
  <c r="I1017" i="10" s="1"/>
  <c r="O1017" i="10" s="1"/>
  <c r="P1017" i="10" s="1"/>
  <c r="F573" i="10"/>
  <c r="H573" i="10" s="1"/>
  <c r="I573" i="10" s="1"/>
  <c r="O573" i="10" s="1"/>
  <c r="P573" i="10" s="1"/>
  <c r="F359" i="10"/>
  <c r="H359" i="10" s="1"/>
  <c r="I359" i="10" s="1"/>
  <c r="O359" i="10" s="1"/>
  <c r="P359" i="10" s="1"/>
  <c r="F346" i="10"/>
  <c r="H346" i="10" s="1"/>
  <c r="I346" i="10" s="1"/>
  <c r="O346" i="10" s="1"/>
  <c r="P346" i="10" s="1"/>
  <c r="F332" i="10"/>
  <c r="H332" i="10" s="1"/>
  <c r="I332" i="10" s="1"/>
  <c r="O332" i="10" s="1"/>
  <c r="P332" i="10" s="1"/>
  <c r="F1342" i="10"/>
  <c r="H1342" i="10" s="1"/>
  <c r="I1342" i="10" s="1"/>
  <c r="O1342" i="10" s="1"/>
  <c r="P1342" i="10" s="1"/>
  <c r="F1172" i="10"/>
  <c r="H1172" i="10" s="1"/>
  <c r="I1172" i="10" s="1"/>
  <c r="O1172" i="10" s="1"/>
  <c r="P1172" i="10" s="1"/>
  <c r="F1061" i="10"/>
  <c r="H1061" i="10" s="1"/>
  <c r="I1061" i="10" s="1"/>
  <c r="O1061" i="10" s="1"/>
  <c r="P1061" i="10" s="1"/>
  <c r="F664" i="10"/>
  <c r="H664" i="10" s="1"/>
  <c r="I664" i="10" s="1"/>
  <c r="O664" i="10" s="1"/>
  <c r="P664" i="10" s="1"/>
  <c r="F388" i="10"/>
  <c r="H388" i="10" s="1"/>
  <c r="I388" i="10" s="1"/>
  <c r="O388" i="10" s="1"/>
  <c r="P388" i="10" s="1"/>
  <c r="F148" i="10"/>
  <c r="H148" i="10" s="1"/>
  <c r="I148" i="10" s="1"/>
  <c r="O148" i="10" s="1"/>
  <c r="P148" i="10" s="1"/>
  <c r="F1242" i="10"/>
  <c r="H1242" i="10" s="1"/>
  <c r="I1242" i="10" s="1"/>
  <c r="O1242" i="10" s="1"/>
  <c r="P1242" i="10" s="1"/>
  <c r="F906" i="10"/>
  <c r="H906" i="10" s="1"/>
  <c r="I906" i="10" s="1"/>
  <c r="O906" i="10" s="1"/>
  <c r="P906" i="10" s="1"/>
  <c r="F577" i="10"/>
  <c r="H577" i="10" s="1"/>
  <c r="I577" i="10" s="1"/>
  <c r="O577" i="10" s="1"/>
  <c r="P577" i="10" s="1"/>
  <c r="F506" i="10"/>
  <c r="H506" i="10" s="1"/>
  <c r="I506" i="10" s="1"/>
  <c r="O506" i="10" s="1"/>
  <c r="P506" i="10" s="1"/>
  <c r="E587" i="10"/>
  <c r="F587" i="10" s="1"/>
  <c r="H587" i="10" s="1"/>
  <c r="I587" i="10" s="1"/>
  <c r="O587" i="10" s="1"/>
  <c r="P587" i="10" s="1"/>
  <c r="F770" i="10"/>
  <c r="H770" i="10" s="1"/>
  <c r="I770" i="10" s="1"/>
  <c r="O770" i="10" s="1"/>
  <c r="P770" i="10" s="1"/>
  <c r="E493" i="10"/>
  <c r="F493" i="10" s="1"/>
  <c r="H493" i="10" s="1"/>
  <c r="I493" i="10" s="1"/>
  <c r="O493" i="10" s="1"/>
  <c r="P493" i="10" s="1"/>
  <c r="E37" i="10"/>
  <c r="F37" i="10" s="1"/>
  <c r="H37" i="10" s="1"/>
  <c r="I37" i="10" s="1"/>
  <c r="O37" i="10" s="1"/>
  <c r="P37" i="10" s="1"/>
  <c r="F1001" i="10"/>
  <c r="H1001" i="10" s="1"/>
  <c r="I1001" i="10" s="1"/>
  <c r="O1001" i="10" s="1"/>
  <c r="P1001" i="10" s="1"/>
  <c r="E163" i="10"/>
  <c r="F163" i="10" s="1"/>
  <c r="H163" i="10" s="1"/>
  <c r="I163" i="10" s="1"/>
  <c r="O163" i="10" s="1"/>
  <c r="P163" i="10" s="1"/>
  <c r="F405" i="10"/>
  <c r="H405" i="10" s="1"/>
  <c r="I405" i="10" s="1"/>
  <c r="O405" i="10" s="1"/>
  <c r="P405" i="10" s="1"/>
  <c r="E900" i="10"/>
  <c r="F900" i="10" s="1"/>
  <c r="H900" i="10" s="1"/>
  <c r="I900" i="10" s="1"/>
  <c r="O900" i="10" s="1"/>
  <c r="P900" i="10" s="1"/>
  <c r="F999" i="10"/>
  <c r="H999" i="10" s="1"/>
  <c r="I999" i="10" s="1"/>
  <c r="O999" i="10" s="1"/>
  <c r="P999" i="10" s="1"/>
  <c r="F196" i="10"/>
  <c r="H196" i="10" s="1"/>
  <c r="I196" i="10" s="1"/>
  <c r="O196" i="10" s="1"/>
  <c r="P196" i="10" s="1"/>
  <c r="F646" i="10"/>
  <c r="H646" i="10" s="1"/>
  <c r="I646" i="10" s="1"/>
  <c r="O646" i="10" s="1"/>
  <c r="P646" i="10" s="1"/>
  <c r="F42" i="10"/>
  <c r="H42" i="10" s="1"/>
  <c r="I42" i="10" s="1"/>
  <c r="O42" i="10" s="1"/>
  <c r="P42" i="10" s="1"/>
  <c r="F58" i="10"/>
  <c r="H58" i="10" s="1"/>
  <c r="I58" i="10" s="1"/>
  <c r="O58" i="10" s="1"/>
  <c r="P58" i="10" s="1"/>
  <c r="I1069" i="10"/>
  <c r="O1069" i="10" s="1"/>
  <c r="P1069" i="10" s="1"/>
  <c r="F149" i="10"/>
  <c r="H149" i="10" s="1"/>
  <c r="I149" i="10" s="1"/>
  <c r="O149" i="10" s="1"/>
  <c r="P149" i="10" s="1"/>
  <c r="F1498" i="10"/>
  <c r="H1498" i="10" s="1"/>
  <c r="I1498" i="10" s="1"/>
  <c r="O1498" i="10" s="1"/>
  <c r="P1498" i="10" s="1"/>
  <c r="F1350" i="10"/>
  <c r="H1350" i="10" s="1"/>
  <c r="I1350" i="10" s="1"/>
  <c r="O1350" i="10" s="1"/>
  <c r="P1350" i="10" s="1"/>
  <c r="F537" i="10"/>
  <c r="H537" i="10" s="1"/>
  <c r="I537" i="10" s="1"/>
  <c r="O537" i="10" s="1"/>
  <c r="P537" i="10" s="1"/>
  <c r="F304" i="10"/>
  <c r="H304" i="10" s="1"/>
  <c r="I304" i="10" s="1"/>
  <c r="O304" i="10" s="1"/>
  <c r="P304" i="10" s="1"/>
  <c r="F202" i="10"/>
  <c r="H202" i="10" s="1"/>
  <c r="I202" i="10" s="1"/>
  <c r="O202" i="10" s="1"/>
  <c r="P202" i="10" s="1"/>
  <c r="F153" i="10"/>
  <c r="H153" i="10" s="1"/>
  <c r="I153" i="10" s="1"/>
  <c r="O153" i="10" s="1"/>
  <c r="P153" i="10" s="1"/>
  <c r="F78" i="10"/>
  <c r="H78" i="10" s="1"/>
  <c r="I78" i="10" s="1"/>
  <c r="O78" i="10" s="1"/>
  <c r="P78" i="10" s="1"/>
  <c r="F1366" i="10"/>
  <c r="H1366" i="10" s="1"/>
  <c r="I1366" i="10" s="1"/>
  <c r="O1366" i="10" s="1"/>
  <c r="P1366" i="10" s="1"/>
  <c r="F1030" i="10"/>
  <c r="H1030" i="10" s="1"/>
  <c r="I1030" i="10" s="1"/>
  <c r="O1030" i="10" s="1"/>
  <c r="P1030" i="10" s="1"/>
  <c r="F339" i="10"/>
  <c r="H339" i="10" s="1"/>
  <c r="I339" i="10" s="1"/>
  <c r="O339" i="10" s="1"/>
  <c r="P339" i="10" s="1"/>
  <c r="F212" i="10"/>
  <c r="H212" i="10" s="1"/>
  <c r="I212" i="10" s="1"/>
  <c r="O212" i="10" s="1"/>
  <c r="P212" i="10" s="1"/>
  <c r="F337" i="10"/>
  <c r="H337" i="10" s="1"/>
  <c r="I337" i="10" s="1"/>
  <c r="O337" i="10" s="1"/>
  <c r="P337" i="10" s="1"/>
  <c r="Q337" i="10" s="1"/>
  <c r="F95" i="10"/>
  <c r="H95" i="10" s="1"/>
  <c r="I95" i="10" s="1"/>
  <c r="O95" i="10" s="1"/>
  <c r="P95" i="10" s="1"/>
  <c r="F17" i="10"/>
  <c r="H17" i="10" s="1"/>
  <c r="I17" i="10" s="1"/>
  <c r="O17" i="10" s="1"/>
  <c r="P17" i="10" s="1"/>
  <c r="F1412" i="10"/>
  <c r="H1412" i="10" s="1"/>
  <c r="I1412" i="10" s="1"/>
  <c r="O1412" i="10" s="1"/>
  <c r="P1412" i="10" s="1"/>
  <c r="F1248" i="10"/>
  <c r="H1248" i="10" s="1"/>
  <c r="I1248" i="10" s="1"/>
  <c r="O1248" i="10" s="1"/>
  <c r="P1248" i="10" s="1"/>
  <c r="F678" i="10"/>
  <c r="H678" i="10" s="1"/>
  <c r="I678" i="10" s="1"/>
  <c r="O678" i="10" s="1"/>
  <c r="P678" i="10" s="1"/>
  <c r="F632" i="10"/>
  <c r="H632" i="10" s="1"/>
  <c r="I632" i="10" s="1"/>
  <c r="O632" i="10" s="1"/>
  <c r="P632" i="10" s="1"/>
  <c r="F291" i="10"/>
  <c r="H291" i="10" s="1"/>
  <c r="I291" i="10" s="1"/>
  <c r="O291" i="10" s="1"/>
  <c r="P291" i="10" s="1"/>
  <c r="F795" i="10"/>
  <c r="H795" i="10" s="1"/>
  <c r="I795" i="10" s="1"/>
  <c r="O795" i="10" s="1"/>
  <c r="P795" i="10" s="1"/>
  <c r="F787" i="10"/>
  <c r="H787" i="10" s="1"/>
  <c r="I787" i="10" s="1"/>
  <c r="O787" i="10" s="1"/>
  <c r="P787" i="10" s="1"/>
  <c r="F439" i="10"/>
  <c r="H439" i="10" s="1"/>
  <c r="I439" i="10" s="1"/>
  <c r="O439" i="10" s="1"/>
  <c r="P439" i="10" s="1"/>
  <c r="F25" i="10"/>
  <c r="H25" i="10" s="1"/>
  <c r="I25" i="10" s="1"/>
  <c r="O25" i="10" s="1"/>
  <c r="P25" i="10" s="1"/>
  <c r="F1454" i="10"/>
  <c r="H1454" i="10" s="1"/>
  <c r="I1454" i="10" s="1"/>
  <c r="O1454" i="10" s="1"/>
  <c r="P1454" i="10" s="1"/>
  <c r="F1251" i="10"/>
  <c r="H1251" i="10" s="1"/>
  <c r="I1251" i="10" s="1"/>
  <c r="O1251" i="10" s="1"/>
  <c r="P1251" i="10" s="1"/>
  <c r="F1195" i="10"/>
  <c r="H1195" i="10" s="1"/>
  <c r="I1195" i="10" s="1"/>
  <c r="O1195" i="10" s="1"/>
  <c r="P1195" i="10" s="1"/>
  <c r="F1094" i="10"/>
  <c r="H1094" i="10" s="1"/>
  <c r="I1094" i="10" s="1"/>
  <c r="O1094" i="10" s="1"/>
  <c r="P1094" i="10" s="1"/>
  <c r="Q1094" i="10" s="1"/>
  <c r="F1092" i="10"/>
  <c r="H1092" i="10" s="1"/>
  <c r="I1092" i="10" s="1"/>
  <c r="O1092" i="10" s="1"/>
  <c r="P1092" i="10" s="1"/>
  <c r="F1073" i="10"/>
  <c r="H1073" i="10" s="1"/>
  <c r="I1073" i="10" s="1"/>
  <c r="O1073" i="10" s="1"/>
  <c r="P1073" i="10" s="1"/>
  <c r="F1178" i="10"/>
  <c r="H1178" i="10" s="1"/>
  <c r="I1178" i="10" s="1"/>
  <c r="O1178" i="10" s="1"/>
  <c r="P1178" i="10" s="1"/>
  <c r="F904" i="10"/>
  <c r="H904" i="10" s="1"/>
  <c r="I904" i="10" s="1"/>
  <c r="O904" i="10" s="1"/>
  <c r="P904" i="10" s="1"/>
  <c r="F368" i="10"/>
  <c r="H368" i="10" s="1"/>
  <c r="I368" i="10" s="1"/>
  <c r="O368" i="10" s="1"/>
  <c r="P368" i="10" s="1"/>
  <c r="F345" i="10"/>
  <c r="H345" i="10" s="1"/>
  <c r="I345" i="10" s="1"/>
  <c r="O345" i="10" s="1"/>
  <c r="P345" i="10" s="1"/>
  <c r="F372" i="10"/>
  <c r="H372" i="10" s="1"/>
  <c r="I372" i="10" s="1"/>
  <c r="O372" i="10" s="1"/>
  <c r="P372" i="10" s="1"/>
  <c r="F347" i="10"/>
  <c r="H347" i="10" s="1"/>
  <c r="I347" i="10" s="1"/>
  <c r="O347" i="10" s="1"/>
  <c r="P347" i="10" s="1"/>
  <c r="F277" i="10"/>
  <c r="H277" i="10" s="1"/>
  <c r="I277" i="10" s="1"/>
  <c r="O277" i="10" s="1"/>
  <c r="P277" i="10" s="1"/>
  <c r="F60" i="10"/>
  <c r="H60" i="10" s="1"/>
  <c r="I60" i="10" s="1"/>
  <c r="O60" i="10" s="1"/>
  <c r="P60" i="10" s="1"/>
  <c r="F894" i="10"/>
  <c r="H894" i="10" s="1"/>
  <c r="I894" i="10" s="1"/>
  <c r="O894" i="10" s="1"/>
  <c r="P894" i="10" s="1"/>
  <c r="F650" i="10"/>
  <c r="H650" i="10" s="1"/>
  <c r="I650" i="10" s="1"/>
  <c r="O650" i="10" s="1"/>
  <c r="P650" i="10" s="1"/>
  <c r="F318" i="10"/>
  <c r="H318" i="10" s="1"/>
  <c r="I318" i="10" s="1"/>
  <c r="O318" i="10" s="1"/>
  <c r="P318" i="10" s="1"/>
  <c r="F343" i="10"/>
  <c r="H343" i="10" s="1"/>
  <c r="I343" i="10" s="1"/>
  <c r="O343" i="10" s="1"/>
  <c r="P343" i="10" s="1"/>
  <c r="F275" i="10"/>
  <c r="H275" i="10" s="1"/>
  <c r="I275" i="10" s="1"/>
  <c r="O275" i="10" s="1"/>
  <c r="P275" i="10" s="1"/>
  <c r="F1244" i="10"/>
  <c r="H1244" i="10" s="1"/>
  <c r="I1244" i="10" s="1"/>
  <c r="O1244" i="10" s="1"/>
  <c r="P1244" i="10" s="1"/>
  <c r="F762" i="10"/>
  <c r="H762" i="10" s="1"/>
  <c r="I762" i="10" s="1"/>
  <c r="O762" i="10" s="1"/>
  <c r="P762" i="10" s="1"/>
  <c r="F697" i="10"/>
  <c r="H697" i="10" s="1"/>
  <c r="I697" i="10" s="1"/>
  <c r="O697" i="10" s="1"/>
  <c r="P697" i="10" s="1"/>
  <c r="F213" i="10"/>
  <c r="H213" i="10" s="1"/>
  <c r="I213" i="10" s="1"/>
  <c r="O213" i="10" s="1"/>
  <c r="P213" i="10" s="1"/>
  <c r="F91" i="10"/>
  <c r="H91" i="10" s="1"/>
  <c r="I91" i="10" s="1"/>
  <c r="O91" i="10" s="1"/>
  <c r="P91" i="10" s="1"/>
  <c r="F1409" i="10"/>
  <c r="H1409" i="10" s="1"/>
  <c r="I1409" i="10" s="1"/>
  <c r="O1409" i="10" s="1"/>
  <c r="P1409" i="10" s="1"/>
  <c r="F1136" i="10"/>
  <c r="H1136" i="10" s="1"/>
  <c r="I1136" i="10" s="1"/>
  <c r="O1136" i="10" s="1"/>
  <c r="P1136" i="10" s="1"/>
  <c r="F1007" i="10"/>
  <c r="H1007" i="10" s="1"/>
  <c r="I1007" i="10" s="1"/>
  <c r="O1007" i="10" s="1"/>
  <c r="P1007" i="10" s="1"/>
  <c r="F920" i="10"/>
  <c r="H920" i="10" s="1"/>
  <c r="I920" i="10" s="1"/>
  <c r="O920" i="10" s="1"/>
  <c r="P920" i="10" s="1"/>
  <c r="F753" i="10"/>
  <c r="H753" i="10" s="1"/>
  <c r="I753" i="10" s="1"/>
  <c r="O753" i="10" s="1"/>
  <c r="P753" i="10" s="1"/>
  <c r="Q753" i="10" s="1"/>
  <c r="F329" i="10"/>
  <c r="H329" i="10" s="1"/>
  <c r="I329" i="10" s="1"/>
  <c r="O329" i="10" s="1"/>
  <c r="P329" i="10" s="1"/>
  <c r="F70" i="10"/>
  <c r="H70" i="10" s="1"/>
  <c r="I70" i="10" s="1"/>
  <c r="O70" i="10" s="1"/>
  <c r="P70" i="10" s="1"/>
  <c r="F46" i="10"/>
  <c r="H46" i="10" s="1"/>
  <c r="I46" i="10" s="1"/>
  <c r="O46" i="10" s="1"/>
  <c r="P46" i="10" s="1"/>
  <c r="F103" i="10"/>
  <c r="H103" i="10" s="1"/>
  <c r="I103" i="10" s="1"/>
  <c r="O103" i="10" s="1"/>
  <c r="P103" i="10" s="1"/>
  <c r="F1068" i="10"/>
  <c r="H1068" i="10" s="1"/>
  <c r="I1068" i="10" s="1"/>
  <c r="O1068" i="10" s="1"/>
  <c r="P1068" i="10" s="1"/>
  <c r="F852" i="10"/>
  <c r="H852" i="10" s="1"/>
  <c r="I852" i="10" s="1"/>
  <c r="O852" i="10" s="1"/>
  <c r="P852" i="10" s="1"/>
  <c r="F660" i="10"/>
  <c r="H660" i="10" s="1"/>
  <c r="I660" i="10" s="1"/>
  <c r="O660" i="10" s="1"/>
  <c r="P660" i="10" s="1"/>
  <c r="F621" i="10"/>
  <c r="H621" i="10" s="1"/>
  <c r="I621" i="10" s="1"/>
  <c r="O621" i="10" s="1"/>
  <c r="P621" i="10" s="1"/>
  <c r="F195" i="10"/>
  <c r="H195" i="10" s="1"/>
  <c r="I195" i="10" s="1"/>
  <c r="O195" i="10" s="1"/>
  <c r="P195" i="10" s="1"/>
  <c r="Q195" i="10" s="1"/>
  <c r="N640" i="10"/>
  <c r="N1482" i="10"/>
  <c r="N534" i="10"/>
  <c r="N1396" i="10"/>
  <c r="N64" i="10"/>
  <c r="M1502" i="10"/>
  <c r="M1471" i="10"/>
  <c r="M1457" i="10"/>
  <c r="M1442" i="10"/>
  <c r="M1427" i="10"/>
  <c r="M1382" i="10"/>
  <c r="M1357" i="10"/>
  <c r="M1343" i="10"/>
  <c r="M1329" i="10"/>
  <c r="M1314" i="10"/>
  <c r="M1300" i="10"/>
  <c r="M1286" i="10"/>
  <c r="M1270" i="10"/>
  <c r="M1257" i="10"/>
  <c r="M1245" i="10"/>
  <c r="M1233" i="10"/>
  <c r="M1223" i="10"/>
  <c r="M1211" i="10"/>
  <c r="M1197" i="10"/>
  <c r="M1181" i="10"/>
  <c r="M1166" i="10"/>
  <c r="M1150" i="10"/>
  <c r="M1135" i="10"/>
  <c r="M1122" i="10"/>
  <c r="M1108" i="10"/>
  <c r="M1092" i="10"/>
  <c r="M1077" i="10"/>
  <c r="M1040" i="10"/>
  <c r="M1025" i="10"/>
  <c r="M1010" i="10"/>
  <c r="M996" i="10"/>
  <c r="M984" i="10"/>
  <c r="M972" i="10"/>
  <c r="M942" i="10"/>
  <c r="M928" i="10"/>
  <c r="M919" i="10"/>
  <c r="M909" i="10"/>
  <c r="M896" i="10"/>
  <c r="M881" i="10"/>
  <c r="M868" i="10"/>
  <c r="M853" i="10"/>
  <c r="M838" i="10"/>
  <c r="M811" i="10"/>
  <c r="M797" i="10"/>
  <c r="M780" i="10"/>
  <c r="M767" i="10"/>
  <c r="M751" i="10"/>
  <c r="M736" i="10"/>
  <c r="M721" i="10"/>
  <c r="M707" i="10"/>
  <c r="M691" i="10"/>
  <c r="M678" i="10"/>
  <c r="M668" i="10"/>
  <c r="M653" i="10"/>
  <c r="M639" i="10"/>
  <c r="M609" i="10"/>
  <c r="M581" i="10"/>
  <c r="M565" i="10"/>
  <c r="M527" i="10"/>
  <c r="M513" i="10"/>
  <c r="M497" i="10"/>
  <c r="M472" i="10"/>
  <c r="M457" i="10"/>
  <c r="M440" i="10"/>
  <c r="M410" i="10"/>
  <c r="M396" i="10"/>
  <c r="M385" i="10"/>
  <c r="M373" i="10"/>
  <c r="M361" i="10"/>
  <c r="M347" i="10"/>
  <c r="M333" i="10"/>
  <c r="M318" i="10"/>
  <c r="M304" i="10"/>
  <c r="M289" i="10"/>
  <c r="M276" i="10"/>
  <c r="M262" i="10"/>
  <c r="M247" i="10"/>
  <c r="M233" i="10"/>
  <c r="M217" i="10"/>
  <c r="M187" i="10"/>
  <c r="M171" i="10"/>
  <c r="M157" i="10"/>
  <c r="M141" i="10"/>
  <c r="M128" i="10"/>
  <c r="M113" i="10"/>
  <c r="M97" i="10"/>
  <c r="M76" i="10"/>
  <c r="M45" i="10"/>
  <c r="M31" i="10"/>
  <c r="M16" i="10"/>
  <c r="M761" i="10"/>
  <c r="M738" i="10"/>
  <c r="M711" i="10"/>
  <c r="M666" i="10"/>
  <c r="M642" i="10"/>
  <c r="M604" i="10"/>
  <c r="M546" i="10"/>
  <c r="M495" i="10"/>
  <c r="M463" i="10"/>
  <c r="M442" i="10"/>
  <c r="M423" i="10"/>
  <c r="M405" i="10"/>
  <c r="N16" i="17" s="1"/>
  <c r="M368" i="10"/>
  <c r="M309" i="10"/>
  <c r="M253" i="10"/>
  <c r="M200" i="10"/>
  <c r="M78" i="10"/>
  <c r="M1484" i="10"/>
  <c r="M1469" i="10"/>
  <c r="M1454" i="10"/>
  <c r="M1439" i="10"/>
  <c r="M1424" i="10"/>
  <c r="M1410" i="10"/>
  <c r="M1380" i="10"/>
  <c r="M1368" i="10"/>
  <c r="M1354" i="10"/>
  <c r="M1340" i="10"/>
  <c r="M1327" i="10"/>
  <c r="M1311" i="10"/>
  <c r="M1297" i="10"/>
  <c r="M1283" i="10"/>
  <c r="M1255" i="10"/>
  <c r="M1242" i="10"/>
  <c r="M1232" i="10"/>
  <c r="M1220" i="10"/>
  <c r="M1208" i="10"/>
  <c r="M1194" i="10"/>
  <c r="M1178" i="10"/>
  <c r="M1163" i="10"/>
  <c r="M1147" i="10"/>
  <c r="M1120" i="10"/>
  <c r="M1105" i="10"/>
  <c r="M1089" i="10"/>
  <c r="AJ16" i="17" s="1"/>
  <c r="M1075" i="10"/>
  <c r="M1064" i="10"/>
  <c r="M1052" i="10"/>
  <c r="M1038" i="10"/>
  <c r="M1023" i="10"/>
  <c r="M1008" i="10"/>
  <c r="M993" i="10"/>
  <c r="M982" i="10"/>
  <c r="M969" i="10"/>
  <c r="M954" i="10"/>
  <c r="M917" i="10"/>
  <c r="M907" i="10"/>
  <c r="M893" i="10"/>
  <c r="M879" i="10"/>
  <c r="M865" i="10"/>
  <c r="M836" i="10"/>
  <c r="M823" i="10"/>
  <c r="M809" i="10"/>
  <c r="M794" i="10"/>
  <c r="M777" i="10"/>
  <c r="M764" i="10"/>
  <c r="M748" i="10"/>
  <c r="M733" i="10"/>
  <c r="M718" i="10"/>
  <c r="M704" i="10"/>
  <c r="M689" i="10"/>
  <c r="M665" i="10"/>
  <c r="M651" i="10"/>
  <c r="M636" i="10"/>
  <c r="M621" i="10"/>
  <c r="M607" i="10"/>
  <c r="M592" i="10"/>
  <c r="M578" i="10"/>
  <c r="M562" i="10"/>
  <c r="R16" i="17" s="1"/>
  <c r="M549" i="10"/>
  <c r="M535" i="10"/>
  <c r="M524" i="10"/>
  <c r="M510" i="10"/>
  <c r="M481" i="10"/>
  <c r="M469" i="10"/>
  <c r="M454" i="10"/>
  <c r="M436" i="10"/>
  <c r="M408" i="10"/>
  <c r="M384" i="10"/>
  <c r="M371" i="10"/>
  <c r="M358" i="10"/>
  <c r="M344" i="10"/>
  <c r="K16" i="17" s="1"/>
  <c r="M330" i="10"/>
  <c r="M316" i="10"/>
  <c r="M302" i="10"/>
  <c r="M286" i="10"/>
  <c r="M274" i="10"/>
  <c r="M245" i="10"/>
  <c r="M230" i="10"/>
  <c r="M214" i="10"/>
  <c r="M199" i="10"/>
  <c r="M184" i="10"/>
  <c r="M168" i="10"/>
  <c r="M155" i="10"/>
  <c r="M139" i="10"/>
  <c r="M126" i="10"/>
  <c r="M110" i="10"/>
  <c r="M95" i="10"/>
  <c r="M86" i="10"/>
  <c r="M74" i="10"/>
  <c r="M58" i="10"/>
  <c r="M42" i="10"/>
  <c r="M29" i="10"/>
  <c r="M13" i="10"/>
  <c r="M769" i="10"/>
  <c r="M723" i="10"/>
  <c r="M676" i="10"/>
  <c r="M622" i="10"/>
  <c r="M567" i="10"/>
  <c r="M507" i="10"/>
  <c r="M489" i="10"/>
  <c r="M339" i="10"/>
  <c r="M271" i="10"/>
  <c r="M211" i="10"/>
  <c r="M119" i="10"/>
  <c r="M103" i="10"/>
  <c r="M55" i="10"/>
  <c r="M18" i="10"/>
  <c r="M1477" i="10"/>
  <c r="M1455" i="10"/>
  <c r="M1440" i="10"/>
  <c r="M1425" i="10"/>
  <c r="M1411" i="10"/>
  <c r="M1395" i="10"/>
  <c r="M1369" i="10"/>
  <c r="M1355" i="10"/>
  <c r="M1341" i="10"/>
  <c r="M1328" i="10"/>
  <c r="M1312" i="10"/>
  <c r="M1298" i="10"/>
  <c r="M1284" i="10"/>
  <c r="M1268" i="10"/>
  <c r="M1243" i="10"/>
  <c r="M1221" i="10"/>
  <c r="M1209" i="10"/>
  <c r="M1195" i="10"/>
  <c r="M1179" i="10"/>
  <c r="M1164" i="10"/>
  <c r="M1148" i="10"/>
  <c r="M1133" i="10"/>
  <c r="M1121" i="10"/>
  <c r="M1090" i="10"/>
  <c r="M1076" i="10"/>
  <c r="M1065" i="10"/>
  <c r="M994" i="10"/>
  <c r="M983" i="10"/>
  <c r="M970" i="10"/>
  <c r="M955" i="10"/>
  <c r="M940" i="10"/>
  <c r="M926" i="10"/>
  <c r="M894" i="10"/>
  <c r="M880" i="10"/>
  <c r="M866" i="10"/>
  <c r="M851" i="10"/>
  <c r="M824" i="10"/>
  <c r="M795" i="10"/>
  <c r="M778" i="10"/>
  <c r="M629" i="10"/>
  <c r="M593" i="10"/>
  <c r="M563" i="10"/>
  <c r="M539" i="10"/>
  <c r="M264" i="10"/>
  <c r="M203" i="10"/>
  <c r="M61" i="10"/>
  <c r="M1478" i="10"/>
  <c r="M1463" i="10"/>
  <c r="M1435" i="10"/>
  <c r="M1419" i="10"/>
  <c r="M1404" i="10"/>
  <c r="M1389" i="10"/>
  <c r="M1374" i="10"/>
  <c r="M1362" i="10"/>
  <c r="M1348" i="10"/>
  <c r="M1335" i="10"/>
  <c r="M1321" i="10"/>
  <c r="M1306" i="10"/>
  <c r="M1291" i="10"/>
  <c r="M1277" i="10"/>
  <c r="M1249" i="10"/>
  <c r="M1238" i="10"/>
  <c r="M1188" i="10"/>
  <c r="M1173" i="10"/>
  <c r="M1157" i="10"/>
  <c r="M1115" i="10"/>
  <c r="M1084" i="10"/>
  <c r="M1071" i="10"/>
  <c r="M1059" i="10"/>
  <c r="M1046" i="10"/>
  <c r="M1032" i="10"/>
  <c r="M1017" i="10"/>
  <c r="M1002" i="10"/>
  <c r="M989" i="10"/>
  <c r="M963" i="10"/>
  <c r="M949" i="10"/>
  <c r="M935" i="10"/>
  <c r="M923" i="10"/>
  <c r="M912" i="10"/>
  <c r="M902" i="10"/>
  <c r="M888" i="10"/>
  <c r="Y16" i="17" s="1"/>
  <c r="Y18" i="17" s="1"/>
  <c r="M873" i="10"/>
  <c r="M859" i="10"/>
  <c r="M845" i="10"/>
  <c r="M830" i="10"/>
  <c r="M818" i="10"/>
  <c r="M804" i="10"/>
  <c r="M788" i="10"/>
  <c r="M757" i="10"/>
  <c r="M742" i="10"/>
  <c r="M728" i="10"/>
  <c r="M712" i="10"/>
  <c r="M698" i="10"/>
  <c r="M672" i="10"/>
  <c r="M660" i="10"/>
  <c r="M630" i="10"/>
  <c r="M616" i="10"/>
  <c r="M601" i="10"/>
  <c r="M588" i="10"/>
  <c r="M572" i="10"/>
  <c r="M532" i="10"/>
  <c r="M519" i="10"/>
  <c r="O16" i="17" s="1"/>
  <c r="M504" i="10"/>
  <c r="M464" i="10"/>
  <c r="M449" i="10"/>
  <c r="M417" i="10"/>
  <c r="M391" i="10"/>
  <c r="M365" i="10"/>
  <c r="M340" i="10"/>
  <c r="M310" i="10"/>
  <c r="M296" i="10"/>
  <c r="M282" i="10"/>
  <c r="M268" i="10"/>
  <c r="M254" i="10"/>
  <c r="M240" i="10"/>
  <c r="M224" i="10"/>
  <c r="M208" i="10"/>
  <c r="M194" i="10"/>
  <c r="M178" i="10"/>
  <c r="M150" i="10"/>
  <c r="M134" i="10"/>
  <c r="M120" i="10"/>
  <c r="M104" i="10"/>
  <c r="M68" i="10"/>
  <c r="M52" i="10"/>
  <c r="M37" i="10"/>
  <c r="M23" i="10"/>
  <c r="M7" i="10"/>
  <c r="M430" i="10"/>
  <c r="M390" i="10"/>
  <c r="M375" i="10"/>
  <c r="M359" i="10"/>
  <c r="M16" i="17" s="1"/>
  <c r="M341" i="10"/>
  <c r="M281" i="10"/>
  <c r="M207" i="10"/>
  <c r="M159" i="10"/>
  <c r="M144" i="10"/>
  <c r="M93" i="10"/>
  <c r="M75" i="10"/>
  <c r="M6" i="10"/>
  <c r="M1498" i="10"/>
  <c r="M1468" i="10"/>
  <c r="M1453" i="10"/>
  <c r="M1423" i="10"/>
  <c r="M1409" i="10"/>
  <c r="M1394" i="10"/>
  <c r="M1379" i="10"/>
  <c r="M1367" i="10"/>
  <c r="M1353" i="10"/>
  <c r="M1326" i="10"/>
  <c r="M1310" i="10"/>
  <c r="M1296" i="10"/>
  <c r="M1282" i="10"/>
  <c r="M1267" i="10"/>
  <c r="M1254" i="10"/>
  <c r="M1231" i="10"/>
  <c r="M1207" i="10"/>
  <c r="M1193" i="10"/>
  <c r="M1177" i="10"/>
  <c r="M1162" i="10"/>
  <c r="M1146" i="10"/>
  <c r="M1119" i="10"/>
  <c r="M1103" i="10"/>
  <c r="M1074" i="10"/>
  <c r="M1063" i="10"/>
  <c r="AG16" i="17" s="1"/>
  <c r="AG18" i="17" s="1"/>
  <c r="M1051" i="10"/>
  <c r="M1037" i="10"/>
  <c r="M1022" i="10"/>
  <c r="M1007" i="10"/>
  <c r="M981" i="10"/>
  <c r="M968" i="10"/>
  <c r="M953" i="10"/>
  <c r="M925" i="10"/>
  <c r="M916" i="10"/>
  <c r="M906" i="10"/>
  <c r="M892" i="10"/>
  <c r="M878" i="10"/>
  <c r="M864" i="10"/>
  <c r="M850" i="10"/>
  <c r="M835" i="10"/>
  <c r="M822" i="10"/>
  <c r="M808" i="10"/>
  <c r="M793" i="10"/>
  <c r="M763" i="10"/>
  <c r="M747" i="10"/>
  <c r="M732" i="10"/>
  <c r="M717" i="10"/>
  <c r="M703" i="10"/>
  <c r="M688" i="10"/>
  <c r="M675" i="10"/>
  <c r="M664" i="10"/>
  <c r="M650" i="10"/>
  <c r="M635" i="10"/>
  <c r="M620" i="10"/>
  <c r="M606" i="10"/>
  <c r="M577" i="10"/>
  <c r="M561" i="10"/>
  <c r="M548" i="10"/>
  <c r="M509" i="10"/>
  <c r="M494" i="10"/>
  <c r="M480" i="10"/>
  <c r="M453" i="10"/>
  <c r="M435" i="10"/>
  <c r="M422" i="10"/>
  <c r="M407" i="10"/>
  <c r="M383" i="10"/>
  <c r="M370" i="10"/>
  <c r="M357" i="10"/>
  <c r="L16" i="17" s="1"/>
  <c r="M343" i="10"/>
  <c r="M329" i="10"/>
  <c r="M315" i="10"/>
  <c r="M301" i="10"/>
  <c r="M285" i="10"/>
  <c r="M273" i="10"/>
  <c r="M259" i="10"/>
  <c r="M244" i="10"/>
  <c r="M229" i="10"/>
  <c r="M213" i="10"/>
  <c r="M198" i="10"/>
  <c r="M183" i="10"/>
  <c r="M154" i="10"/>
  <c r="M138" i="10"/>
  <c r="M125" i="10"/>
  <c r="M109" i="10"/>
  <c r="M94" i="10"/>
  <c r="M73" i="10"/>
  <c r="M57" i="10"/>
  <c r="M41" i="10"/>
  <c r="M28" i="10"/>
  <c r="M12" i="10"/>
  <c r="M756" i="10"/>
  <c r="M734" i="10"/>
  <c r="M686" i="10"/>
  <c r="M637" i="10"/>
  <c r="M600" i="10"/>
  <c r="M485" i="10"/>
  <c r="M459" i="10"/>
  <c r="M437" i="10"/>
  <c r="M416" i="10"/>
  <c r="M398" i="10"/>
  <c r="M345" i="10"/>
  <c r="M295" i="10"/>
  <c r="M243" i="10"/>
  <c r="M185" i="10"/>
  <c r="M1494" i="10"/>
  <c r="M1480" i="10"/>
  <c r="M1465" i="10"/>
  <c r="AQ16" i="17" s="1"/>
  <c r="M1450" i="10"/>
  <c r="M1421" i="10"/>
  <c r="M1406" i="10"/>
  <c r="M1391" i="10"/>
  <c r="M1376" i="10"/>
  <c r="M1364" i="10"/>
  <c r="M1350" i="10"/>
  <c r="M1337" i="10"/>
  <c r="M1323" i="10"/>
  <c r="M1293" i="10"/>
  <c r="M1279" i="10"/>
  <c r="M1264" i="10"/>
  <c r="M1251" i="10"/>
  <c r="M1240" i="10"/>
  <c r="M1228" i="10"/>
  <c r="M1217" i="10"/>
  <c r="M1190" i="10"/>
  <c r="M1174" i="10"/>
  <c r="M1159" i="10"/>
  <c r="M1143" i="10"/>
  <c r="M1130" i="10"/>
  <c r="M1100" i="10"/>
  <c r="M1086" i="10"/>
  <c r="M1048" i="10"/>
  <c r="M1034" i="10"/>
  <c r="M1019" i="10"/>
  <c r="M1004" i="10"/>
  <c r="M979" i="10"/>
  <c r="M965" i="10"/>
  <c r="M951" i="10"/>
  <c r="M937" i="10"/>
  <c r="M914" i="10"/>
  <c r="M904" i="10"/>
  <c r="M890" i="10"/>
  <c r="M875" i="10"/>
  <c r="M861" i="10"/>
  <c r="M847" i="10"/>
  <c r="M832" i="10"/>
  <c r="M806" i="10"/>
  <c r="M790" i="10"/>
  <c r="M773" i="10"/>
  <c r="M759" i="10"/>
  <c r="M744" i="10"/>
  <c r="M730" i="10"/>
  <c r="M714" i="10"/>
  <c r="M700" i="10"/>
  <c r="M685" i="10"/>
  <c r="M673" i="10"/>
  <c r="M662" i="10"/>
  <c r="M648" i="10"/>
  <c r="M632" i="10"/>
  <c r="M617" i="10"/>
  <c r="M603" i="10"/>
  <c r="M589" i="10"/>
  <c r="M574" i="10"/>
  <c r="M559" i="10"/>
  <c r="M545" i="10"/>
  <c r="M521" i="10"/>
  <c r="M506" i="10"/>
  <c r="M491" i="10"/>
  <c r="M479" i="10"/>
  <c r="M466" i="10"/>
  <c r="M451" i="10"/>
  <c r="M432" i="10"/>
  <c r="M419" i="10"/>
  <c r="M404" i="10"/>
  <c r="M393" i="10"/>
  <c r="M380" i="10"/>
  <c r="M367" i="10"/>
  <c r="M354" i="10"/>
  <c r="M326" i="10"/>
  <c r="M312" i="10"/>
  <c r="M298" i="10"/>
  <c r="M256" i="10"/>
  <c r="M242" i="10"/>
  <c r="M226" i="10"/>
  <c r="M210" i="10"/>
  <c r="M196" i="10"/>
  <c r="M180" i="10"/>
  <c r="M165" i="10"/>
  <c r="M151" i="10"/>
  <c r="M122" i="10"/>
  <c r="M106" i="10"/>
  <c r="M92" i="10"/>
  <c r="M70" i="10"/>
  <c r="M54" i="10"/>
  <c r="M39" i="10"/>
  <c r="M25" i="10"/>
  <c r="M9" i="10"/>
  <c r="M753" i="10"/>
  <c r="M715" i="10"/>
  <c r="M618" i="10"/>
  <c r="M525" i="10"/>
  <c r="M503" i="10"/>
  <c r="M257" i="10"/>
  <c r="M197" i="10"/>
  <c r="M115" i="10"/>
  <c r="M99" i="10"/>
  <c r="M51" i="10"/>
  <c r="M33" i="10"/>
  <c r="M14" i="10"/>
  <c r="M1488" i="10"/>
  <c r="M1473" i="10"/>
  <c r="M1451" i="10"/>
  <c r="M1437" i="10"/>
  <c r="M1407" i="10"/>
  <c r="M1392" i="10"/>
  <c r="M1377" i="10"/>
  <c r="M1365" i="10"/>
  <c r="M1351" i="10"/>
  <c r="M1338" i="10"/>
  <c r="M1324" i="10"/>
  <c r="M1308" i="10"/>
  <c r="M1294" i="10"/>
  <c r="M1280" i="10"/>
  <c r="M1265" i="10"/>
  <c r="M1252" i="10"/>
  <c r="M1241" i="10"/>
  <c r="M1229" i="10"/>
  <c r="M1218" i="10"/>
  <c r="M1206" i="10"/>
  <c r="M1191" i="10"/>
  <c r="M1175" i="10"/>
  <c r="M1160" i="10"/>
  <c r="M1144" i="10"/>
  <c r="M1131" i="10"/>
  <c r="M1117" i="10"/>
  <c r="M1101" i="10"/>
  <c r="M1087" i="10"/>
  <c r="M1072" i="10"/>
  <c r="M1061" i="10"/>
  <c r="M1049" i="10"/>
  <c r="M1035" i="10"/>
  <c r="M1020" i="10"/>
  <c r="M1005" i="10"/>
  <c r="M991" i="10"/>
  <c r="M980" i="10"/>
  <c r="M966" i="10"/>
  <c r="M952" i="10"/>
  <c r="M938" i="10"/>
  <c r="M876" i="10"/>
  <c r="M862" i="10"/>
  <c r="M848" i="10"/>
  <c r="M833" i="10"/>
  <c r="M820" i="10"/>
  <c r="M807" i="10"/>
  <c r="M791" i="10"/>
  <c r="M693" i="10"/>
  <c r="M625" i="10"/>
  <c r="M590" i="10"/>
  <c r="M560" i="10"/>
  <c r="M536" i="10"/>
  <c r="M193" i="10"/>
  <c r="M1474" i="10"/>
  <c r="M1445" i="10"/>
  <c r="M1430" i="10"/>
  <c r="M1415" i="10"/>
  <c r="M1400" i="10"/>
  <c r="M1372" i="10"/>
  <c r="M1359" i="10"/>
  <c r="M1331" i="10"/>
  <c r="M1317" i="10"/>
  <c r="M1303" i="10"/>
  <c r="M1273" i="10"/>
  <c r="M1260" i="10"/>
  <c r="M1235" i="10"/>
  <c r="M1225" i="10"/>
  <c r="M1213" i="10"/>
  <c r="M1200" i="10"/>
  <c r="M1184" i="10"/>
  <c r="M1169" i="10"/>
  <c r="M1153" i="10"/>
  <c r="M1138" i="10"/>
  <c r="M1124" i="10"/>
  <c r="M1111" i="10"/>
  <c r="M1095" i="10"/>
  <c r="M1080" i="10"/>
  <c r="M1068" i="10"/>
  <c r="M1055" i="10"/>
  <c r="M1042" i="10"/>
  <c r="M1013" i="10"/>
  <c r="M999" i="10"/>
  <c r="M987" i="10"/>
  <c r="M975" i="10"/>
  <c r="M959" i="10"/>
  <c r="M945" i="10"/>
  <c r="M931" i="10"/>
  <c r="M899" i="10"/>
  <c r="M855" i="10"/>
  <c r="M841" i="10"/>
  <c r="M827" i="10"/>
  <c r="M814" i="10"/>
  <c r="M800" i="10"/>
  <c r="M784" i="10"/>
  <c r="M770" i="10"/>
  <c r="M754" i="10"/>
  <c r="M739" i="10"/>
  <c r="M724" i="10"/>
  <c r="M694" i="10"/>
  <c r="M680" i="10"/>
  <c r="M656" i="10"/>
  <c r="M643" i="10"/>
  <c r="M626" i="10"/>
  <c r="M612" i="10"/>
  <c r="M597" i="10"/>
  <c r="M584" i="10"/>
  <c r="M568" i="10"/>
  <c r="M554" i="10"/>
  <c r="M540" i="10"/>
  <c r="M529" i="10"/>
  <c r="M516" i="10"/>
  <c r="M500" i="10"/>
  <c r="M486" i="10"/>
  <c r="M474" i="10"/>
  <c r="M460" i="10"/>
  <c r="M444" i="10"/>
  <c r="M427" i="10"/>
  <c r="M399" i="10"/>
  <c r="M388" i="10"/>
  <c r="M376" i="10"/>
  <c r="M350" i="10"/>
  <c r="M336" i="10"/>
  <c r="M321" i="10"/>
  <c r="M292" i="10"/>
  <c r="M278" i="10"/>
  <c r="M265" i="10"/>
  <c r="M250" i="10"/>
  <c r="M237" i="10"/>
  <c r="M220" i="10"/>
  <c r="M204" i="10"/>
  <c r="M190" i="10"/>
  <c r="M174" i="10"/>
  <c r="M160" i="10"/>
  <c r="M145" i="10"/>
  <c r="M130" i="10"/>
  <c r="M116" i="10"/>
  <c r="M100" i="10"/>
  <c r="M89" i="10"/>
  <c r="M79" i="10"/>
  <c r="M63" i="10"/>
  <c r="M48" i="10"/>
  <c r="M34" i="10"/>
  <c r="M19" i="10"/>
  <c r="M774" i="10"/>
  <c r="M420" i="10"/>
  <c r="M387" i="10"/>
  <c r="M355" i="10"/>
  <c r="M335" i="10"/>
  <c r="M313" i="10"/>
  <c r="M267" i="10"/>
  <c r="M140" i="10"/>
  <c r="M90" i="10"/>
  <c r="M71" i="10"/>
  <c r="M1479" i="10"/>
  <c r="M1464" i="10"/>
  <c r="M1436" i="10"/>
  <c r="M1420" i="10"/>
  <c r="M1405" i="10"/>
  <c r="M1390" i="10"/>
  <c r="AP16" i="17" s="1"/>
  <c r="M1375" i="10"/>
  <c r="M1363" i="10"/>
  <c r="M1349" i="10"/>
  <c r="M1336" i="10"/>
  <c r="M1322" i="10"/>
  <c r="M1307" i="10"/>
  <c r="M1292" i="10"/>
  <c r="M1278" i="10"/>
  <c r="M1250" i="10"/>
  <c r="M1239" i="10"/>
  <c r="M1216" i="10"/>
  <c r="M1205" i="10"/>
  <c r="M1189" i="10"/>
  <c r="M1158" i="10"/>
  <c r="AL16" i="17" s="1"/>
  <c r="M1142" i="10"/>
  <c r="M1128" i="10"/>
  <c r="M1116" i="10"/>
  <c r="M1099" i="10"/>
  <c r="M1085" i="10"/>
  <c r="M1060" i="10"/>
  <c r="M1047" i="10"/>
  <c r="M1033" i="10"/>
  <c r="M1018" i="10"/>
  <c r="M1003" i="10"/>
  <c r="M990" i="10"/>
  <c r="M978" i="10"/>
  <c r="M964" i="10"/>
  <c r="M950" i="10"/>
  <c r="M936" i="10"/>
  <c r="M913" i="10"/>
  <c r="M903" i="10"/>
  <c r="M889" i="10"/>
  <c r="M874" i="10"/>
  <c r="M860" i="10"/>
  <c r="M846" i="10"/>
  <c r="M831" i="10"/>
  <c r="M819" i="10"/>
  <c r="M805" i="10"/>
  <c r="M789" i="10"/>
  <c r="M758" i="10"/>
  <c r="M743" i="10"/>
  <c r="M729" i="10"/>
  <c r="M713" i="10"/>
  <c r="M699" i="10"/>
  <c r="M684" i="10"/>
  <c r="M661" i="10"/>
  <c r="M647" i="10"/>
  <c r="M631" i="10"/>
  <c r="M602" i="10"/>
  <c r="M573" i="10"/>
  <c r="M558" i="10"/>
  <c r="M544" i="10"/>
  <c r="M520" i="10"/>
  <c r="M505" i="10"/>
  <c r="M490" i="10"/>
  <c r="M478" i="10"/>
  <c r="M465" i="10"/>
  <c r="M450" i="10"/>
  <c r="M431" i="10"/>
  <c r="M418" i="10"/>
  <c r="M403" i="10"/>
  <c r="M392" i="10"/>
  <c r="M379" i="10"/>
  <c r="M366" i="10"/>
  <c r="M325" i="10"/>
  <c r="M311" i="10"/>
  <c r="M297" i="10"/>
  <c r="M269" i="10"/>
  <c r="M255" i="10"/>
  <c r="M241" i="10"/>
  <c r="M225" i="10"/>
  <c r="M209" i="10"/>
  <c r="M195" i="10"/>
  <c r="M179" i="10"/>
  <c r="M164" i="10"/>
  <c r="M135" i="10"/>
  <c r="M121" i="10"/>
  <c r="M105" i="10"/>
  <c r="M91" i="10"/>
  <c r="M83" i="10"/>
  <c r="M69" i="10"/>
  <c r="M53" i="10"/>
  <c r="M38" i="10"/>
  <c r="M24" i="10"/>
  <c r="M8" i="10"/>
  <c r="M749" i="10"/>
  <c r="M727" i="10"/>
  <c r="M705" i="10"/>
  <c r="M659" i="10"/>
  <c r="M633" i="10"/>
  <c r="M579" i="10"/>
  <c r="M470" i="10"/>
  <c r="M455" i="10"/>
  <c r="M433" i="10"/>
  <c r="M412" i="10"/>
  <c r="M331" i="10"/>
  <c r="M277" i="10"/>
  <c r="M227" i="10"/>
  <c r="M169" i="10"/>
  <c r="M84" i="10"/>
  <c r="M1491" i="10"/>
  <c r="M1476" i="10"/>
  <c r="M1447" i="10"/>
  <c r="M1433" i="10"/>
  <c r="M1417" i="10"/>
  <c r="M1402" i="10"/>
  <c r="M1386" i="10"/>
  <c r="M1360" i="10"/>
  <c r="M1346" i="10"/>
  <c r="M1333" i="10"/>
  <c r="M1319" i="10"/>
  <c r="M1289" i="10"/>
  <c r="M1275" i="10"/>
  <c r="M1262" i="10"/>
  <c r="M1247" i="10"/>
  <c r="M1202" i="10"/>
  <c r="M1186" i="10"/>
  <c r="M1171" i="10"/>
  <c r="M1155" i="10"/>
  <c r="M1140" i="10"/>
  <c r="M1126" i="10"/>
  <c r="M1113" i="10"/>
  <c r="M1097" i="10"/>
  <c r="M1082" i="10"/>
  <c r="M1070" i="10"/>
  <c r="M1057" i="10"/>
  <c r="M1044" i="10"/>
  <c r="M1030" i="10"/>
  <c r="M1015" i="10"/>
  <c r="M1000" i="10"/>
  <c r="M976" i="10"/>
  <c r="M961" i="10"/>
  <c r="M947" i="10"/>
  <c r="M933" i="10"/>
  <c r="M900" i="10"/>
  <c r="M886" i="10"/>
  <c r="X16" i="17" s="1"/>
  <c r="M871" i="10"/>
  <c r="M857" i="10"/>
  <c r="M843" i="10"/>
  <c r="W16" i="17" s="1"/>
  <c r="W18" i="17" s="1"/>
  <c r="M828" i="10"/>
  <c r="M816" i="10"/>
  <c r="M802" i="10"/>
  <c r="M786" i="10"/>
  <c r="M726" i="10"/>
  <c r="M710" i="10"/>
  <c r="M696" i="10"/>
  <c r="M682" i="10"/>
  <c r="M671" i="10"/>
  <c r="M658" i="10"/>
  <c r="M645" i="10"/>
  <c r="M628" i="10"/>
  <c r="M614" i="10"/>
  <c r="M599" i="10"/>
  <c r="M586" i="10"/>
  <c r="M570" i="10"/>
  <c r="M556" i="10"/>
  <c r="M542" i="10"/>
  <c r="M531" i="10"/>
  <c r="M518" i="10"/>
  <c r="M502" i="10"/>
  <c r="M487" i="10"/>
  <c r="M476" i="10"/>
  <c r="M462" i="10"/>
  <c r="M446" i="10"/>
  <c r="M429" i="10"/>
  <c r="M415" i="10"/>
  <c r="M401" i="10"/>
  <c r="M352" i="10"/>
  <c r="M338" i="10"/>
  <c r="M323" i="10"/>
  <c r="M308" i="10"/>
  <c r="M294" i="10"/>
  <c r="M280" i="10"/>
  <c r="M266" i="10"/>
  <c r="M252" i="10"/>
  <c r="M239" i="10"/>
  <c r="M222" i="10"/>
  <c r="M206" i="10"/>
  <c r="M192" i="10"/>
  <c r="M176" i="10"/>
  <c r="M162" i="10"/>
  <c r="M148" i="10"/>
  <c r="M132" i="10"/>
  <c r="M118" i="10"/>
  <c r="M81" i="10"/>
  <c r="M66" i="10"/>
  <c r="M50" i="10"/>
  <c r="M36" i="10"/>
  <c r="M21" i="10"/>
  <c r="M5" i="10"/>
  <c r="M741" i="10"/>
  <c r="M701" i="10"/>
  <c r="M652" i="10"/>
  <c r="M615" i="10"/>
  <c r="M550" i="10"/>
  <c r="M522" i="10"/>
  <c r="M499" i="10"/>
  <c r="M477" i="10"/>
  <c r="M299" i="10"/>
  <c r="M231" i="10"/>
  <c r="M177" i="10"/>
  <c r="M111" i="10"/>
  <c r="M67" i="10"/>
  <c r="M47" i="10"/>
  <c r="M26" i="10"/>
  <c r="M1500" i="10"/>
  <c r="M1485" i="10"/>
  <c r="M1448" i="10"/>
  <c r="M1434" i="10"/>
  <c r="M1418" i="10"/>
  <c r="M1403" i="10"/>
  <c r="M1388" i="10"/>
  <c r="M1373" i="10"/>
  <c r="M1361" i="10"/>
  <c r="M1347" i="10"/>
  <c r="M1334" i="10"/>
  <c r="M1320" i="10"/>
  <c r="M1305" i="10"/>
  <c r="M1290" i="10"/>
  <c r="M1276" i="10"/>
  <c r="M1263" i="10"/>
  <c r="M1248" i="10"/>
  <c r="M1237" i="10"/>
  <c r="M1227" i="10"/>
  <c r="M1215" i="10"/>
  <c r="M1203" i="10"/>
  <c r="M1187" i="10"/>
  <c r="M1172" i="10"/>
  <c r="M1156" i="10"/>
  <c r="M1141" i="10"/>
  <c r="M1127" i="10"/>
  <c r="M1114" i="10"/>
  <c r="M1098" i="10"/>
  <c r="M1083" i="10"/>
  <c r="AI16" i="17" s="1"/>
  <c r="M1045" i="10"/>
  <c r="M1031" i="10"/>
  <c r="M1016" i="10"/>
  <c r="M1001" i="10"/>
  <c r="M988" i="10"/>
  <c r="M977" i="10"/>
  <c r="M962" i="10"/>
  <c r="M948" i="10"/>
  <c r="M934" i="10"/>
  <c r="M911" i="10"/>
  <c r="AC16" i="17" s="1"/>
  <c r="AC18" i="17" s="1"/>
  <c r="M901" i="10"/>
  <c r="M887" i="10"/>
  <c r="M872" i="10"/>
  <c r="M858" i="10"/>
  <c r="M844" i="10"/>
  <c r="M829" i="10"/>
  <c r="M817" i="10"/>
  <c r="M803" i="10"/>
  <c r="M787" i="10"/>
  <c r="M679" i="10"/>
  <c r="M611" i="10"/>
  <c r="M587" i="10"/>
  <c r="M557" i="10"/>
  <c r="M291" i="10"/>
  <c r="M235" i="10"/>
  <c r="M181" i="10"/>
  <c r="M1501" i="10"/>
  <c r="M1470" i="10"/>
  <c r="M1441" i="10"/>
  <c r="M1426" i="10"/>
  <c r="M1412" i="10"/>
  <c r="M1397" i="10"/>
  <c r="M1381" i="10"/>
  <c r="M1356" i="10"/>
  <c r="M1342" i="10"/>
  <c r="M1313" i="10"/>
  <c r="M1299" i="10"/>
  <c r="M1285" i="10"/>
  <c r="M1269" i="10"/>
  <c r="M1256" i="10"/>
  <c r="M1244" i="10"/>
  <c r="M1222" i="10"/>
  <c r="M1210" i="10"/>
  <c r="M1196" i="10"/>
  <c r="M1180" i="10"/>
  <c r="M1165" i="10"/>
  <c r="M1149" i="10"/>
  <c r="M1134" i="10"/>
  <c r="M1106" i="10"/>
  <c r="M1091" i="10"/>
  <c r="M1066" i="10"/>
  <c r="M1053" i="10"/>
  <c r="M1039" i="10"/>
  <c r="M1024" i="10"/>
  <c r="M1009" i="10"/>
  <c r="M995" i="10"/>
  <c r="M971" i="10"/>
  <c r="M956" i="10"/>
  <c r="M941" i="10"/>
  <c r="M927" i="10"/>
  <c r="M918" i="10"/>
  <c r="M908" i="10"/>
  <c r="M895" i="10"/>
  <c r="AA16" i="17" s="1"/>
  <c r="AA18" i="17" s="1"/>
  <c r="M867" i="10"/>
  <c r="M852" i="10"/>
  <c r="M837" i="10"/>
  <c r="M825" i="10"/>
  <c r="M810" i="10"/>
  <c r="M796" i="10"/>
  <c r="M779" i="10"/>
  <c r="M766" i="10"/>
  <c r="M750" i="10"/>
  <c r="M735" i="10"/>
  <c r="M720" i="10"/>
  <c r="M706" i="10"/>
  <c r="M690" i="10"/>
  <c r="M677" i="10"/>
  <c r="M667" i="10"/>
  <c r="M638" i="10"/>
  <c r="M623" i="10"/>
  <c r="M594" i="10"/>
  <c r="M580" i="10"/>
  <c r="M564" i="10"/>
  <c r="M551" i="10"/>
  <c r="M537" i="10"/>
  <c r="M526" i="10"/>
  <c r="M512" i="10"/>
  <c r="M496" i="10"/>
  <c r="M483" i="10"/>
  <c r="M471" i="10"/>
  <c r="M456" i="10"/>
  <c r="M439" i="10"/>
  <c r="M424" i="10"/>
  <c r="M395" i="10"/>
  <c r="M372" i="10"/>
  <c r="M360" i="10"/>
  <c r="M346" i="10"/>
  <c r="M332" i="10"/>
  <c r="M317" i="10"/>
  <c r="M303" i="10"/>
  <c r="M288" i="10"/>
  <c r="M261" i="10"/>
  <c r="M246" i="10"/>
  <c r="M232" i="10"/>
  <c r="M216" i="10"/>
  <c r="M201" i="10"/>
  <c r="M186" i="10"/>
  <c r="M170" i="10"/>
  <c r="M156" i="10"/>
  <c r="M127" i="10"/>
  <c r="M112" i="10"/>
  <c r="M59" i="10"/>
  <c r="M44" i="10"/>
  <c r="M15" i="10"/>
  <c r="M482" i="10"/>
  <c r="M402" i="10"/>
  <c r="M364" i="10"/>
  <c r="M353" i="10"/>
  <c r="M327" i="10"/>
  <c r="M306" i="10"/>
  <c r="M249" i="10"/>
  <c r="M166" i="10"/>
  <c r="M152" i="10"/>
  <c r="M136" i="10"/>
  <c r="M30" i="10"/>
  <c r="M1499" i="10"/>
  <c r="M1496" i="10"/>
  <c r="M1475" i="10"/>
  <c r="M1461" i="10"/>
  <c r="M1446" i="10"/>
  <c r="M1432" i="10"/>
  <c r="M1416" i="10"/>
  <c r="M1401" i="10"/>
  <c r="M1385" i="10"/>
  <c r="M1345" i="10"/>
  <c r="M1332" i="10"/>
  <c r="M1318" i="10"/>
  <c r="M1304" i="10"/>
  <c r="M1288" i="10"/>
  <c r="M1274" i="10"/>
  <c r="M1261" i="10"/>
  <c r="M1236" i="10"/>
  <c r="M1226" i="10"/>
  <c r="M1214" i="10"/>
  <c r="M1201" i="10"/>
  <c r="M1185" i="10"/>
  <c r="M1170" i="10"/>
  <c r="M1154" i="10"/>
  <c r="AK16" i="17" s="1"/>
  <c r="AK18" i="17" s="1"/>
  <c r="M1139" i="10"/>
  <c r="M1112" i="10"/>
  <c r="M1096" i="10"/>
  <c r="M1081" i="10"/>
  <c r="M1069" i="10"/>
  <c r="M1056" i="10"/>
  <c r="M1043" i="10"/>
  <c r="M1029" i="10"/>
  <c r="M1014" i="10"/>
  <c r="M960" i="10"/>
  <c r="M946" i="10"/>
  <c r="M932" i="10"/>
  <c r="M922" i="10"/>
  <c r="M885" i="10"/>
  <c r="M870" i="10"/>
  <c r="M856" i="10"/>
  <c r="M842" i="10"/>
  <c r="M815" i="10"/>
  <c r="M801" i="10"/>
  <c r="M785" i="10"/>
  <c r="M771" i="10"/>
  <c r="M755" i="10"/>
  <c r="M740" i="10"/>
  <c r="M725" i="10"/>
  <c r="T16" i="17" s="1"/>
  <c r="M709" i="10"/>
  <c r="S16" i="17" s="1"/>
  <c r="M695" i="10"/>
  <c r="M681" i="10"/>
  <c r="M670" i="10"/>
  <c r="M657" i="10"/>
  <c r="M644" i="10"/>
  <c r="M627" i="10"/>
  <c r="M613" i="10"/>
  <c r="M598" i="10"/>
  <c r="M585" i="10"/>
  <c r="M569" i="10"/>
  <c r="M555" i="10"/>
  <c r="M541" i="10"/>
  <c r="M530" i="10"/>
  <c r="M517" i="10"/>
  <c r="M501" i="10"/>
  <c r="M475" i="10"/>
  <c r="M461" i="10"/>
  <c r="M445" i="10"/>
  <c r="M414" i="10"/>
  <c r="M400" i="10"/>
  <c r="M389" i="10"/>
  <c r="M377" i="10"/>
  <c r="M363" i="10"/>
  <c r="M351" i="10"/>
  <c r="M337" i="10"/>
  <c r="M322" i="10"/>
  <c r="M307" i="10"/>
  <c r="M293" i="10"/>
  <c r="M279" i="10"/>
  <c r="M251" i="10"/>
  <c r="M238" i="10"/>
  <c r="M221" i="10"/>
  <c r="M205" i="10"/>
  <c r="M191" i="10"/>
  <c r="M175" i="10"/>
  <c r="M161" i="10"/>
  <c r="M146" i="10"/>
  <c r="M131" i="10"/>
  <c r="M117" i="10"/>
  <c r="M102" i="10"/>
  <c r="M80" i="10"/>
  <c r="M65" i="10"/>
  <c r="M49" i="10"/>
  <c r="M35" i="10"/>
  <c r="M20" i="10"/>
  <c r="M765" i="10"/>
  <c r="M745" i="10"/>
  <c r="M719" i="10"/>
  <c r="M697" i="10"/>
  <c r="M655" i="10"/>
  <c r="M608" i="10"/>
  <c r="M575" i="10"/>
  <c r="M511" i="10"/>
  <c r="M467" i="10"/>
  <c r="M447" i="10"/>
  <c r="M426" i="10"/>
  <c r="M409" i="10"/>
  <c r="M378" i="10"/>
  <c r="M324" i="10"/>
  <c r="M260" i="10"/>
  <c r="M215" i="10"/>
  <c r="M133" i="10"/>
  <c r="M82" i="10"/>
  <c r="M1472" i="10"/>
  <c r="M1458" i="10"/>
  <c r="M1443" i="10"/>
  <c r="M1413" i="10"/>
  <c r="M1398" i="10"/>
  <c r="M1383" i="10"/>
  <c r="M1370" i="10"/>
  <c r="M1358" i="10"/>
  <c r="M1344" i="10"/>
  <c r="M1315" i="10"/>
  <c r="M1301" i="10"/>
  <c r="M1271" i="10"/>
  <c r="M1258" i="10"/>
  <c r="M1246" i="10"/>
  <c r="M1234" i="10"/>
  <c r="M1224" i="10"/>
  <c r="AM16" i="17" s="1"/>
  <c r="M1212" i="10"/>
  <c r="M1198" i="10"/>
  <c r="M1182" i="10"/>
  <c r="M1167" i="10"/>
  <c r="M1151" i="10"/>
  <c r="M1136" i="10"/>
  <c r="M1123" i="10"/>
  <c r="M1109" i="10"/>
  <c r="M1093" i="10"/>
  <c r="M1078" i="10"/>
  <c r="M1027" i="10"/>
  <c r="M1011" i="10"/>
  <c r="M997" i="10"/>
  <c r="M985" i="10"/>
  <c r="M973" i="10"/>
  <c r="M957" i="10"/>
  <c r="M943" i="10"/>
  <c r="M929" i="10"/>
  <c r="AE16" i="17" s="1"/>
  <c r="M920" i="10"/>
  <c r="AD16" i="17" s="1"/>
  <c r="M910" i="10"/>
  <c r="M897" i="10"/>
  <c r="M882" i="10"/>
  <c r="M869" i="10"/>
  <c r="M839" i="10"/>
  <c r="M812" i="10"/>
  <c r="M798" i="10"/>
  <c r="M781" i="10"/>
  <c r="M768" i="10"/>
  <c r="M752" i="10"/>
  <c r="M737" i="10"/>
  <c r="M722" i="10"/>
  <c r="M708" i="10"/>
  <c r="M692" i="10"/>
  <c r="M669" i="10"/>
  <c r="M654" i="10"/>
  <c r="M641" i="10"/>
  <c r="M624" i="10"/>
  <c r="M610" i="10"/>
  <c r="M595" i="10"/>
  <c r="M582" i="10"/>
  <c r="M566" i="10"/>
  <c r="M553" i="10"/>
  <c r="M538" i="10"/>
  <c r="M528" i="10"/>
  <c r="M514" i="10"/>
  <c r="M498" i="10"/>
  <c r="M484" i="10"/>
  <c r="M458" i="10"/>
  <c r="M441" i="10"/>
  <c r="M425" i="10"/>
  <c r="M411" i="10"/>
  <c r="M397" i="10"/>
  <c r="M386" i="10"/>
  <c r="M374" i="10"/>
  <c r="M348" i="10"/>
  <c r="M334" i="10"/>
  <c r="M319" i="10"/>
  <c r="M305" i="10"/>
  <c r="M290" i="10"/>
  <c r="M263" i="10"/>
  <c r="M248" i="10"/>
  <c r="M234" i="10"/>
  <c r="M218" i="10"/>
  <c r="M202" i="10"/>
  <c r="M188" i="10"/>
  <c r="M172" i="10"/>
  <c r="M158" i="10"/>
  <c r="M143" i="10"/>
  <c r="M129" i="10"/>
  <c r="M114" i="10"/>
  <c r="M98" i="10"/>
  <c r="M88" i="10"/>
  <c r="M77" i="10"/>
  <c r="M60" i="10"/>
  <c r="M46" i="10"/>
  <c r="M32" i="10"/>
  <c r="M17" i="10"/>
  <c r="M772" i="10"/>
  <c r="M731" i="10"/>
  <c r="M683" i="10"/>
  <c r="M649" i="10"/>
  <c r="M571" i="10"/>
  <c r="M533" i="10"/>
  <c r="P16" i="17" s="1"/>
  <c r="M515" i="10"/>
  <c r="M492" i="10"/>
  <c r="M473" i="10"/>
  <c r="M283" i="10"/>
  <c r="M223" i="10"/>
  <c r="M123" i="10"/>
  <c r="M107" i="10"/>
  <c r="M43" i="10"/>
  <c r="M22" i="10"/>
  <c r="M1495" i="10"/>
  <c r="M1481" i="10"/>
  <c r="M1459" i="10"/>
  <c r="M1444" i="10"/>
  <c r="M1428" i="10"/>
  <c r="M1414" i="10"/>
  <c r="M1399" i="10"/>
  <c r="M1384" i="10"/>
  <c r="M1371" i="10"/>
  <c r="M1330" i="10"/>
  <c r="M1316" i="10"/>
  <c r="M1302" i="10"/>
  <c r="M1287" i="10"/>
  <c r="M1272" i="10"/>
  <c r="M1259" i="10"/>
  <c r="M1199" i="10"/>
  <c r="M1183" i="10"/>
  <c r="M1168" i="10"/>
  <c r="M1152" i="10"/>
  <c r="M1137" i="10"/>
  <c r="M1110" i="10"/>
  <c r="M1094" i="10"/>
  <c r="M1079" i="10"/>
  <c r="M1067" i="10"/>
  <c r="M1054" i="10"/>
  <c r="M1041" i="10"/>
  <c r="M1028" i="10"/>
  <c r="M1012" i="10"/>
  <c r="AF16" i="17" s="1"/>
  <c r="M998" i="10"/>
  <c r="M986" i="10"/>
  <c r="M974" i="10"/>
  <c r="M958" i="10"/>
  <c r="M944" i="10"/>
  <c r="M930" i="10"/>
  <c r="M921" i="10"/>
  <c r="M898" i="10"/>
  <c r="AB16" i="17" s="1"/>
  <c r="M883" i="10"/>
  <c r="M854" i="10"/>
  <c r="M840" i="10"/>
  <c r="M826" i="10"/>
  <c r="M813" i="10"/>
  <c r="M799" i="10"/>
  <c r="M782" i="10"/>
  <c r="M646" i="10"/>
  <c r="M596" i="10"/>
  <c r="M583" i="10"/>
  <c r="M543" i="10"/>
  <c r="M275" i="10"/>
  <c r="M219" i="10"/>
  <c r="M173" i="10"/>
  <c r="M1497" i="10"/>
  <c r="M1467" i="10"/>
  <c r="M1438" i="10"/>
  <c r="M1422" i="10"/>
  <c r="M1408" i="10"/>
  <c r="M1393" i="10"/>
  <c r="M1378" i="10"/>
  <c r="M1366" i="10"/>
  <c r="AO16" i="17" s="1"/>
  <c r="M1352" i="10"/>
  <c r="M1339" i="10"/>
  <c r="M1325" i="10"/>
  <c r="M1309" i="10"/>
  <c r="M1295" i="10"/>
  <c r="M1281" i="10"/>
  <c r="M1266" i="10"/>
  <c r="M1253" i="10"/>
  <c r="M1230" i="10"/>
  <c r="M1219" i="10"/>
  <c r="M1192" i="10"/>
  <c r="M1176" i="10"/>
  <c r="M1161" i="10"/>
  <c r="M1145" i="10"/>
  <c r="M1132" i="10"/>
  <c r="M1118" i="10"/>
  <c r="M1102" i="10"/>
  <c r="M1088" i="10"/>
  <c r="M1062" i="10"/>
  <c r="M1050" i="10"/>
  <c r="M1036" i="10"/>
  <c r="M1021" i="10"/>
  <c r="M1006" i="10"/>
  <c r="M992" i="10"/>
  <c r="M967" i="10"/>
  <c r="M939" i="10"/>
  <c r="M924" i="10"/>
  <c r="M915" i="10"/>
  <c r="M905" i="10"/>
  <c r="M891" i="10"/>
  <c r="M877" i="10"/>
  <c r="M863" i="10"/>
  <c r="M849" i="10"/>
  <c r="M834" i="10"/>
  <c r="M821" i="10"/>
  <c r="M792" i="10"/>
  <c r="M776" i="10"/>
  <c r="M762" i="10"/>
  <c r="M746" i="10"/>
  <c r="M716" i="10"/>
  <c r="M702" i="10"/>
  <c r="M687" i="10"/>
  <c r="M674" i="10"/>
  <c r="M663" i="10"/>
  <c r="M634" i="10"/>
  <c r="M619" i="10"/>
  <c r="M605" i="10"/>
  <c r="M591" i="10"/>
  <c r="M576" i="10"/>
  <c r="M547" i="10"/>
  <c r="M523" i="10"/>
  <c r="M508" i="10"/>
  <c r="M493" i="10"/>
  <c r="M468" i="10"/>
  <c r="M434" i="10"/>
  <c r="M421" i="10"/>
  <c r="M406" i="10"/>
  <c r="M382" i="10"/>
  <c r="M369" i="10"/>
  <c r="M356" i="10"/>
  <c r="M342" i="10"/>
  <c r="M328" i="10"/>
  <c r="M314" i="10"/>
  <c r="M300" i="10"/>
  <c r="M284" i="10"/>
  <c r="M272" i="10"/>
  <c r="M258" i="10"/>
  <c r="M228" i="10"/>
  <c r="M212" i="10"/>
  <c r="M182" i="10"/>
  <c r="M167" i="10"/>
  <c r="M153" i="10"/>
  <c r="M137" i="10"/>
  <c r="M124" i="10"/>
  <c r="M108" i="10"/>
  <c r="M85" i="10"/>
  <c r="M72" i="10"/>
  <c r="M56" i="10"/>
  <c r="M40" i="10"/>
  <c r="M27" i="10"/>
  <c r="M11" i="10"/>
  <c r="M452" i="10"/>
  <c r="M394" i="10"/>
  <c r="M381" i="10"/>
  <c r="M362" i="10"/>
  <c r="M349" i="10"/>
  <c r="M320" i="10"/>
  <c r="M287" i="10"/>
  <c r="M163" i="10"/>
  <c r="M149" i="10"/>
  <c r="M96" i="10"/>
  <c r="M87" i="10"/>
  <c r="M10" i="10"/>
  <c r="B16" i="17" s="1"/>
  <c r="P1497" i="10"/>
  <c r="P1476" i="10"/>
  <c r="Q1476" i="10" s="1"/>
  <c r="P1441" i="10"/>
  <c r="Q1441" i="10" s="1"/>
  <c r="P1457" i="10"/>
  <c r="Q1457" i="10" s="1"/>
  <c r="P1418" i="10"/>
  <c r="P1423" i="10"/>
  <c r="P1392" i="10"/>
  <c r="Q1392" i="10" s="1"/>
  <c r="P1389" i="10"/>
  <c r="P1364" i="10"/>
  <c r="P1362" i="10"/>
  <c r="P1370" i="10"/>
  <c r="P1347" i="10"/>
  <c r="P1349" i="10"/>
  <c r="Q1349" i="10" s="1"/>
  <c r="P1328" i="10"/>
  <c r="P1312" i="10"/>
  <c r="Q1312" i="10" s="1"/>
  <c r="P1289" i="10"/>
  <c r="P1348" i="10"/>
  <c r="P1298" i="10"/>
  <c r="P1270" i="10"/>
  <c r="P1301" i="10"/>
  <c r="P1272" i="10"/>
  <c r="Q1272" i="10" s="1"/>
  <c r="P1218" i="10"/>
  <c r="P1211" i="10"/>
  <c r="Q1211" i="10" s="1"/>
  <c r="P1144" i="10"/>
  <c r="P1183" i="10"/>
  <c r="Q1183" i="10" s="1"/>
  <c r="P1165" i="10"/>
  <c r="P1080" i="10"/>
  <c r="P1096" i="10"/>
  <c r="P1053" i="10"/>
  <c r="P968" i="10"/>
  <c r="P1066" i="10"/>
  <c r="Q1066" i="10" s="1"/>
  <c r="P986" i="10"/>
  <c r="P949" i="10"/>
  <c r="Q949" i="10" s="1"/>
  <c r="P1020" i="10"/>
  <c r="P974" i="10"/>
  <c r="P872" i="10"/>
  <c r="P848" i="10"/>
  <c r="P800" i="10"/>
  <c r="P964" i="10"/>
  <c r="P935" i="10"/>
  <c r="Q935" i="10" s="1"/>
  <c r="P851" i="10"/>
  <c r="P801" i="10"/>
  <c r="Q801" i="10" s="1"/>
  <c r="P854" i="10"/>
  <c r="P843" i="10"/>
  <c r="P774" i="10"/>
  <c r="P769" i="10"/>
  <c r="P809" i="10"/>
  <c r="P790" i="10"/>
  <c r="P662" i="10"/>
  <c r="P529" i="10"/>
  <c r="P738" i="10"/>
  <c r="P626" i="10"/>
  <c r="Q626" i="10" s="1"/>
  <c r="P559" i="10"/>
  <c r="P564" i="10"/>
  <c r="P492" i="10"/>
  <c r="P475" i="10"/>
  <c r="P425" i="10"/>
  <c r="P642" i="10"/>
  <c r="P540" i="10"/>
  <c r="Q540" i="10" s="1"/>
  <c r="P473" i="10"/>
  <c r="P427" i="10"/>
  <c r="P381" i="10"/>
  <c r="Q381" i="10" s="1"/>
  <c r="P350" i="10"/>
  <c r="P249" i="10"/>
  <c r="P423" i="10"/>
  <c r="Q423" i="10" s="1"/>
  <c r="P378" i="10"/>
  <c r="P286" i="10"/>
  <c r="Q286" i="10" s="1"/>
  <c r="P263" i="10"/>
  <c r="P166" i="10"/>
  <c r="P126" i="10"/>
  <c r="P31" i="10"/>
  <c r="Q31" i="10" s="1"/>
  <c r="P452" i="10"/>
  <c r="Q452" i="10" s="1"/>
  <c r="P426" i="10"/>
  <c r="P402" i="10"/>
  <c r="P376" i="10"/>
  <c r="P349" i="10"/>
  <c r="P297" i="10"/>
  <c r="Q297" i="10" s="1"/>
  <c r="P205" i="10"/>
  <c r="P117" i="10"/>
  <c r="P110" i="10"/>
  <c r="Q110" i="10" s="1"/>
  <c r="P96" i="10"/>
  <c r="P82" i="10"/>
  <c r="P32" i="10"/>
  <c r="P11" i="10"/>
  <c r="P141" i="10"/>
  <c r="P127" i="10"/>
  <c r="P226" i="10"/>
  <c r="P194" i="10"/>
  <c r="Q194" i="10" s="1"/>
  <c r="P118" i="10"/>
  <c r="P45" i="10"/>
  <c r="Q45" i="10" s="1"/>
  <c r="P228" i="10"/>
  <c r="P1447" i="10"/>
  <c r="P1430" i="10"/>
  <c r="P1278" i="10"/>
  <c r="P1295" i="10"/>
  <c r="P1283" i="10"/>
  <c r="P1220" i="10"/>
  <c r="P1201" i="10"/>
  <c r="P1188" i="10"/>
  <c r="P1232" i="10"/>
  <c r="P1171" i="10"/>
  <c r="P1155" i="10"/>
  <c r="P1151" i="10"/>
  <c r="Q1151" i="10" s="1"/>
  <c r="P1109" i="10"/>
  <c r="P1154" i="10"/>
  <c r="P1124" i="10"/>
  <c r="Q1124" i="10" s="1"/>
  <c r="P1132" i="10"/>
  <c r="N1073" i="10"/>
  <c r="P1040" i="10"/>
  <c r="P1029" i="10"/>
  <c r="P1023" i="10"/>
  <c r="P1047" i="10"/>
  <c r="P924" i="10"/>
  <c r="P943" i="10"/>
  <c r="P833" i="10"/>
  <c r="P829" i="10"/>
  <c r="P898" i="10"/>
  <c r="P869" i="10"/>
  <c r="P698" i="10"/>
  <c r="P670" i="10"/>
  <c r="Q670" i="10" s="1"/>
  <c r="P606" i="10"/>
  <c r="P788" i="10"/>
  <c r="Q788" i="10" s="1"/>
  <c r="P684" i="10"/>
  <c r="P749" i="10"/>
  <c r="P705" i="10"/>
  <c r="P645" i="10"/>
  <c r="P555" i="10"/>
  <c r="P478" i="10"/>
  <c r="P611" i="10"/>
  <c r="P485" i="10"/>
  <c r="P421" i="10"/>
  <c r="P274" i="10"/>
  <c r="P115" i="10"/>
  <c r="Q115" i="10" s="1"/>
  <c r="P66" i="10"/>
  <c r="P6" i="10"/>
  <c r="P85" i="10"/>
  <c r="P1004" i="10"/>
  <c r="P995" i="10"/>
  <c r="P796" i="10"/>
  <c r="P542" i="10"/>
  <c r="P272" i="10"/>
  <c r="P109" i="10"/>
  <c r="P41" i="10"/>
  <c r="P1477" i="10"/>
  <c r="P1461" i="10"/>
  <c r="P1422" i="10"/>
  <c r="P1402" i="10"/>
  <c r="P1416" i="10"/>
  <c r="P1383" i="10"/>
  <c r="P1309" i="10"/>
  <c r="P1279" i="10"/>
  <c r="P1333" i="10"/>
  <c r="P1313" i="10"/>
  <c r="P1266" i="10"/>
  <c r="P1228" i="10"/>
  <c r="P1276" i="10"/>
  <c r="P1214" i="10"/>
  <c r="Q1214" i="10" s="1"/>
  <c r="P1198" i="10"/>
  <c r="P1190" i="10"/>
  <c r="P1182" i="10"/>
  <c r="Q1182" i="10" s="1"/>
  <c r="P1184" i="10"/>
  <c r="P1162" i="10"/>
  <c r="Q1162" i="10" s="1"/>
  <c r="P1202" i="10"/>
  <c r="P1149" i="10"/>
  <c r="P1185" i="10"/>
  <c r="P1087" i="10"/>
  <c r="P980" i="10"/>
  <c r="P1059" i="10"/>
  <c r="P1036" i="10"/>
  <c r="P993" i="10"/>
  <c r="Q993" i="10" s="1"/>
  <c r="P936" i="10"/>
  <c r="P907" i="10"/>
  <c r="P958" i="10"/>
  <c r="P930" i="10"/>
  <c r="P903" i="10"/>
  <c r="P858" i="10"/>
  <c r="P849" i="10"/>
  <c r="P909" i="10"/>
  <c r="Q909" i="10" s="1"/>
  <c r="P842" i="10"/>
  <c r="P811" i="10"/>
  <c r="P791" i="10"/>
  <c r="P752" i="10"/>
  <c r="Q752" i="10" s="1"/>
  <c r="P708" i="10"/>
  <c r="P786" i="10"/>
  <c r="Q786" i="10" s="1"/>
  <c r="P712" i="10"/>
  <c r="P676" i="10"/>
  <c r="P773" i="10"/>
  <c r="P730" i="10"/>
  <c r="P737" i="10"/>
  <c r="P707" i="10"/>
  <c r="P719" i="10"/>
  <c r="Q719" i="10" s="1"/>
  <c r="P561" i="10"/>
  <c r="P593" i="10"/>
  <c r="P589" i="10"/>
  <c r="P563" i="10"/>
  <c r="P512" i="10"/>
  <c r="P588" i="10"/>
  <c r="P556" i="10"/>
  <c r="P483" i="10"/>
  <c r="P431" i="10"/>
  <c r="Q431" i="10" s="1"/>
  <c r="P571" i="10"/>
  <c r="P469" i="10"/>
  <c r="P420" i="10"/>
  <c r="P367" i="10"/>
  <c r="P407" i="10"/>
  <c r="P370" i="10"/>
  <c r="P335" i="10"/>
  <c r="P262" i="10"/>
  <c r="P116" i="10"/>
  <c r="P445" i="10"/>
  <c r="P328" i="10"/>
  <c r="Q328" i="10" s="1"/>
  <c r="P294" i="10"/>
  <c r="P480" i="10"/>
  <c r="Q480" i="10" s="1"/>
  <c r="P366" i="10"/>
  <c r="Q366" i="10" s="1"/>
  <c r="P331" i="10"/>
  <c r="P265" i="10"/>
  <c r="P181" i="10"/>
  <c r="P173" i="10"/>
  <c r="P156" i="10"/>
  <c r="P40" i="10"/>
  <c r="P86" i="10"/>
  <c r="P53" i="10"/>
  <c r="P215" i="10"/>
  <c r="P187" i="10"/>
  <c r="P151" i="10"/>
  <c r="P22" i="10"/>
  <c r="P52" i="10"/>
  <c r="P221" i="10"/>
  <c r="P121" i="10"/>
  <c r="P84" i="10"/>
  <c r="N1489" i="10"/>
  <c r="N1460" i="10"/>
  <c r="P1438" i="10"/>
  <c r="P1407" i="10"/>
  <c r="Q1407" i="10" s="1"/>
  <c r="P1288" i="10"/>
  <c r="P1235" i="10"/>
  <c r="P1217" i="10"/>
  <c r="P1237" i="10"/>
  <c r="P1231" i="10"/>
  <c r="Q1231" i="10" s="1"/>
  <c r="P1200" i="10"/>
  <c r="P1177" i="10"/>
  <c r="P1254" i="10"/>
  <c r="P1102" i="10"/>
  <c r="Q1102" i="10" s="1"/>
  <c r="P1146" i="10"/>
  <c r="P1085" i="10"/>
  <c r="N1104" i="10"/>
  <c r="P1081" i="10"/>
  <c r="P1019" i="10"/>
  <c r="P1005" i="10"/>
  <c r="P996" i="10"/>
  <c r="P991" i="10"/>
  <c r="P945" i="10"/>
  <c r="P1021" i="10"/>
  <c r="P962" i="10"/>
  <c r="P893" i="10"/>
  <c r="P881" i="10"/>
  <c r="Q881" i="10" s="1"/>
  <c r="P868" i="10"/>
  <c r="P927" i="10"/>
  <c r="P844" i="10"/>
  <c r="P922" i="10"/>
  <c r="P839" i="10"/>
  <c r="P859" i="10"/>
  <c r="P745" i="10"/>
  <c r="P727" i="10"/>
  <c r="P711" i="10"/>
  <c r="P714" i="10"/>
  <c r="P827" i="10"/>
  <c r="P792" i="10"/>
  <c r="P639" i="10"/>
  <c r="P602" i="10"/>
  <c r="P514" i="10"/>
  <c r="P548" i="10"/>
  <c r="P375" i="10"/>
  <c r="P269" i="10"/>
  <c r="P364" i="10"/>
  <c r="P268" i="10"/>
  <c r="P161" i="10"/>
  <c r="P63" i="10"/>
  <c r="P119" i="10"/>
  <c r="Q119" i="10" s="1"/>
  <c r="P1046" i="10"/>
  <c r="P630" i="10"/>
  <c r="P131" i="10"/>
  <c r="N4" i="10"/>
  <c r="P1500" i="10"/>
  <c r="P1484" i="10"/>
  <c r="P1465" i="10"/>
  <c r="P1446" i="10"/>
  <c r="P1415" i="10"/>
  <c r="P1405" i="10"/>
  <c r="P1386" i="10"/>
  <c r="P1399" i="10"/>
  <c r="P1377" i="10"/>
  <c r="P1327" i="10"/>
  <c r="P1269" i="10"/>
  <c r="P1287" i="10"/>
  <c r="P1268" i="10"/>
  <c r="P1307" i="10"/>
  <c r="P1221" i="10"/>
  <c r="P1208" i="10"/>
  <c r="P1179" i="10"/>
  <c r="P1158" i="10"/>
  <c r="P1205" i="10"/>
  <c r="P1166" i="10"/>
  <c r="P1113" i="10"/>
  <c r="P1097" i="10"/>
  <c r="Q1097" i="10" s="1"/>
  <c r="P1043" i="10"/>
  <c r="P1088" i="10"/>
  <c r="P1090" i="10"/>
  <c r="P1055" i="10"/>
  <c r="P1048" i="10"/>
  <c r="P987" i="10"/>
  <c r="P983" i="10"/>
  <c r="P956" i="10"/>
  <c r="P1022" i="10"/>
  <c r="P977" i="10"/>
  <c r="Q977" i="10" s="1"/>
  <c r="P1056" i="10"/>
  <c r="P985" i="10"/>
  <c r="P883" i="10"/>
  <c r="P876" i="10"/>
  <c r="P818" i="10"/>
  <c r="P810" i="10"/>
  <c r="P1062" i="10"/>
  <c r="P1009" i="10"/>
  <c r="P918" i="10"/>
  <c r="P856" i="10"/>
  <c r="P841" i="10"/>
  <c r="P798" i="10"/>
  <c r="P874" i="10"/>
  <c r="P838" i="10"/>
  <c r="P805" i="10"/>
  <c r="P759" i="10"/>
  <c r="P710" i="10"/>
  <c r="P681" i="10"/>
  <c r="P734" i="10"/>
  <c r="P700" i="10"/>
  <c r="P797" i="10"/>
  <c r="P765" i="10"/>
  <c r="P716" i="10"/>
  <c r="P659" i="10"/>
  <c r="P692" i="10"/>
  <c r="P709" i="10"/>
  <c r="P528" i="10"/>
  <c r="P412" i="10"/>
  <c r="P554" i="10"/>
  <c r="P465" i="10"/>
  <c r="P447" i="10"/>
  <c r="P586" i="10"/>
  <c r="Q586" i="10" s="1"/>
  <c r="P551" i="10"/>
  <c r="P515" i="10"/>
  <c r="P361" i="10"/>
  <c r="P341" i="10"/>
  <c r="P290" i="10"/>
  <c r="Q290" i="10" s="1"/>
  <c r="P482" i="10"/>
  <c r="P327" i="10"/>
  <c r="P301" i="10"/>
  <c r="P180" i="10"/>
  <c r="Q180" i="10" s="1"/>
  <c r="P54" i="10"/>
  <c r="P487" i="10"/>
  <c r="P432" i="10"/>
  <c r="P354" i="10"/>
  <c r="P285" i="10"/>
  <c r="P217" i="10"/>
  <c r="P113" i="10"/>
  <c r="P106" i="10"/>
  <c r="P99" i="10"/>
  <c r="P38" i="10"/>
  <c r="P15" i="10"/>
  <c r="P222" i="10"/>
  <c r="P154" i="10"/>
  <c r="P107" i="10"/>
  <c r="P186" i="10"/>
  <c r="P165" i="10"/>
  <c r="P146" i="10"/>
  <c r="P16" i="10"/>
  <c r="P59" i="10"/>
  <c r="P210" i="10"/>
  <c r="P100" i="10"/>
  <c r="P39" i="10"/>
  <c r="N1492" i="10"/>
  <c r="P1401" i="10"/>
  <c r="P1428" i="10"/>
  <c r="P1374" i="10"/>
  <c r="P1303" i="10"/>
  <c r="P1243" i="10"/>
  <c r="P1215" i="10"/>
  <c r="P1196" i="10"/>
  <c r="P1193" i="10"/>
  <c r="Q1193" i="10" s="1"/>
  <c r="P1262" i="10"/>
  <c r="P1233" i="10"/>
  <c r="P1241" i="10"/>
  <c r="P1197" i="10"/>
  <c r="P1157" i="10"/>
  <c r="P1079" i="10"/>
  <c r="P1106" i="10"/>
  <c r="Q1106" i="10" s="1"/>
  <c r="P1105" i="10"/>
  <c r="P1103" i="10"/>
  <c r="Q1103" i="10" s="1"/>
  <c r="P1077" i="10"/>
  <c r="P1039" i="10"/>
  <c r="P1014" i="10"/>
  <c r="P971" i="10"/>
  <c r="P1002" i="10"/>
  <c r="P1028" i="10"/>
  <c r="P992" i="10"/>
  <c r="P877" i="10"/>
  <c r="P871" i="10"/>
  <c r="P863" i="10"/>
  <c r="P919" i="10"/>
  <c r="P917" i="10"/>
  <c r="P870" i="10"/>
  <c r="P867" i="10"/>
  <c r="P882" i="10"/>
  <c r="P826" i="10"/>
  <c r="P627" i="10"/>
  <c r="P816" i="10"/>
  <c r="P702" i="10"/>
  <c r="P654" i="10"/>
  <c r="P819" i="10"/>
  <c r="P724" i="10"/>
  <c r="P680" i="10"/>
  <c r="P648" i="10"/>
  <c r="P742" i="10"/>
  <c r="P525" i="10"/>
  <c r="P188" i="10"/>
  <c r="P182" i="10"/>
  <c r="P216" i="10"/>
  <c r="P208" i="10"/>
  <c r="P175" i="10"/>
  <c r="P143" i="10"/>
  <c r="P1419" i="10"/>
  <c r="P950" i="10"/>
  <c r="P500" i="10"/>
  <c r="P295" i="10"/>
  <c r="Q295" i="10" s="1"/>
  <c r="P198" i="10"/>
  <c r="P1472" i="10"/>
  <c r="P1469" i="10"/>
  <c r="P1440" i="10"/>
  <c r="P1445" i="10"/>
  <c r="P1442" i="10"/>
  <c r="P1406" i="10"/>
  <c r="P1390" i="10"/>
  <c r="P1385" i="10"/>
  <c r="P1398" i="10"/>
  <c r="P1375" i="10"/>
  <c r="P1376" i="10"/>
  <c r="P1353" i="10"/>
  <c r="P1380" i="10"/>
  <c r="P1316" i="10"/>
  <c r="P1275" i="10"/>
  <c r="P1356" i="10"/>
  <c r="P1274" i="10"/>
  <c r="P1302" i="10"/>
  <c r="P1250" i="10"/>
  <c r="P1284" i="10"/>
  <c r="P1225" i="10"/>
  <c r="P1239" i="10"/>
  <c r="P1186" i="10"/>
  <c r="P1156" i="10"/>
  <c r="P1137" i="10"/>
  <c r="Q1137" i="10" s="1"/>
  <c r="P1170" i="10"/>
  <c r="P1140" i="10"/>
  <c r="P1187" i="10"/>
  <c r="P1199" i="10"/>
  <c r="P1099" i="10"/>
  <c r="P1011" i="10"/>
  <c r="Q1011" i="10" s="1"/>
  <c r="P1084" i="10"/>
  <c r="P1083" i="10"/>
  <c r="P988" i="10"/>
  <c r="Q988" i="10" s="1"/>
  <c r="P965" i="10"/>
  <c r="P959" i="10"/>
  <c r="P982" i="10"/>
  <c r="P931" i="10"/>
  <c r="P840" i="10"/>
  <c r="P1049" i="10"/>
  <c r="P967" i="10"/>
  <c r="P944" i="10"/>
  <c r="P923" i="10"/>
  <c r="P808" i="10"/>
  <c r="P845" i="10"/>
  <c r="P832" i="10"/>
  <c r="P704" i="10"/>
  <c r="P687" i="10"/>
  <c r="P747" i="10"/>
  <c r="P703" i="10"/>
  <c r="P776" i="10"/>
  <c r="P751" i="10"/>
  <c r="P696" i="10"/>
  <c r="P523" i="10"/>
  <c r="P637" i="10"/>
  <c r="P576" i="10"/>
  <c r="P497" i="10"/>
  <c r="P641" i="10"/>
  <c r="P567" i="10"/>
  <c r="P522" i="10"/>
  <c r="P419" i="10"/>
  <c r="P508" i="10"/>
  <c r="P440" i="10"/>
  <c r="P243" i="10"/>
  <c r="P237" i="10"/>
  <c r="P429" i="10"/>
  <c r="P342" i="10"/>
  <c r="P336" i="10"/>
  <c r="P313" i="10"/>
  <c r="P279" i="10"/>
  <c r="P253" i="10"/>
  <c r="P233" i="10"/>
  <c r="Q233" i="10" s="1"/>
  <c r="P436" i="10"/>
  <c r="P408" i="10"/>
  <c r="P379" i="10"/>
  <c r="P252" i="10"/>
  <c r="P192" i="10"/>
  <c r="P185" i="10"/>
  <c r="P177" i="10"/>
  <c r="P170" i="10"/>
  <c r="P132" i="10"/>
  <c r="P44" i="10"/>
  <c r="P36" i="10"/>
  <c r="P174" i="10"/>
  <c r="P152" i="10"/>
  <c r="P128" i="10"/>
  <c r="P73" i="10"/>
  <c r="P34" i="10"/>
  <c r="P137" i="10"/>
  <c r="P65" i="10"/>
  <c r="P108" i="10"/>
  <c r="P200" i="10"/>
  <c r="P130" i="10"/>
  <c r="N1486" i="10"/>
  <c r="N1431" i="10"/>
  <c r="N1456" i="10"/>
  <c r="P1403" i="10"/>
  <c r="P1397" i="10"/>
  <c r="P1425" i="10"/>
  <c r="P1281" i="10"/>
  <c r="P1306" i="10"/>
  <c r="Q1306" i="10" s="1"/>
  <c r="P1189" i="10"/>
  <c r="Q1189" i="10" s="1"/>
  <c r="P1246" i="10"/>
  <c r="P1120" i="10"/>
  <c r="P1128" i="10"/>
  <c r="P1115" i="10"/>
  <c r="P1076" i="10"/>
  <c r="P1108" i="10"/>
  <c r="P1098" i="10"/>
  <c r="P1025" i="10"/>
  <c r="P1010" i="10"/>
  <c r="P947" i="10"/>
  <c r="P1037" i="10"/>
  <c r="P981" i="10"/>
  <c r="P989" i="10"/>
  <c r="P892" i="10"/>
  <c r="Q892" i="10" s="1"/>
  <c r="P835" i="10"/>
  <c r="P866" i="10"/>
  <c r="P857" i="10"/>
  <c r="P873" i="10"/>
  <c r="P782" i="10"/>
  <c r="P761" i="10"/>
  <c r="P756" i="10"/>
  <c r="P741" i="10"/>
  <c r="P825" i="10"/>
  <c r="P799" i="10"/>
  <c r="Q799" i="10" s="1"/>
  <c r="P688" i="10"/>
  <c r="P690" i="10"/>
  <c r="N760" i="10"/>
  <c r="P619" i="10"/>
  <c r="P592" i="10"/>
  <c r="P505" i="10"/>
  <c r="P594" i="10"/>
  <c r="P470" i="10"/>
  <c r="P526" i="10"/>
  <c r="P519" i="10"/>
  <c r="P416" i="10"/>
  <c r="P387" i="10"/>
  <c r="P411" i="10"/>
  <c r="P385" i="10"/>
  <c r="P414" i="10"/>
  <c r="P404" i="10"/>
  <c r="P281" i="10"/>
  <c r="Q281" i="10" s="1"/>
  <c r="P26" i="10"/>
  <c r="P122" i="10"/>
  <c r="P10" i="10"/>
  <c r="P879" i="10"/>
  <c r="P595" i="10"/>
  <c r="Q595" i="10" s="1"/>
  <c r="P223" i="10"/>
  <c r="P201" i="10"/>
  <c r="P580" i="10"/>
  <c r="P520" i="10"/>
  <c r="P461" i="10"/>
  <c r="P617" i="10"/>
  <c r="N552" i="10"/>
  <c r="P489" i="10"/>
  <c r="P476" i="10"/>
  <c r="P351" i="10"/>
  <c r="Q351" i="10" s="1"/>
  <c r="P333" i="10"/>
  <c r="P409" i="10"/>
  <c r="P311" i="10"/>
  <c r="P410" i="10"/>
  <c r="P322" i="10"/>
  <c r="P199" i="10"/>
  <c r="P389" i="10"/>
  <c r="P356" i="10"/>
  <c r="P140" i="10"/>
  <c r="P135" i="10"/>
  <c r="P5" i="10"/>
  <c r="P138" i="10"/>
  <c r="P98" i="10"/>
  <c r="P81" i="10"/>
  <c r="P80" i="10"/>
  <c r="P51" i="10"/>
  <c r="P33" i="10"/>
  <c r="N1487" i="10"/>
  <c r="P1147" i="10"/>
  <c r="P1168" i="10"/>
  <c r="P1159" i="10"/>
  <c r="Q1159" i="10" s="1"/>
  <c r="P1116" i="10"/>
  <c r="P1133" i="10"/>
  <c r="N1107" i="10"/>
  <c r="P531" i="10"/>
  <c r="P533" i="10"/>
  <c r="N428" i="10"/>
  <c r="P324" i="10"/>
  <c r="N448" i="10"/>
  <c r="P614" i="10"/>
  <c r="P600" i="10"/>
  <c r="P610" i="10"/>
  <c r="P481" i="10"/>
  <c r="P467" i="10"/>
  <c r="P460" i="10"/>
  <c r="P433" i="10"/>
  <c r="P527" i="10"/>
  <c r="P383" i="10"/>
  <c r="P303" i="10"/>
  <c r="P395" i="10"/>
  <c r="P302" i="10"/>
  <c r="Q302" i="10" s="1"/>
  <c r="P227" i="10"/>
  <c r="P232" i="10"/>
  <c r="P139" i="10"/>
  <c r="P125" i="10"/>
  <c r="P87" i="10"/>
  <c r="P50" i="10"/>
  <c r="P204" i="10"/>
  <c r="P184" i="10"/>
  <c r="P20" i="10"/>
  <c r="P144" i="10"/>
  <c r="P67" i="10"/>
  <c r="P1368" i="10"/>
  <c r="P1308" i="10"/>
  <c r="P1101" i="10"/>
  <c r="Q1101" i="10" s="1"/>
  <c r="P934" i="10"/>
  <c r="P674" i="10"/>
  <c r="N1129" i="10"/>
  <c r="N1449" i="10"/>
  <c r="N147" i="10"/>
  <c r="N142" i="10"/>
  <c r="N783" i="10"/>
  <c r="P780" i="10"/>
  <c r="P777" i="10"/>
  <c r="P744" i="10"/>
  <c r="P459" i="10"/>
  <c r="Q459" i="10" s="1"/>
  <c r="P435" i="10"/>
  <c r="P415" i="10"/>
  <c r="P298" i="10"/>
  <c r="P203" i="10"/>
  <c r="Q203" i="10" s="1"/>
  <c r="P178" i="10"/>
  <c r="P160" i="10"/>
  <c r="P145" i="10"/>
  <c r="N413" i="10"/>
  <c r="N270" i="10"/>
  <c r="N1483" i="10"/>
  <c r="N1125" i="10"/>
  <c r="M1490" i="10"/>
  <c r="M1462" i="10"/>
  <c r="F317" i="10"/>
  <c r="H317" i="10" s="1"/>
  <c r="I317" i="10" s="1"/>
  <c r="O317" i="10" s="1"/>
  <c r="P317" i="10" s="1"/>
  <c r="Q317" i="10" s="1"/>
  <c r="F1290" i="10"/>
  <c r="H1290" i="10" s="1"/>
  <c r="I1290" i="10" s="1"/>
  <c r="O1290" i="10" s="1"/>
  <c r="P1290" i="10" s="1"/>
  <c r="F694" i="10"/>
  <c r="H694" i="10" s="1"/>
  <c r="I694" i="10" s="1"/>
  <c r="O694" i="10" s="1"/>
  <c r="P694" i="10" s="1"/>
  <c r="F102" i="10"/>
  <c r="H102" i="10" s="1"/>
  <c r="I102" i="10" s="1"/>
  <c r="O102" i="10" s="1"/>
  <c r="P102" i="10" s="1"/>
  <c r="F605" i="10"/>
  <c r="H605" i="10" s="1"/>
  <c r="I605" i="10" s="1"/>
  <c r="O605" i="10" s="1"/>
  <c r="P605" i="10" s="1"/>
  <c r="F807" i="10"/>
  <c r="H807" i="10" s="1"/>
  <c r="I807" i="10" s="1"/>
  <c r="O807" i="10" s="1"/>
  <c r="P807" i="10" s="1"/>
  <c r="F510" i="10"/>
  <c r="H510" i="10" s="1"/>
  <c r="I510" i="10" s="1"/>
  <c r="O510" i="10" s="1"/>
  <c r="P510" i="10" s="1"/>
  <c r="F155" i="10"/>
  <c r="H155" i="10" s="1"/>
  <c r="I155" i="10" s="1"/>
  <c r="O155" i="10" s="1"/>
  <c r="P155" i="10" s="1"/>
  <c r="F390" i="10"/>
  <c r="H390" i="10" s="1"/>
  <c r="I390" i="10" s="1"/>
  <c r="O390" i="10" s="1"/>
  <c r="P390" i="10" s="1"/>
  <c r="F189" i="10"/>
  <c r="H189" i="10" s="1"/>
  <c r="I189" i="10" s="1"/>
  <c r="O189" i="10" s="1"/>
  <c r="P189" i="10" s="1"/>
  <c r="F1450" i="10"/>
  <c r="H1450" i="10" s="1"/>
  <c r="I1450" i="10" s="1"/>
  <c r="O1450" i="10" s="1"/>
  <c r="P1450" i="10" s="1"/>
  <c r="F1296" i="10"/>
  <c r="H1296" i="10" s="1"/>
  <c r="I1296" i="10" s="1"/>
  <c r="O1296" i="10" s="1"/>
  <c r="P1296" i="10" s="1"/>
  <c r="F1282" i="10"/>
  <c r="H1282" i="10" s="1"/>
  <c r="I1282" i="10" s="1"/>
  <c r="O1282" i="10" s="1"/>
  <c r="P1282" i="10" s="1"/>
  <c r="Q1282" i="10" s="1"/>
  <c r="F218" i="10"/>
  <c r="H218" i="10" s="1"/>
  <c r="I218" i="10" s="1"/>
  <c r="O218" i="10" s="1"/>
  <c r="P218" i="10" s="1"/>
  <c r="F13" i="10"/>
  <c r="H13" i="10" s="1"/>
  <c r="I13" i="10" s="1"/>
  <c r="O13" i="10" s="1"/>
  <c r="P13" i="10" s="1"/>
  <c r="F1273" i="10"/>
  <c r="H1273" i="10" s="1"/>
  <c r="I1273" i="10" s="1"/>
  <c r="O1273" i="10" s="1"/>
  <c r="P1273" i="10" s="1"/>
  <c r="F444" i="10"/>
  <c r="H444" i="10" s="1"/>
  <c r="I444" i="10" s="1"/>
  <c r="O444" i="10" s="1"/>
  <c r="P444" i="10" s="1"/>
  <c r="F48" i="10"/>
  <c r="H48" i="10" s="1"/>
  <c r="I48" i="10" s="1"/>
  <c r="O48" i="10" s="1"/>
  <c r="P48" i="10" s="1"/>
  <c r="Q48" i="10" s="1"/>
  <c r="F1277" i="10"/>
  <c r="H1277" i="10" s="1"/>
  <c r="I1277" i="10" s="1"/>
  <c r="O1277" i="10" s="1"/>
  <c r="P1277" i="10" s="1"/>
  <c r="F363" i="10"/>
  <c r="H363" i="10" s="1"/>
  <c r="I363" i="10" s="1"/>
  <c r="O363" i="10" s="1"/>
  <c r="P363" i="10" s="1"/>
  <c r="F1075" i="10"/>
  <c r="H1075" i="10" s="1"/>
  <c r="I1075" i="10" s="1"/>
  <c r="O1075" i="10" s="1"/>
  <c r="P1075" i="10" s="1"/>
  <c r="Q1075" i="10" s="1"/>
  <c r="F111" i="10"/>
  <c r="H111" i="10" s="1"/>
  <c r="I111" i="10" s="1"/>
  <c r="O111" i="10" s="1"/>
  <c r="P111" i="10" s="1"/>
  <c r="F1139" i="10"/>
  <c r="H1139" i="10" s="1"/>
  <c r="I1139" i="10" s="1"/>
  <c r="O1139" i="10" s="1"/>
  <c r="P1139" i="10" s="1"/>
  <c r="F373" i="10"/>
  <c r="H373" i="10" s="1"/>
  <c r="I373" i="10" s="1"/>
  <c r="O373" i="10" s="1"/>
  <c r="P373" i="10" s="1"/>
  <c r="F23" i="10"/>
  <c r="H23" i="10" s="1"/>
  <c r="I23" i="10" s="1"/>
  <c r="O23" i="10" s="1"/>
  <c r="P23" i="10" s="1"/>
  <c r="Q23" i="10" s="1"/>
  <c r="F1256" i="10"/>
  <c r="H1256" i="10" s="1"/>
  <c r="I1256" i="10" s="1"/>
  <c r="O1256" i="10" s="1"/>
  <c r="P1256" i="10" s="1"/>
  <c r="F938" i="10"/>
  <c r="H938" i="10" s="1"/>
  <c r="I938" i="10" s="1"/>
  <c r="O938" i="10" s="1"/>
  <c r="P938" i="10" s="1"/>
  <c r="F413" i="10"/>
  <c r="H413" i="10" s="1"/>
  <c r="I413" i="10" s="1"/>
  <c r="O413" i="10" s="1"/>
  <c r="P413" i="10" s="1"/>
  <c r="E1071" i="10"/>
  <c r="F1071" i="10" s="1"/>
  <c r="H1071" i="10" s="1"/>
  <c r="I1071" i="10" s="1"/>
  <c r="O1071" i="10" s="1"/>
  <c r="P1071" i="10" s="1"/>
  <c r="F910" i="10"/>
  <c r="H910" i="10" s="1"/>
  <c r="I910" i="10" s="1"/>
  <c r="O910" i="10" s="1"/>
  <c r="P910" i="10" s="1"/>
  <c r="F828" i="10"/>
  <c r="H828" i="10" s="1"/>
  <c r="I828" i="10" s="1"/>
  <c r="O828" i="10" s="1"/>
  <c r="P828" i="10" s="1"/>
  <c r="F582" i="10"/>
  <c r="H582" i="10" s="1"/>
  <c r="I582" i="10" s="1"/>
  <c r="O582" i="10" s="1"/>
  <c r="P582" i="10" s="1"/>
  <c r="E532" i="10"/>
  <c r="F532" i="10" s="1"/>
  <c r="H532" i="10" s="1"/>
  <c r="I532" i="10" s="1"/>
  <c r="O532" i="10" s="1"/>
  <c r="P532" i="10" s="1"/>
  <c r="F441" i="10"/>
  <c r="H441" i="10" s="1"/>
  <c r="I441" i="10" s="1"/>
  <c r="O441" i="10" s="1"/>
  <c r="P441" i="10" s="1"/>
  <c r="F418" i="10"/>
  <c r="H418" i="10" s="1"/>
  <c r="I418" i="10" s="1"/>
  <c r="O418" i="10" s="1"/>
  <c r="P418" i="10" s="1"/>
  <c r="E12" i="10"/>
  <c r="F12" i="10" s="1"/>
  <c r="H12" i="10" s="1"/>
  <c r="F1359" i="10"/>
  <c r="H1359" i="10" s="1"/>
  <c r="I1359" i="10" s="1"/>
  <c r="O1359" i="10" s="1"/>
  <c r="P1359" i="10" s="1"/>
  <c r="F1311" i="10"/>
  <c r="H1311" i="10" s="1"/>
  <c r="I1311" i="10" s="1"/>
  <c r="O1311" i="10" s="1"/>
  <c r="P1311" i="10" s="1"/>
  <c r="E1180" i="10"/>
  <c r="F1180" i="10" s="1"/>
  <c r="H1180" i="10" s="1"/>
  <c r="I1180" i="10" s="1"/>
  <c r="O1180" i="10" s="1"/>
  <c r="P1180" i="10" s="1"/>
  <c r="F1163" i="10"/>
  <c r="H1163" i="10" s="1"/>
  <c r="I1163" i="10" s="1"/>
  <c r="O1163" i="10" s="1"/>
  <c r="P1163" i="10" s="1"/>
  <c r="F1130" i="10"/>
  <c r="H1130" i="10" s="1"/>
  <c r="I1130" i="10" s="1"/>
  <c r="O1130" i="10" s="1"/>
  <c r="P1130" i="10" s="1"/>
  <c r="F434" i="10"/>
  <c r="H434" i="10" s="1"/>
  <c r="I434" i="10" s="1"/>
  <c r="O434" i="10" s="1"/>
  <c r="P434" i="10" s="1"/>
  <c r="E394" i="10"/>
  <c r="F394" i="10" s="1"/>
  <c r="H394" i="10" s="1"/>
  <c r="I394" i="10" s="1"/>
  <c r="O394" i="10" s="1"/>
  <c r="P394" i="10" s="1"/>
  <c r="E190" i="10"/>
  <c r="F190" i="10" s="1"/>
  <c r="H190" i="10" s="1"/>
  <c r="I190" i="10" s="1"/>
  <c r="O190" i="10" s="1"/>
  <c r="P190" i="10" s="1"/>
  <c r="F1015" i="10"/>
  <c r="H1015" i="10" s="1"/>
  <c r="I1015" i="10" s="1"/>
  <c r="O1015" i="10" s="1"/>
  <c r="P1015" i="10" s="1"/>
  <c r="F990" i="10"/>
  <c r="H990" i="10" s="1"/>
  <c r="I990" i="10" s="1"/>
  <c r="O990" i="10" s="1"/>
  <c r="P990" i="10" s="1"/>
  <c r="F932" i="10"/>
  <c r="H932" i="10" s="1"/>
  <c r="I932" i="10" s="1"/>
  <c r="O932" i="10" s="1"/>
  <c r="P932" i="10" s="1"/>
  <c r="H723" i="10"/>
  <c r="I723" i="10" s="1"/>
  <c r="O723" i="10" s="1"/>
  <c r="P723" i="10" s="1"/>
  <c r="E666" i="10"/>
  <c r="F666" i="10" s="1"/>
  <c r="H666" i="10" s="1"/>
  <c r="I666" i="10" s="1"/>
  <c r="O666" i="10" s="1"/>
  <c r="P666" i="10" s="1"/>
  <c r="F488" i="10"/>
  <c r="H488" i="10" s="1"/>
  <c r="I488" i="10" s="1"/>
  <c r="O488" i="10" s="1"/>
  <c r="P488" i="10" s="1"/>
  <c r="F603" i="10"/>
  <c r="H603" i="10" s="1"/>
  <c r="I603" i="10" s="1"/>
  <c r="O603" i="10" s="1"/>
  <c r="P603" i="10" s="1"/>
  <c r="E897" i="10"/>
  <c r="F897" i="10" s="1"/>
  <c r="H897" i="10" s="1"/>
  <c r="I897" i="10" s="1"/>
  <c r="O897" i="10" s="1"/>
  <c r="P897" i="10" s="1"/>
  <c r="F663" i="10"/>
  <c r="H663" i="10" s="1"/>
  <c r="I663" i="10" s="1"/>
  <c r="O663" i="10" s="1"/>
  <c r="P663" i="10" s="1"/>
  <c r="E620" i="10"/>
  <c r="F620" i="10" s="1"/>
  <c r="H620" i="10" s="1"/>
  <c r="I620" i="10" s="1"/>
  <c r="O620" i="10" s="1"/>
  <c r="P620" i="10" s="1"/>
  <c r="E93" i="10"/>
  <c r="F93" i="10" s="1"/>
  <c r="H93" i="10" s="1"/>
  <c r="I93" i="10" s="1"/>
  <c r="O93" i="10" s="1"/>
  <c r="P93" i="10" s="1"/>
  <c r="E89" i="10"/>
  <c r="F89" i="10" s="1"/>
  <c r="H89" i="10" s="1"/>
  <c r="I89" i="10" s="1"/>
  <c r="O89" i="10" s="1"/>
  <c r="P89" i="10" s="1"/>
  <c r="E27" i="10"/>
  <c r="F27" i="10" s="1"/>
  <c r="H27" i="10" s="1"/>
  <c r="I27" i="10" s="1"/>
  <c r="O27" i="10" s="1"/>
  <c r="F975" i="10"/>
  <c r="H975" i="10" s="1"/>
  <c r="I975" i="10" s="1"/>
  <c r="O975" i="10" s="1"/>
  <c r="P975" i="10" s="1"/>
  <c r="F72" i="10"/>
  <c r="H72" i="10" s="1"/>
  <c r="I72" i="10" s="1"/>
  <c r="O72" i="10" s="1"/>
  <c r="P72" i="10" s="1"/>
  <c r="Q72" i="10" s="1"/>
  <c r="F1292" i="10"/>
  <c r="H1292" i="10" s="1"/>
  <c r="I1292" i="10" s="1"/>
  <c r="O1292" i="10" s="1"/>
  <c r="P1292" i="10" s="1"/>
  <c r="F1286" i="10"/>
  <c r="H1286" i="10" s="1"/>
  <c r="I1286" i="10" s="1"/>
  <c r="O1286" i="10" s="1"/>
  <c r="P1286" i="10" s="1"/>
  <c r="E822" i="10"/>
  <c r="F822" i="10" s="1"/>
  <c r="H822" i="10" s="1"/>
  <c r="I822" i="10" s="1"/>
  <c r="O822" i="10" s="1"/>
  <c r="P822" i="10" s="1"/>
  <c r="F591" i="10"/>
  <c r="H591" i="10" s="1"/>
  <c r="I591" i="10" s="1"/>
  <c r="O591" i="10" s="1"/>
  <c r="P591" i="10" s="1"/>
  <c r="F545" i="10"/>
  <c r="H545" i="10" s="1"/>
  <c r="I545" i="10" s="1"/>
  <c r="O545" i="10" s="1"/>
  <c r="P545" i="10" s="1"/>
  <c r="F398" i="10"/>
  <c r="H398" i="10" s="1"/>
  <c r="I398" i="10" s="1"/>
  <c r="O398" i="10" s="1"/>
  <c r="P398" i="10" s="1"/>
  <c r="F382" i="10"/>
  <c r="H382" i="10" s="1"/>
  <c r="I382" i="10" s="1"/>
  <c r="O382" i="10" s="1"/>
  <c r="P382" i="10" s="1"/>
  <c r="F77" i="10"/>
  <c r="H77" i="10" s="1"/>
  <c r="I77" i="10" s="1"/>
  <c r="O77" i="10" s="1"/>
  <c r="P77" i="10" s="1"/>
  <c r="E30" i="10"/>
  <c r="F30" i="10" s="1"/>
  <c r="H30" i="10" s="1"/>
  <c r="I30" i="10" s="1"/>
  <c r="O30" i="10" s="1"/>
  <c r="P30" i="10" s="1"/>
  <c r="F1413" i="10"/>
  <c r="H1413" i="10" s="1"/>
  <c r="I1413" i="10" s="1"/>
  <c r="O1413" i="10" s="1"/>
  <c r="P1413" i="10" s="1"/>
  <c r="E1027" i="10"/>
  <c r="F1027" i="10" s="1"/>
  <c r="H1027" i="10" s="1"/>
  <c r="I1027" i="10" s="1"/>
  <c r="O1027" i="10" s="1"/>
  <c r="P1027" i="10" s="1"/>
  <c r="E1008" i="10"/>
  <c r="F1008" i="10" s="1"/>
  <c r="H1008" i="10" s="1"/>
  <c r="I1008" i="10" s="1"/>
  <c r="O1008" i="10" s="1"/>
  <c r="P1008" i="10" s="1"/>
  <c r="F668" i="10"/>
  <c r="H668" i="10" s="1"/>
  <c r="I668" i="10" s="1"/>
  <c r="O668" i="10" s="1"/>
  <c r="P668" i="10" s="1"/>
  <c r="F683" i="10"/>
  <c r="H683" i="10" s="1"/>
  <c r="I683" i="10" s="1"/>
  <c r="O683" i="10" s="1"/>
  <c r="P683" i="10" s="1"/>
  <c r="F557" i="10"/>
  <c r="H557" i="10" s="1"/>
  <c r="I557" i="10" s="1"/>
  <c r="O557" i="10" s="1"/>
  <c r="P557" i="10" s="1"/>
  <c r="Q557" i="10" s="1"/>
  <c r="F1018" i="10"/>
  <c r="H1018" i="10" s="1"/>
  <c r="I1018" i="10" s="1"/>
  <c r="O1018" i="10" s="1"/>
  <c r="P1018" i="10" s="1"/>
  <c r="F1360" i="10"/>
  <c r="H1360" i="10" s="1"/>
  <c r="I1360" i="10" s="1"/>
  <c r="O1360" i="10" s="1"/>
  <c r="P1360" i="10" s="1"/>
  <c r="F1034" i="10"/>
  <c r="H1034" i="10" s="1"/>
  <c r="I1034" i="10" s="1"/>
  <c r="O1034" i="10" s="1"/>
  <c r="P1034" i="10" s="1"/>
  <c r="E925" i="10"/>
  <c r="F925" i="10" s="1"/>
  <c r="H925" i="10" s="1"/>
  <c r="I925" i="10" s="1"/>
  <c r="O925" i="10" s="1"/>
  <c r="P925" i="10" s="1"/>
  <c r="E569" i="10"/>
  <c r="F569" i="10" s="1"/>
  <c r="H569" i="10" s="1"/>
  <c r="I569" i="10" s="1"/>
  <c r="O569" i="10" s="1"/>
  <c r="P569" i="10" s="1"/>
  <c r="F207" i="10"/>
  <c r="H207" i="10" s="1"/>
  <c r="I207" i="10" s="1"/>
  <c r="O207" i="10" s="1"/>
  <c r="P207" i="10" s="1"/>
  <c r="E271" i="10"/>
  <c r="F271" i="10" s="1"/>
  <c r="H271" i="10" s="1"/>
  <c r="I271" i="10" s="1"/>
  <c r="O271" i="10" s="1"/>
  <c r="P271" i="10" s="1"/>
  <c r="E158" i="10"/>
  <c r="F158" i="10" s="1"/>
  <c r="H158" i="10" s="1"/>
  <c r="I158" i="10" s="1"/>
  <c r="O158" i="10" s="1"/>
  <c r="P158" i="10" s="1"/>
  <c r="F164" i="10"/>
  <c r="H164" i="10" s="1"/>
  <c r="I164" i="10" s="1"/>
  <c r="O164" i="10" s="1"/>
  <c r="P164" i="10" s="1"/>
  <c r="E150" i="10"/>
  <c r="F150" i="10" s="1"/>
  <c r="H150" i="10" s="1"/>
  <c r="I150" i="10" s="1"/>
  <c r="O150" i="10" s="1"/>
  <c r="P150" i="10" s="1"/>
  <c r="E112" i="10"/>
  <c r="F112" i="10" s="1"/>
  <c r="H112" i="10" s="1"/>
  <c r="I112" i="10" s="1"/>
  <c r="O112" i="10" s="1"/>
  <c r="P112" i="10" s="1"/>
  <c r="E88" i="10"/>
  <c r="F88" i="10" s="1"/>
  <c r="H88" i="10" s="1"/>
  <c r="I88" i="10" s="1"/>
  <c r="O88" i="10" s="1"/>
  <c r="P88" i="10" s="1"/>
  <c r="F850" i="10"/>
  <c r="H850" i="10" s="1"/>
  <c r="I850" i="10" s="1"/>
  <c r="O850" i="10" s="1"/>
  <c r="P850" i="10" s="1"/>
  <c r="F449" i="10"/>
  <c r="H449" i="10" s="1"/>
  <c r="I449" i="10" s="1"/>
  <c r="O449" i="10" s="1"/>
  <c r="P449" i="10" s="1"/>
  <c r="E172" i="10"/>
  <c r="F172" i="10" s="1"/>
  <c r="H172" i="10" s="1"/>
  <c r="I172" i="10" s="1"/>
  <c r="O172" i="10" s="1"/>
  <c r="P172" i="10" s="1"/>
  <c r="F43" i="10"/>
  <c r="H43" i="10" s="1"/>
  <c r="I43" i="10" s="1"/>
  <c r="O43" i="10" s="1"/>
  <c r="P43" i="10" s="1"/>
  <c r="F1297" i="10"/>
  <c r="H1297" i="10" s="1"/>
  <c r="I1297" i="10" s="1"/>
  <c r="O1297" i="10" s="1"/>
  <c r="P1297" i="10" s="1"/>
  <c r="F880" i="10"/>
  <c r="H880" i="10" s="1"/>
  <c r="I880" i="10" s="1"/>
  <c r="O880" i="10" s="1"/>
  <c r="P880" i="10" s="1"/>
  <c r="F824" i="10"/>
  <c r="H824" i="10" s="1"/>
  <c r="I824" i="10" s="1"/>
  <c r="O824" i="10" s="1"/>
  <c r="P824" i="10" s="1"/>
  <c r="F804" i="10"/>
  <c r="H804" i="10" s="1"/>
  <c r="I804" i="10" s="1"/>
  <c r="O804" i="10" s="1"/>
  <c r="P804" i="10" s="1"/>
  <c r="F713" i="10"/>
  <c r="H713" i="10" s="1"/>
  <c r="I713" i="10" s="1"/>
  <c r="O713" i="10" s="1"/>
  <c r="P713" i="10" s="1"/>
  <c r="F1174" i="10"/>
  <c r="H1174" i="10" s="1"/>
  <c r="I1174" i="10" s="1"/>
  <c r="O1174" i="10" s="1"/>
  <c r="P1174" i="10" s="1"/>
  <c r="F1127" i="10"/>
  <c r="H1127" i="10" s="1"/>
  <c r="I1127" i="10" s="1"/>
  <c r="O1127" i="10" s="1"/>
  <c r="P1127" i="10" s="1"/>
  <c r="F914" i="10"/>
  <c r="H914" i="10" s="1"/>
  <c r="I914" i="10" s="1"/>
  <c r="O914" i="10" s="1"/>
  <c r="P914" i="10" s="1"/>
  <c r="F896" i="10"/>
  <c r="H896" i="10" s="1"/>
  <c r="I896" i="10" s="1"/>
  <c r="O896" i="10" s="1"/>
  <c r="P896" i="10" s="1"/>
  <c r="Q896" i="10" s="1"/>
  <c r="F728" i="10"/>
  <c r="H728" i="10" s="1"/>
  <c r="I728" i="10" s="1"/>
  <c r="O728" i="10" s="1"/>
  <c r="P728" i="10" s="1"/>
  <c r="F643" i="10"/>
  <c r="H643" i="10" s="1"/>
  <c r="I643" i="10" s="1"/>
  <c r="O643" i="10" s="1"/>
  <c r="P643" i="10" s="1"/>
  <c r="F1319" i="10"/>
  <c r="H1319" i="10" s="1"/>
  <c r="I1319" i="10" s="1"/>
  <c r="O1319" i="10" s="1"/>
  <c r="P1319" i="10" s="1"/>
  <c r="F1247" i="10"/>
  <c r="H1247" i="10" s="1"/>
  <c r="I1247" i="10" s="1"/>
  <c r="O1247" i="10" s="1"/>
  <c r="P1247" i="10" s="1"/>
  <c r="F1160" i="10"/>
  <c r="H1160" i="10" s="1"/>
  <c r="I1160" i="10" s="1"/>
  <c r="O1160" i="10" s="1"/>
  <c r="P1160" i="10" s="1"/>
  <c r="F1152" i="10"/>
  <c r="H1152" i="10" s="1"/>
  <c r="I1152" i="10" s="1"/>
  <c r="O1152" i="10" s="1"/>
  <c r="P1152" i="10" s="1"/>
  <c r="F1100" i="10"/>
  <c r="H1100" i="10" s="1"/>
  <c r="I1100" i="10" s="1"/>
  <c r="O1100" i="10" s="1"/>
  <c r="P1100" i="10" s="1"/>
  <c r="F458" i="10"/>
  <c r="H458" i="10" s="1"/>
  <c r="I458" i="10" s="1"/>
  <c r="O458" i="10" s="1"/>
  <c r="P458" i="10" s="1"/>
  <c r="F1400" i="10"/>
  <c r="H1400" i="10" s="1"/>
  <c r="I1400" i="10" s="1"/>
  <c r="O1400" i="10" s="1"/>
  <c r="P1400" i="10" s="1"/>
  <c r="F1033" i="10"/>
  <c r="H1033" i="10" s="1"/>
  <c r="I1033" i="10" s="1"/>
  <c r="O1033" i="10" s="1"/>
  <c r="P1033" i="10" s="1"/>
  <c r="F994" i="10"/>
  <c r="H994" i="10" s="1"/>
  <c r="I994" i="10" s="1"/>
  <c r="O994" i="10" s="1"/>
  <c r="P994" i="10" s="1"/>
  <c r="F886" i="10"/>
  <c r="H886" i="10" s="1"/>
  <c r="I886" i="10" s="1"/>
  <c r="O886" i="10" s="1"/>
  <c r="P886" i="10" s="1"/>
  <c r="Q886" i="10" s="1"/>
  <c r="F865" i="10"/>
  <c r="H865" i="10" s="1"/>
  <c r="I865" i="10" s="1"/>
  <c r="O865" i="10" s="1"/>
  <c r="P865" i="10" s="1"/>
  <c r="F834" i="10"/>
  <c r="H834" i="10" s="1"/>
  <c r="I834" i="10" s="1"/>
  <c r="O834" i="10" s="1"/>
  <c r="P834" i="10" s="1"/>
  <c r="F599" i="10"/>
  <c r="H599" i="10" s="1"/>
  <c r="I599" i="10" s="1"/>
  <c r="O599" i="10" s="1"/>
  <c r="P599" i="10" s="1"/>
  <c r="Q599" i="10" s="1"/>
  <c r="F371" i="10"/>
  <c r="H371" i="10" s="1"/>
  <c r="I371" i="10" s="1"/>
  <c r="O371" i="10" s="1"/>
  <c r="P371" i="10" s="1"/>
  <c r="Q371" i="10" s="1"/>
  <c r="F623" i="10"/>
  <c r="H623" i="10" s="1"/>
  <c r="I623" i="10" s="1"/>
  <c r="O623" i="10" s="1"/>
  <c r="P623" i="10" s="1"/>
  <c r="F315" i="10"/>
  <c r="H315" i="10" s="1"/>
  <c r="I315" i="10" s="1"/>
  <c r="O315" i="10" s="1"/>
  <c r="P315" i="10" s="1"/>
  <c r="F1293" i="10"/>
  <c r="H1293" i="10" s="1"/>
  <c r="I1293" i="10" s="1"/>
  <c r="O1293" i="10" s="1"/>
  <c r="P1293" i="10" s="1"/>
  <c r="F1194" i="10"/>
  <c r="H1194" i="10" s="1"/>
  <c r="I1194" i="10" s="1"/>
  <c r="O1194" i="10" s="1"/>
  <c r="P1194" i="10" s="1"/>
  <c r="F1070" i="10"/>
  <c r="H1070" i="10" s="1"/>
  <c r="I1070" i="10" s="1"/>
  <c r="O1070" i="10" s="1"/>
  <c r="P1070" i="10" s="1"/>
  <c r="F677" i="10"/>
  <c r="H677" i="10" s="1"/>
  <c r="I677" i="10" s="1"/>
  <c r="O677" i="10" s="1"/>
  <c r="P677" i="10" s="1"/>
  <c r="F635" i="10"/>
  <c r="H635" i="10" s="1"/>
  <c r="I635" i="10" s="1"/>
  <c r="O635" i="10" s="1"/>
  <c r="P635" i="10" s="1"/>
  <c r="Q635" i="10" s="1"/>
  <c r="F29" i="10"/>
  <c r="H29" i="10" s="1"/>
  <c r="I29" i="10" s="1"/>
  <c r="O29" i="10" s="1"/>
  <c r="P29" i="10" s="1"/>
  <c r="F21" i="10"/>
  <c r="H21" i="10" s="1"/>
  <c r="I21" i="10" s="1"/>
  <c r="O21" i="10" s="1"/>
  <c r="P21" i="10" s="1"/>
  <c r="F1501" i="10"/>
  <c r="H1501" i="10" s="1"/>
  <c r="I1501" i="10" s="1"/>
  <c r="O1501" i="10" s="1"/>
  <c r="P1501" i="10" s="1"/>
  <c r="F1434" i="10"/>
  <c r="H1434" i="10" s="1"/>
  <c r="I1434" i="10" s="1"/>
  <c r="O1434" i="10" s="1"/>
  <c r="P1434" i="10" s="1"/>
  <c r="F784" i="10"/>
  <c r="H784" i="10" s="1"/>
  <c r="I784" i="10" s="1"/>
  <c r="O784" i="10" s="1"/>
  <c r="P784" i="10" s="1"/>
  <c r="F675" i="10"/>
  <c r="H675" i="10" s="1"/>
  <c r="I675" i="10" s="1"/>
  <c r="O675" i="10" s="1"/>
  <c r="P675" i="10" s="1"/>
  <c r="Q675" i="10" s="1"/>
  <c r="F307" i="10"/>
  <c r="H307" i="10" s="1"/>
  <c r="I307" i="10" s="1"/>
  <c r="O307" i="10" s="1"/>
  <c r="P307" i="10" s="1"/>
  <c r="F120" i="10"/>
  <c r="H120" i="10" s="1"/>
  <c r="I120" i="10" s="1"/>
  <c r="O120" i="10" s="1"/>
  <c r="P120" i="10" s="1"/>
  <c r="F287" i="10"/>
  <c r="H287" i="10" s="1"/>
  <c r="I287" i="10" s="1"/>
  <c r="O287" i="10" s="1"/>
  <c r="P287" i="10" s="1"/>
  <c r="F1142" i="10"/>
  <c r="H1142" i="10" s="1"/>
  <c r="I1142" i="10" s="1"/>
  <c r="O1142" i="10" s="1"/>
  <c r="P1142" i="10" s="1"/>
  <c r="F941" i="10"/>
  <c r="H941" i="10" s="1"/>
  <c r="I941" i="10" s="1"/>
  <c r="O941" i="10" s="1"/>
  <c r="P941" i="10" s="1"/>
  <c r="F837" i="10"/>
  <c r="H837" i="10" s="1"/>
  <c r="I837" i="10" s="1"/>
  <c r="O837" i="10" s="1"/>
  <c r="P837" i="10" s="1"/>
  <c r="E812" i="10"/>
  <c r="F812" i="10" s="1"/>
  <c r="H812" i="10" s="1"/>
  <c r="I812" i="10" s="1"/>
  <c r="O812" i="10" s="1"/>
  <c r="P812" i="10" s="1"/>
  <c r="F609" i="10"/>
  <c r="H609" i="10" s="1"/>
  <c r="I609" i="10" s="1"/>
  <c r="O609" i="10" s="1"/>
  <c r="P609" i="10" s="1"/>
  <c r="F608" i="10"/>
  <c r="H608" i="10" s="1"/>
  <c r="I608" i="10" s="1"/>
  <c r="O608" i="10" s="1"/>
  <c r="P608" i="10" s="1"/>
  <c r="F628" i="10"/>
  <c r="H628" i="10" s="1"/>
  <c r="I628" i="10" s="1"/>
  <c r="O628" i="10" s="1"/>
  <c r="P628" i="10" s="1"/>
  <c r="F616" i="10"/>
  <c r="H616" i="10" s="1"/>
  <c r="I616" i="10" s="1"/>
  <c r="O616" i="10" s="1"/>
  <c r="P616" i="10" s="1"/>
  <c r="F604" i="10"/>
  <c r="H604" i="10" s="1"/>
  <c r="I604" i="10" s="1"/>
  <c r="O604" i="10" s="1"/>
  <c r="P604" i="10" s="1"/>
  <c r="F191" i="10"/>
  <c r="H191" i="10" s="1"/>
  <c r="I191" i="10" s="1"/>
  <c r="O191" i="10" s="1"/>
  <c r="P191" i="10" s="1"/>
  <c r="E399" i="10"/>
  <c r="F399" i="10" s="1"/>
  <c r="H399" i="10" s="1"/>
  <c r="I399" i="10" s="1"/>
  <c r="O399" i="10" s="1"/>
  <c r="P399" i="10" s="1"/>
  <c r="E391" i="10"/>
  <c r="F391" i="10" s="1"/>
  <c r="H391" i="10" s="1"/>
  <c r="I391" i="10" s="1"/>
  <c r="O391" i="10" s="1"/>
  <c r="P391" i="10" s="1"/>
  <c r="E864" i="10"/>
  <c r="F864" i="10" s="1"/>
  <c r="H864" i="10" s="1"/>
  <c r="I864" i="10" s="1"/>
  <c r="O864" i="10" s="1"/>
  <c r="P864" i="10" s="1"/>
  <c r="F855" i="10"/>
  <c r="H855" i="10" s="1"/>
  <c r="I855" i="10" s="1"/>
  <c r="O855" i="10" s="1"/>
  <c r="P855" i="10" s="1"/>
  <c r="F847" i="10"/>
  <c r="H847" i="10" s="1"/>
  <c r="I847" i="10" s="1"/>
  <c r="O847" i="10" s="1"/>
  <c r="P847" i="10" s="1"/>
  <c r="F836" i="10"/>
  <c r="H836" i="10" s="1"/>
  <c r="I836" i="10" s="1"/>
  <c r="O836" i="10" s="1"/>
  <c r="P836" i="10" s="1"/>
  <c r="E817" i="10"/>
  <c r="F817" i="10" s="1"/>
  <c r="H817" i="10" s="1"/>
  <c r="I817" i="10" s="1"/>
  <c r="O817" i="10" s="1"/>
  <c r="P817" i="10" s="1"/>
  <c r="E464" i="10"/>
  <c r="F464" i="10" s="1"/>
  <c r="H464" i="10" s="1"/>
  <c r="I464" i="10" s="1"/>
  <c r="O464" i="10" s="1"/>
  <c r="P464" i="10" s="1"/>
  <c r="F442" i="10"/>
  <c r="H442" i="10" s="1"/>
  <c r="I442" i="10" s="1"/>
  <c r="O442" i="10" s="1"/>
  <c r="P442" i="10" s="1"/>
  <c r="E176" i="10"/>
  <c r="F176" i="10" s="1"/>
  <c r="H176" i="10" s="1"/>
  <c r="I176" i="10" s="1"/>
  <c r="O176" i="10" s="1"/>
  <c r="P176" i="10" s="1"/>
  <c r="F1495" i="10"/>
  <c r="H1495" i="10" s="1"/>
  <c r="I1495" i="10" s="1"/>
  <c r="O1495" i="10" s="1"/>
  <c r="P1495" i="10" s="1"/>
  <c r="F1473" i="10"/>
  <c r="H1473" i="10" s="1"/>
  <c r="I1473" i="10" s="1"/>
  <c r="O1473" i="10" s="1"/>
  <c r="P1473" i="10" s="1"/>
  <c r="F1343" i="10"/>
  <c r="H1343" i="10" s="1"/>
  <c r="I1343" i="10" s="1"/>
  <c r="O1343" i="10" s="1"/>
  <c r="P1343" i="10" s="1"/>
  <c r="E1394" i="10"/>
  <c r="F1394" i="10" s="1"/>
  <c r="H1394" i="10" s="1"/>
  <c r="I1394" i="10" s="1"/>
  <c r="O1394" i="10" s="1"/>
  <c r="P1394" i="10" s="1"/>
  <c r="F803" i="10"/>
  <c r="H803" i="10" s="1"/>
  <c r="I803" i="10" s="1"/>
  <c r="O803" i="10" s="1"/>
  <c r="P803" i="10" s="1"/>
  <c r="E846" i="10"/>
  <c r="F846" i="10" s="1"/>
  <c r="H846" i="10" s="1"/>
  <c r="I846" i="10" s="1"/>
  <c r="O846" i="10" s="1"/>
  <c r="P846" i="10" s="1"/>
  <c r="F596" i="10"/>
  <c r="H596" i="10" s="1"/>
  <c r="I596" i="10" s="1"/>
  <c r="O596" i="10" s="1"/>
  <c r="P596" i="10" s="1"/>
  <c r="F624" i="10"/>
  <c r="H624" i="10" s="1"/>
  <c r="I624" i="10" s="1"/>
  <c r="O624" i="10" s="1"/>
  <c r="P624" i="10" s="1"/>
  <c r="F446" i="10"/>
  <c r="H446" i="10" s="1"/>
  <c r="I446" i="10" s="1"/>
  <c r="O446" i="10" s="1"/>
  <c r="P446" i="10" s="1"/>
  <c r="Q1452" i="10"/>
  <c r="Q448" i="10"/>
  <c r="Q552" i="10"/>
  <c r="Q142" i="10"/>
  <c r="Q1449" i="10"/>
  <c r="Q1058" i="10"/>
  <c r="Q62" i="10"/>
  <c r="Q1431" i="10"/>
  <c r="F1483" i="10"/>
  <c r="H1483" i="10" s="1"/>
  <c r="I1483" i="10" s="1"/>
  <c r="O1483" i="10" s="1"/>
  <c r="P1483" i="10" s="1"/>
  <c r="E1381" i="10"/>
  <c r="F1381" i="10" s="1"/>
  <c r="H1381" i="10" s="1"/>
  <c r="I1381" i="10" s="1"/>
  <c r="O1381" i="10" s="1"/>
  <c r="P1381" i="10" s="1"/>
  <c r="E1379" i="10"/>
  <c r="F1379" i="10" s="1"/>
  <c r="H1379" i="10" s="1"/>
  <c r="I1379" i="10" s="1"/>
  <c r="O1379" i="10" s="1"/>
  <c r="P1379" i="10" s="1"/>
  <c r="F1361" i="10"/>
  <c r="H1361" i="10" s="1"/>
  <c r="I1361" i="10" s="1"/>
  <c r="O1361" i="10" s="1"/>
  <c r="P1361" i="10" s="1"/>
  <c r="F1320" i="10"/>
  <c r="H1320" i="10" s="1"/>
  <c r="I1320" i="10" s="1"/>
  <c r="O1320" i="10" s="1"/>
  <c r="P1320" i="10" s="1"/>
  <c r="F1330" i="10"/>
  <c r="H1330" i="10" s="1"/>
  <c r="I1330" i="10" s="1"/>
  <c r="O1330" i="10" s="1"/>
  <c r="P1330" i="10" s="1"/>
  <c r="F1258" i="10"/>
  <c r="H1258" i="10" s="1"/>
  <c r="I1258" i="10" s="1"/>
  <c r="O1258" i="10" s="1"/>
  <c r="P1258" i="10" s="1"/>
  <c r="F1234" i="10"/>
  <c r="H1234" i="10" s="1"/>
  <c r="I1234" i="10" s="1"/>
  <c r="O1234" i="10" s="1"/>
  <c r="P1234" i="10" s="1"/>
  <c r="F1230" i="10"/>
  <c r="H1230" i="10" s="1"/>
  <c r="I1230" i="10" s="1"/>
  <c r="O1230" i="10" s="1"/>
  <c r="P1230" i="10" s="1"/>
  <c r="F1226" i="10"/>
  <c r="H1226" i="10" s="1"/>
  <c r="I1226" i="10" s="1"/>
  <c r="O1226" i="10" s="1"/>
  <c r="P1226" i="10" s="1"/>
  <c r="E1245" i="10"/>
  <c r="F1245" i="10" s="1"/>
  <c r="H1245" i="10" s="1"/>
  <c r="I1245" i="10" s="1"/>
  <c r="O1245" i="10" s="1"/>
  <c r="P1245" i="10" s="1"/>
  <c r="F1138" i="10"/>
  <c r="H1138" i="10" s="1"/>
  <c r="I1138" i="10" s="1"/>
  <c r="O1138" i="10" s="1"/>
  <c r="P1138" i="10" s="1"/>
  <c r="F1067" i="10"/>
  <c r="H1067" i="10" s="1"/>
  <c r="I1067" i="10" s="1"/>
  <c r="O1067" i="10" s="1"/>
  <c r="P1067" i="10" s="1"/>
  <c r="F976" i="10"/>
  <c r="H976" i="10" s="1"/>
  <c r="I976" i="10" s="1"/>
  <c r="O976" i="10" s="1"/>
  <c r="P976" i="10" s="1"/>
  <c r="F973" i="10"/>
  <c r="H973" i="10" s="1"/>
  <c r="I973" i="10" s="1"/>
  <c r="O973" i="10" s="1"/>
  <c r="P973" i="10" s="1"/>
  <c r="F785" i="10"/>
  <c r="H785" i="10" s="1"/>
  <c r="I785" i="10" s="1"/>
  <c r="O785" i="10" s="1"/>
  <c r="P785" i="10" s="1"/>
  <c r="F760" i="10"/>
  <c r="H760" i="10" s="1"/>
  <c r="I760" i="10" s="1"/>
  <c r="O760" i="10" s="1"/>
  <c r="P760" i="10" s="1"/>
  <c r="F729" i="10"/>
  <c r="H729" i="10" s="1"/>
  <c r="I729" i="10" s="1"/>
  <c r="O729" i="10" s="1"/>
  <c r="P729" i="10" s="1"/>
  <c r="F722" i="10"/>
  <c r="H722" i="10" s="1"/>
  <c r="I722" i="10" s="1"/>
  <c r="O722" i="10" s="1"/>
  <c r="P722" i="10" s="1"/>
  <c r="F689" i="10"/>
  <c r="H689" i="10" s="1"/>
  <c r="I689" i="10" s="1"/>
  <c r="O689" i="10" s="1"/>
  <c r="P689" i="10" s="1"/>
  <c r="E736" i="10"/>
  <c r="F736" i="10" s="1"/>
  <c r="H736" i="10" s="1"/>
  <c r="I736" i="10" s="1"/>
  <c r="O736" i="10" s="1"/>
  <c r="P736" i="10" s="1"/>
  <c r="E746" i="10"/>
  <c r="F746" i="10" s="1"/>
  <c r="H746" i="10" s="1"/>
  <c r="I746" i="10" s="1"/>
  <c r="O746" i="10" s="1"/>
  <c r="P746" i="10" s="1"/>
  <c r="F622" i="10"/>
  <c r="H622" i="10" s="1"/>
  <c r="I622" i="10" s="1"/>
  <c r="O622" i="10" s="1"/>
  <c r="P622" i="10" s="1"/>
  <c r="F574" i="10"/>
  <c r="H574" i="10" s="1"/>
  <c r="I574" i="10" s="1"/>
  <c r="O574" i="10" s="1"/>
  <c r="P574" i="10" s="1"/>
  <c r="E499" i="10"/>
  <c r="F499" i="10" s="1"/>
  <c r="H499" i="10" s="1"/>
  <c r="I499" i="10" s="1"/>
  <c r="O499" i="10" s="1"/>
  <c r="P499" i="10" s="1"/>
  <c r="F496" i="10"/>
  <c r="H496" i="10" s="1"/>
  <c r="I496" i="10" s="1"/>
  <c r="O496" i="10" s="1"/>
  <c r="P496" i="10" s="1"/>
  <c r="F392" i="10"/>
  <c r="H392" i="10" s="1"/>
  <c r="I392" i="10" s="1"/>
  <c r="O392" i="10" s="1"/>
  <c r="P392" i="10" s="1"/>
  <c r="F380" i="10"/>
  <c r="H380" i="10" s="1"/>
  <c r="I380" i="10" s="1"/>
  <c r="O380" i="10" s="1"/>
  <c r="P380" i="10" s="1"/>
  <c r="F369" i="10"/>
  <c r="H369" i="10" s="1"/>
  <c r="I369" i="10" s="1"/>
  <c r="O369" i="10" s="1"/>
  <c r="P369" i="10" s="1"/>
  <c r="F357" i="10"/>
  <c r="H357" i="10" s="1"/>
  <c r="I357" i="10" s="1"/>
  <c r="O357" i="10" s="1"/>
  <c r="P357" i="10" s="1"/>
  <c r="F330" i="10"/>
  <c r="H330" i="10" s="1"/>
  <c r="I330" i="10" s="1"/>
  <c r="O330" i="10" s="1"/>
  <c r="P330" i="10" s="1"/>
  <c r="F289" i="10"/>
  <c r="H289" i="10" s="1"/>
  <c r="I289" i="10" s="1"/>
  <c r="O289" i="10" s="1"/>
  <c r="P289" i="10" s="1"/>
  <c r="E403" i="10"/>
  <c r="F403" i="10" s="1"/>
  <c r="H403" i="10" s="1"/>
  <c r="I403" i="10" s="1"/>
  <c r="O403" i="10" s="1"/>
  <c r="P403" i="10" s="1"/>
  <c r="E266" i="10"/>
  <c r="F266" i="10" s="1"/>
  <c r="H266" i="10" s="1"/>
  <c r="I266" i="10" s="1"/>
  <c r="O266" i="10" s="1"/>
  <c r="P266" i="10" s="1"/>
  <c r="E247" i="10"/>
  <c r="F247" i="10" s="1"/>
  <c r="H247" i="10" s="1"/>
  <c r="I247" i="10" s="1"/>
  <c r="O247" i="10" s="1"/>
  <c r="P247" i="10" s="1"/>
  <c r="E245" i="10"/>
  <c r="F245" i="10" s="1"/>
  <c r="H245" i="10" s="1"/>
  <c r="I245" i="10" s="1"/>
  <c r="O245" i="10" s="1"/>
  <c r="P245" i="10" s="1"/>
  <c r="E251" i="10"/>
  <c r="F251" i="10" s="1"/>
  <c r="H251" i="10" s="1"/>
  <c r="I251" i="10" s="1"/>
  <c r="O251" i="10" s="1"/>
  <c r="P251" i="10" s="1"/>
  <c r="F1493" i="10"/>
  <c r="H1493" i="10" s="1"/>
  <c r="I1493" i="10" s="1"/>
  <c r="O1493" i="10" s="1"/>
  <c r="P1493" i="10" s="1"/>
  <c r="F1499" i="10"/>
  <c r="H1499" i="10" s="1"/>
  <c r="I1499" i="10" s="1"/>
  <c r="O1499" i="10" s="1"/>
  <c r="P1499" i="10" s="1"/>
  <c r="F1467" i="10"/>
  <c r="H1467" i="10" s="1"/>
  <c r="I1467" i="10" s="1"/>
  <c r="O1467" i="10" s="1"/>
  <c r="P1467" i="10" s="1"/>
  <c r="F1462" i="10"/>
  <c r="H1462" i="10" s="1"/>
  <c r="I1462" i="10" s="1"/>
  <c r="O1462" i="10" s="1"/>
  <c r="P1462" i="10" s="1"/>
  <c r="F1404" i="10"/>
  <c r="H1404" i="10" s="1"/>
  <c r="I1404" i="10" s="1"/>
  <c r="O1404" i="10" s="1"/>
  <c r="P1404" i="10" s="1"/>
  <c r="F1417" i="10"/>
  <c r="H1417" i="10" s="1"/>
  <c r="I1417" i="10" s="1"/>
  <c r="O1417" i="10" s="1"/>
  <c r="P1417" i="10" s="1"/>
  <c r="F1387" i="10"/>
  <c r="H1387" i="10" s="1"/>
  <c r="I1387" i="10" s="1"/>
  <c r="O1387" i="10" s="1"/>
  <c r="P1387" i="10" s="1"/>
  <c r="F1391" i="10"/>
  <c r="H1391" i="10" s="1"/>
  <c r="I1391" i="10" s="1"/>
  <c r="O1391" i="10" s="1"/>
  <c r="P1391" i="10" s="1"/>
  <c r="E1326" i="10"/>
  <c r="F1326" i="10" s="1"/>
  <c r="H1326" i="10" s="1"/>
  <c r="I1326" i="10" s="1"/>
  <c r="O1326" i="10" s="1"/>
  <c r="P1326" i="10" s="1"/>
  <c r="F1267" i="10"/>
  <c r="H1267" i="10" s="1"/>
  <c r="I1267" i="10" s="1"/>
  <c r="O1267" i="10" s="1"/>
  <c r="P1267" i="10" s="1"/>
  <c r="E1252" i="10"/>
  <c r="F1252" i="10" s="1"/>
  <c r="H1252" i="10" s="1"/>
  <c r="I1252" i="10" s="1"/>
  <c r="O1252" i="10" s="1"/>
  <c r="P1252" i="10" s="1"/>
  <c r="F1125" i="10"/>
  <c r="H1125" i="10" s="1"/>
  <c r="I1125" i="10" s="1"/>
  <c r="O1125" i="10" s="1"/>
  <c r="P1125" i="10" s="1"/>
  <c r="F1086" i="10"/>
  <c r="H1086" i="10" s="1"/>
  <c r="I1086" i="10" s="1"/>
  <c r="O1086" i="10" s="1"/>
  <c r="P1086" i="10" s="1"/>
  <c r="F1057" i="10"/>
  <c r="H1057" i="10" s="1"/>
  <c r="I1057" i="10" s="1"/>
  <c r="O1057" i="10" s="1"/>
  <c r="P1057" i="10" s="1"/>
  <c r="E984" i="10"/>
  <c r="F984" i="10" s="1"/>
  <c r="H984" i="10" s="1"/>
  <c r="I984" i="10" s="1"/>
  <c r="O984" i="10" s="1"/>
  <c r="P984" i="10" s="1"/>
  <c r="F933" i="10"/>
  <c r="H933" i="10" s="1"/>
  <c r="I933" i="10" s="1"/>
  <c r="O933" i="10" s="1"/>
  <c r="P933" i="10" s="1"/>
  <c r="F928" i="10"/>
  <c r="H928" i="10" s="1"/>
  <c r="I928" i="10" s="1"/>
  <c r="O928" i="10" s="1"/>
  <c r="P928" i="10" s="1"/>
  <c r="Q884" i="10"/>
  <c r="F830" i="10"/>
  <c r="H830" i="10" s="1"/>
  <c r="I830" i="10" s="1"/>
  <c r="O830" i="10" s="1"/>
  <c r="P830" i="10" s="1"/>
  <c r="F899" i="10"/>
  <c r="H899" i="10" s="1"/>
  <c r="I899" i="10" s="1"/>
  <c r="O899" i="10" s="1"/>
  <c r="P899" i="10" s="1"/>
  <c r="F885" i="10"/>
  <c r="H885" i="10" s="1"/>
  <c r="I885" i="10" s="1"/>
  <c r="O885" i="10" s="1"/>
  <c r="P885" i="10" s="1"/>
  <c r="F764" i="10"/>
  <c r="H764" i="10" s="1"/>
  <c r="I764" i="10" s="1"/>
  <c r="O764" i="10" s="1"/>
  <c r="P764" i="10" s="1"/>
  <c r="F706" i="10"/>
  <c r="H706" i="10" s="1"/>
  <c r="I706" i="10" s="1"/>
  <c r="O706" i="10" s="1"/>
  <c r="P706" i="10" s="1"/>
  <c r="F691" i="10"/>
  <c r="H691" i="10" s="1"/>
  <c r="I691" i="10" s="1"/>
  <c r="O691" i="10" s="1"/>
  <c r="P691" i="10" s="1"/>
  <c r="F669" i="10"/>
  <c r="H669" i="10" s="1"/>
  <c r="I669" i="10" s="1"/>
  <c r="O669" i="10" s="1"/>
  <c r="P669" i="10" s="1"/>
  <c r="E750" i="10"/>
  <c r="F750" i="10" s="1"/>
  <c r="H750" i="10" s="1"/>
  <c r="I750" i="10" s="1"/>
  <c r="O750" i="10" s="1"/>
  <c r="P750" i="10" s="1"/>
  <c r="F553" i="10"/>
  <c r="H553" i="10" s="1"/>
  <c r="I553" i="10" s="1"/>
  <c r="O553" i="10" s="1"/>
  <c r="P553" i="10" s="1"/>
  <c r="F530" i="10"/>
  <c r="H530" i="10" s="1"/>
  <c r="I530" i="10" s="1"/>
  <c r="O530" i="10" s="1"/>
  <c r="P530" i="10" s="1"/>
  <c r="F524" i="10"/>
  <c r="H524" i="10" s="1"/>
  <c r="I524" i="10" s="1"/>
  <c r="O524" i="10" s="1"/>
  <c r="P524" i="10" s="1"/>
  <c r="F518" i="10"/>
  <c r="H518" i="10" s="1"/>
  <c r="I518" i="10" s="1"/>
  <c r="O518" i="10" s="1"/>
  <c r="P518" i="10" s="1"/>
  <c r="F636" i="10"/>
  <c r="H636" i="10" s="1"/>
  <c r="I636" i="10" s="1"/>
  <c r="O636" i="10" s="1"/>
  <c r="P636" i="10" s="1"/>
  <c r="F629" i="10"/>
  <c r="H629" i="10" s="1"/>
  <c r="I629" i="10" s="1"/>
  <c r="O629" i="10" s="1"/>
  <c r="P629" i="10" s="1"/>
  <c r="F578" i="10"/>
  <c r="H578" i="10" s="1"/>
  <c r="I578" i="10" s="1"/>
  <c r="O578" i="10" s="1"/>
  <c r="P578" i="10" s="1"/>
  <c r="E633" i="10"/>
  <c r="F633" i="10" s="1"/>
  <c r="H633" i="10" s="1"/>
  <c r="I633" i="10" s="1"/>
  <c r="O633" i="10" s="1"/>
  <c r="P633" i="10" s="1"/>
  <c r="E562" i="10"/>
  <c r="F562" i="10" s="1"/>
  <c r="H562" i="10" s="1"/>
  <c r="I562" i="10" s="1"/>
  <c r="O562" i="10" s="1"/>
  <c r="P562" i="10" s="1"/>
  <c r="E640" i="10"/>
  <c r="F640" i="10" s="1"/>
  <c r="H640" i="10" s="1"/>
  <c r="I640" i="10" s="1"/>
  <c r="O640" i="10" s="1"/>
  <c r="P640" i="10" s="1"/>
  <c r="F498" i="10"/>
  <c r="H498" i="10" s="1"/>
  <c r="I498" i="10" s="1"/>
  <c r="O498" i="10" s="1"/>
  <c r="P498" i="10" s="1"/>
  <c r="F360" i="10"/>
  <c r="H360" i="10" s="1"/>
  <c r="I360" i="10" s="1"/>
  <c r="O360" i="10" s="1"/>
  <c r="P360" i="10" s="1"/>
  <c r="F282" i="10"/>
  <c r="H282" i="10" s="1"/>
  <c r="I282" i="10" s="1"/>
  <c r="O282" i="10" s="1"/>
  <c r="P282" i="10" s="1"/>
  <c r="E316" i="10"/>
  <c r="F316" i="10" s="1"/>
  <c r="H316" i="10" s="1"/>
  <c r="I316" i="10" s="1"/>
  <c r="O316" i="10" s="1"/>
  <c r="P316" i="10" s="1"/>
  <c r="F258" i="10"/>
  <c r="H258" i="10" s="1"/>
  <c r="I258" i="10" s="1"/>
  <c r="O258" i="10" s="1"/>
  <c r="P258" i="10" s="1"/>
  <c r="E231" i="10"/>
  <c r="F231" i="10" s="1"/>
  <c r="H231" i="10" s="1"/>
  <c r="I231" i="10" s="1"/>
  <c r="O231" i="10" s="1"/>
  <c r="P231" i="10" s="1"/>
  <c r="Q147" i="10"/>
  <c r="E334" i="10"/>
  <c r="F334" i="10" s="1"/>
  <c r="H334" i="10" s="1"/>
  <c r="I334" i="10" s="1"/>
  <c r="O334" i="10" s="1"/>
  <c r="P334" i="10" s="1"/>
  <c r="F254" i="10"/>
  <c r="H254" i="10" s="1"/>
  <c r="I254" i="10" s="1"/>
  <c r="O254" i="10" s="1"/>
  <c r="P254" i="10" s="1"/>
  <c r="F248" i="10"/>
  <c r="H248" i="10" s="1"/>
  <c r="I248" i="10" s="1"/>
  <c r="O248" i="10" s="1"/>
  <c r="P248" i="10" s="1"/>
  <c r="F1490" i="10"/>
  <c r="H1490" i="10" s="1"/>
  <c r="I1490" i="10" s="1"/>
  <c r="O1490" i="10" s="1"/>
  <c r="P1490" i="10" s="1"/>
  <c r="F1481" i="10"/>
  <c r="H1481" i="10" s="1"/>
  <c r="I1481" i="10" s="1"/>
  <c r="O1481" i="10" s="1"/>
  <c r="P1481" i="10" s="1"/>
  <c r="F1426" i="10"/>
  <c r="H1426" i="10" s="1"/>
  <c r="I1426" i="10" s="1"/>
  <c r="O1426" i="10" s="1"/>
  <c r="P1426" i="10" s="1"/>
  <c r="E1411" i="10"/>
  <c r="F1411" i="10" s="1"/>
  <c r="H1411" i="10" s="1"/>
  <c r="I1411" i="10" s="1"/>
  <c r="O1411" i="10" s="1"/>
  <c r="P1411" i="10" s="1"/>
  <c r="F1371" i="10"/>
  <c r="H1371" i="10" s="1"/>
  <c r="I1371" i="10" s="1"/>
  <c r="O1371" i="10" s="1"/>
  <c r="P1371" i="10" s="1"/>
  <c r="E1365" i="10"/>
  <c r="F1365" i="10" s="1"/>
  <c r="H1365" i="10" s="1"/>
  <c r="I1365" i="10" s="1"/>
  <c r="O1365" i="10" s="1"/>
  <c r="P1365" i="10" s="1"/>
  <c r="E1369" i="10"/>
  <c r="F1369" i="10" s="1"/>
  <c r="H1369" i="10" s="1"/>
  <c r="I1369" i="10" s="1"/>
  <c r="O1369" i="10" s="1"/>
  <c r="P1369" i="10" s="1"/>
  <c r="F1325" i="10"/>
  <c r="H1325" i="10" s="1"/>
  <c r="I1325" i="10" s="1"/>
  <c r="O1325" i="10" s="1"/>
  <c r="P1325" i="10" s="1"/>
  <c r="F1338" i="10"/>
  <c r="H1338" i="10" s="1"/>
  <c r="I1338" i="10" s="1"/>
  <c r="O1338" i="10" s="1"/>
  <c r="P1338" i="10" s="1"/>
  <c r="F1264" i="10"/>
  <c r="H1264" i="10" s="1"/>
  <c r="I1264" i="10" s="1"/>
  <c r="O1264" i="10" s="1"/>
  <c r="P1264" i="10" s="1"/>
  <c r="F1263" i="10"/>
  <c r="H1263" i="10" s="1"/>
  <c r="I1263" i="10" s="1"/>
  <c r="O1263" i="10" s="1"/>
  <c r="P1263" i="10" s="1"/>
  <c r="F1240" i="10"/>
  <c r="H1240" i="10" s="1"/>
  <c r="I1240" i="10" s="1"/>
  <c r="O1240" i="10" s="1"/>
  <c r="P1240" i="10" s="1"/>
  <c r="F1223" i="10"/>
  <c r="H1223" i="10" s="1"/>
  <c r="I1223" i="10" s="1"/>
  <c r="O1223" i="10" s="1"/>
  <c r="P1223" i="10" s="1"/>
  <c r="F1212" i="10"/>
  <c r="H1212" i="10" s="1"/>
  <c r="I1212" i="10" s="1"/>
  <c r="O1212" i="10" s="1"/>
  <c r="P1212" i="10" s="1"/>
  <c r="F1210" i="10"/>
  <c r="H1210" i="10" s="1"/>
  <c r="I1210" i="10" s="1"/>
  <c r="O1210" i="10" s="1"/>
  <c r="P1210" i="10" s="1"/>
  <c r="E1207" i="10"/>
  <c r="F1207" i="10" s="1"/>
  <c r="H1207" i="10" s="1"/>
  <c r="I1207" i="10" s="1"/>
  <c r="O1207" i="10" s="1"/>
  <c r="P1207" i="10" s="1"/>
  <c r="F1141" i="10"/>
  <c r="H1141" i="10" s="1"/>
  <c r="I1141" i="10" s="1"/>
  <c r="O1141" i="10" s="1"/>
  <c r="P1141" i="10" s="1"/>
  <c r="F1134" i="10"/>
  <c r="H1134" i="10" s="1"/>
  <c r="I1134" i="10" s="1"/>
  <c r="O1134" i="10" s="1"/>
  <c r="P1134" i="10" s="1"/>
  <c r="F1131" i="10"/>
  <c r="H1131" i="10" s="1"/>
  <c r="I1131" i="10" s="1"/>
  <c r="O1131" i="10" s="1"/>
  <c r="P1131" i="10" s="1"/>
  <c r="F1117" i="10"/>
  <c r="H1117" i="10" s="1"/>
  <c r="I1117" i="10" s="1"/>
  <c r="O1117" i="10" s="1"/>
  <c r="P1117" i="10" s="1"/>
  <c r="F1114" i="10"/>
  <c r="H1114" i="10" s="1"/>
  <c r="I1114" i="10" s="1"/>
  <c r="O1114" i="10" s="1"/>
  <c r="P1114" i="10" s="1"/>
  <c r="F1095" i="10"/>
  <c r="H1095" i="10" s="1"/>
  <c r="I1095" i="10" s="1"/>
  <c r="O1095" i="10" s="1"/>
  <c r="P1095" i="10" s="1"/>
  <c r="F937" i="10"/>
  <c r="H937" i="10" s="1"/>
  <c r="I937" i="10" s="1"/>
  <c r="O937" i="10" s="1"/>
  <c r="P937" i="10" s="1"/>
  <c r="E960" i="10"/>
  <c r="F960" i="10" s="1"/>
  <c r="H960" i="10" s="1"/>
  <c r="I960" i="10" s="1"/>
  <c r="O960" i="10" s="1"/>
  <c r="P960" i="10" s="1"/>
  <c r="E951" i="10"/>
  <c r="F951" i="10" s="1"/>
  <c r="H951" i="10" s="1"/>
  <c r="I951" i="10" s="1"/>
  <c r="O951" i="10" s="1"/>
  <c r="P951" i="10" s="1"/>
  <c r="E948" i="10"/>
  <c r="F948" i="10" s="1"/>
  <c r="H948" i="10" s="1"/>
  <c r="I948" i="10" s="1"/>
  <c r="O948" i="10" s="1"/>
  <c r="P948" i="10" s="1"/>
  <c r="F912" i="10"/>
  <c r="H912" i="10" s="1"/>
  <c r="I912" i="10" s="1"/>
  <c r="O912" i="10" s="1"/>
  <c r="P912" i="10" s="1"/>
  <c r="F902" i="10"/>
  <c r="H902" i="10" s="1"/>
  <c r="I902" i="10" s="1"/>
  <c r="O902" i="10" s="1"/>
  <c r="P902" i="10" s="1"/>
  <c r="F889" i="10"/>
  <c r="H889" i="10" s="1"/>
  <c r="I889" i="10" s="1"/>
  <c r="O889" i="10" s="1"/>
  <c r="P889" i="10" s="1"/>
  <c r="F793" i="10"/>
  <c r="H793" i="10" s="1"/>
  <c r="I793" i="10" s="1"/>
  <c r="O793" i="10" s="1"/>
  <c r="P793" i="10" s="1"/>
  <c r="F778" i="10"/>
  <c r="H778" i="10" s="1"/>
  <c r="I778" i="10" s="1"/>
  <c r="O778" i="10" s="1"/>
  <c r="P778" i="10" s="1"/>
  <c r="Q775" i="10"/>
  <c r="F768" i="10"/>
  <c r="H768" i="10" s="1"/>
  <c r="I768" i="10" s="1"/>
  <c r="O768" i="10" s="1"/>
  <c r="P768" i="10" s="1"/>
  <c r="F754" i="10"/>
  <c r="H754" i="10" s="1"/>
  <c r="I754" i="10" s="1"/>
  <c r="O754" i="10" s="1"/>
  <c r="P754" i="10" s="1"/>
  <c r="F732" i="10"/>
  <c r="H732" i="10" s="1"/>
  <c r="I732" i="10" s="1"/>
  <c r="O732" i="10" s="1"/>
  <c r="P732" i="10" s="1"/>
  <c r="F726" i="10"/>
  <c r="H726" i="10" s="1"/>
  <c r="I726" i="10" s="1"/>
  <c r="O726" i="10" s="1"/>
  <c r="P726" i="10" s="1"/>
  <c r="F718" i="10"/>
  <c r="H718" i="10" s="1"/>
  <c r="I718" i="10" s="1"/>
  <c r="O718" i="10" s="1"/>
  <c r="P718" i="10" s="1"/>
  <c r="F695" i="10"/>
  <c r="H695" i="10" s="1"/>
  <c r="I695" i="10" s="1"/>
  <c r="O695" i="10" s="1"/>
  <c r="P695" i="10" s="1"/>
  <c r="F682" i="10"/>
  <c r="H682" i="10" s="1"/>
  <c r="I682" i="10" s="1"/>
  <c r="O682" i="10" s="1"/>
  <c r="P682" i="10" s="1"/>
  <c r="F671" i="10"/>
  <c r="H671" i="10" s="1"/>
  <c r="I671" i="10" s="1"/>
  <c r="O671" i="10" s="1"/>
  <c r="P671" i="10" s="1"/>
  <c r="E740" i="10"/>
  <c r="F740" i="10" s="1"/>
  <c r="H740" i="10" s="1"/>
  <c r="I740" i="10" s="1"/>
  <c r="O740" i="10" s="1"/>
  <c r="P740" i="10" s="1"/>
  <c r="F651" i="10"/>
  <c r="H651" i="10" s="1"/>
  <c r="I651" i="10" s="1"/>
  <c r="O651" i="10" s="1"/>
  <c r="P651" i="10" s="1"/>
  <c r="F649" i="10"/>
  <c r="H649" i="10" s="1"/>
  <c r="I649" i="10" s="1"/>
  <c r="O649" i="10" s="1"/>
  <c r="P649" i="10" s="1"/>
  <c r="F644" i="10"/>
  <c r="H644" i="10" s="1"/>
  <c r="I644" i="10" s="1"/>
  <c r="O644" i="10" s="1"/>
  <c r="P644" i="10" s="1"/>
  <c r="F566" i="10"/>
  <c r="H566" i="10" s="1"/>
  <c r="I566" i="10" s="1"/>
  <c r="O566" i="10" s="1"/>
  <c r="P566" i="10" s="1"/>
  <c r="E539" i="10"/>
  <c r="F539" i="10" s="1"/>
  <c r="H539" i="10" s="1"/>
  <c r="I539" i="10" s="1"/>
  <c r="O539" i="10" s="1"/>
  <c r="P539" i="10" s="1"/>
  <c r="F494" i="10"/>
  <c r="H494" i="10" s="1"/>
  <c r="I494" i="10" s="1"/>
  <c r="O494" i="10" s="1"/>
  <c r="P494" i="10" s="1"/>
  <c r="E511" i="10"/>
  <c r="F511" i="10" s="1"/>
  <c r="H511" i="10" s="1"/>
  <c r="I511" i="10" s="1"/>
  <c r="O511" i="10" s="1"/>
  <c r="P511" i="10" s="1"/>
  <c r="E625" i="10"/>
  <c r="F625" i="10" s="1"/>
  <c r="H625" i="10" s="1"/>
  <c r="I625" i="10" s="1"/>
  <c r="O625" i="10" s="1"/>
  <c r="P625" i="10" s="1"/>
  <c r="F396" i="10"/>
  <c r="H396" i="10" s="1"/>
  <c r="I396" i="10" s="1"/>
  <c r="O396" i="10" s="1"/>
  <c r="P396" i="10" s="1"/>
  <c r="F386" i="10"/>
  <c r="H386" i="10" s="1"/>
  <c r="I386" i="10" s="1"/>
  <c r="O386" i="10" s="1"/>
  <c r="P386" i="10" s="1"/>
  <c r="F374" i="10"/>
  <c r="H374" i="10" s="1"/>
  <c r="I374" i="10" s="1"/>
  <c r="O374" i="10" s="1"/>
  <c r="P374" i="10" s="1"/>
  <c r="F352" i="10"/>
  <c r="H352" i="10" s="1"/>
  <c r="I352" i="10" s="1"/>
  <c r="O352" i="10" s="1"/>
  <c r="P352" i="10" s="1"/>
  <c r="F323" i="10"/>
  <c r="H323" i="10" s="1"/>
  <c r="I323" i="10" s="1"/>
  <c r="O323" i="10" s="1"/>
  <c r="P323" i="10" s="1"/>
  <c r="F284" i="10"/>
  <c r="H284" i="10" s="1"/>
  <c r="I284" i="10" s="1"/>
  <c r="O284" i="10" s="1"/>
  <c r="P284" i="10" s="1"/>
  <c r="F261" i="10"/>
  <c r="H261" i="10" s="1"/>
  <c r="I261" i="10" s="1"/>
  <c r="O261" i="10" s="1"/>
  <c r="P261" i="10" s="1"/>
  <c r="E348" i="10"/>
  <c r="F348" i="10" s="1"/>
  <c r="H348" i="10" s="1"/>
  <c r="I348" i="10" s="1"/>
  <c r="O348" i="10" s="1"/>
  <c r="P348" i="10" s="1"/>
  <c r="E338" i="10"/>
  <c r="F338" i="10" s="1"/>
  <c r="H338" i="10" s="1"/>
  <c r="I338" i="10" s="1"/>
  <c r="O338" i="10" s="1"/>
  <c r="P338" i="10" s="1"/>
  <c r="E296" i="10"/>
  <c r="F296" i="10" s="1"/>
  <c r="H296" i="10" s="1"/>
  <c r="I296" i="10" s="1"/>
  <c r="O296" i="10" s="1"/>
  <c r="P296" i="10" s="1"/>
  <c r="E278" i="10"/>
  <c r="F278" i="10" s="1"/>
  <c r="H278" i="10" s="1"/>
  <c r="I278" i="10" s="1"/>
  <c r="O278" i="10" s="1"/>
  <c r="P278" i="10" s="1"/>
  <c r="F244" i="10"/>
  <c r="H244" i="10" s="1"/>
  <c r="I244" i="10" s="1"/>
  <c r="O244" i="10" s="1"/>
  <c r="P244" i="10" s="1"/>
  <c r="E242" i="10"/>
  <c r="F242" i="10" s="1"/>
  <c r="H242" i="10" s="1"/>
  <c r="I242" i="10" s="1"/>
  <c r="O242" i="10" s="1"/>
  <c r="P242" i="10" s="1"/>
  <c r="F234" i="10"/>
  <c r="H234" i="10" s="1"/>
  <c r="I234" i="10" s="1"/>
  <c r="O234" i="10" s="1"/>
  <c r="P234" i="10" s="1"/>
  <c r="E308" i="10"/>
  <c r="F308" i="10" s="1"/>
  <c r="H308" i="10" s="1"/>
  <c r="I308" i="10" s="1"/>
  <c r="O308" i="10" s="1"/>
  <c r="P308" i="10" s="1"/>
  <c r="F259" i="10"/>
  <c r="H259" i="10" s="1"/>
  <c r="I259" i="10" s="1"/>
  <c r="O259" i="10" s="1"/>
  <c r="P259" i="10" s="1"/>
  <c r="F250" i="10"/>
  <c r="H250" i="10" s="1"/>
  <c r="I250" i="10" s="1"/>
  <c r="O250" i="10" s="1"/>
  <c r="P250" i="10" s="1"/>
  <c r="F238" i="10"/>
  <c r="H238" i="10" s="1"/>
  <c r="I238" i="10" s="1"/>
  <c r="O238" i="10" s="1"/>
  <c r="P238" i="10" s="1"/>
  <c r="E235" i="10"/>
  <c r="F235" i="10" s="1"/>
  <c r="H235" i="10" s="1"/>
  <c r="I235" i="10" s="1"/>
  <c r="O235" i="10" s="1"/>
  <c r="P235" i="10" s="1"/>
  <c r="F1496" i="10"/>
  <c r="H1496" i="10" s="1"/>
  <c r="I1496" i="10" s="1"/>
  <c r="O1496" i="10" s="1"/>
  <c r="P1496" i="10" s="1"/>
  <c r="E1480" i="10"/>
  <c r="F1480" i="10" s="1"/>
  <c r="H1480" i="10" s="1"/>
  <c r="I1480" i="10" s="1"/>
  <c r="O1480" i="10" s="1"/>
  <c r="P1480" i="10" s="1"/>
  <c r="F1478" i="10"/>
  <c r="H1478" i="10" s="1"/>
  <c r="I1478" i="10" s="1"/>
  <c r="O1478" i="10" s="1"/>
  <c r="P1478" i="10" s="1"/>
  <c r="E1474" i="10"/>
  <c r="F1474" i="10" s="1"/>
  <c r="H1474" i="10" s="1"/>
  <c r="I1474" i="10" s="1"/>
  <c r="O1474" i="10" s="1"/>
  <c r="P1474" i="10" s="1"/>
  <c r="E1470" i="10"/>
  <c r="F1470" i="10" s="1"/>
  <c r="H1470" i="10" s="1"/>
  <c r="I1470" i="10" s="1"/>
  <c r="O1470" i="10" s="1"/>
  <c r="P1470" i="10" s="1"/>
  <c r="F1460" i="10"/>
  <c r="H1460" i="10" s="1"/>
  <c r="I1460" i="10" s="1"/>
  <c r="O1460" i="10" s="1"/>
  <c r="P1460" i="10" s="1"/>
  <c r="F1464" i="10"/>
  <c r="H1464" i="10" s="1"/>
  <c r="I1464" i="10" s="1"/>
  <c r="O1464" i="10" s="1"/>
  <c r="P1464" i="10" s="1"/>
  <c r="F1437" i="10"/>
  <c r="H1437" i="10" s="1"/>
  <c r="I1437" i="10" s="1"/>
  <c r="O1437" i="10" s="1"/>
  <c r="P1437" i="10" s="1"/>
  <c r="F1433" i="10"/>
  <c r="H1433" i="10" s="1"/>
  <c r="I1433" i="10" s="1"/>
  <c r="O1433" i="10" s="1"/>
  <c r="P1433" i="10" s="1"/>
  <c r="E1429" i="10"/>
  <c r="F1429" i="10" s="1"/>
  <c r="H1429" i="10" s="1"/>
  <c r="I1429" i="10" s="1"/>
  <c r="O1429" i="10" s="1"/>
  <c r="P1429" i="10" s="1"/>
  <c r="E1408" i="10"/>
  <c r="F1408" i="10" s="1"/>
  <c r="H1408" i="10" s="1"/>
  <c r="I1408" i="10" s="1"/>
  <c r="O1408" i="10" s="1"/>
  <c r="P1408" i="10" s="1"/>
  <c r="E1384" i="10"/>
  <c r="F1384" i="10" s="1"/>
  <c r="H1384" i="10" s="1"/>
  <c r="I1384" i="10" s="1"/>
  <c r="O1384" i="10" s="1"/>
  <c r="P1384" i="10" s="1"/>
  <c r="E1373" i="10"/>
  <c r="F1373" i="10" s="1"/>
  <c r="H1373" i="10" s="1"/>
  <c r="I1373" i="10" s="1"/>
  <c r="O1373" i="10" s="1"/>
  <c r="P1373" i="10" s="1"/>
  <c r="F1355" i="10"/>
  <c r="H1355" i="10" s="1"/>
  <c r="I1355" i="10" s="1"/>
  <c r="O1355" i="10" s="1"/>
  <c r="P1355" i="10" s="1"/>
  <c r="F1332" i="10"/>
  <c r="H1332" i="10" s="1"/>
  <c r="I1332" i="10" s="1"/>
  <c r="O1332" i="10" s="1"/>
  <c r="P1332" i="10" s="1"/>
  <c r="F1357" i="10"/>
  <c r="H1357" i="10" s="1"/>
  <c r="I1357" i="10" s="1"/>
  <c r="O1357" i="10" s="1"/>
  <c r="P1357" i="10" s="1"/>
  <c r="F1341" i="10"/>
  <c r="H1341" i="10" s="1"/>
  <c r="I1341" i="10" s="1"/>
  <c r="O1341" i="10" s="1"/>
  <c r="P1341" i="10" s="1"/>
  <c r="F1334" i="10"/>
  <c r="H1334" i="10" s="1"/>
  <c r="I1334" i="10" s="1"/>
  <c r="O1334" i="10" s="1"/>
  <c r="P1334" i="10" s="1"/>
  <c r="F1324" i="10"/>
  <c r="H1324" i="10" s="1"/>
  <c r="I1324" i="10" s="1"/>
  <c r="O1324" i="10" s="1"/>
  <c r="P1324" i="10" s="1"/>
  <c r="F1261" i="10"/>
  <c r="H1261" i="10" s="1"/>
  <c r="I1261" i="10" s="1"/>
  <c r="O1261" i="10" s="1"/>
  <c r="P1261" i="10" s="1"/>
  <c r="E1265" i="10"/>
  <c r="F1265" i="10" s="1"/>
  <c r="H1265" i="10" s="1"/>
  <c r="I1265" i="10" s="1"/>
  <c r="O1265" i="10" s="1"/>
  <c r="P1265" i="10" s="1"/>
  <c r="F1259" i="10"/>
  <c r="H1259" i="10" s="1"/>
  <c r="I1259" i="10" s="1"/>
  <c r="O1259" i="10" s="1"/>
  <c r="P1259" i="10" s="1"/>
  <c r="F1249" i="10"/>
  <c r="H1249" i="10" s="1"/>
  <c r="I1249" i="10" s="1"/>
  <c r="O1249" i="10" s="1"/>
  <c r="P1249" i="10" s="1"/>
  <c r="E1255" i="10"/>
  <c r="F1255" i="10" s="1"/>
  <c r="H1255" i="10" s="1"/>
  <c r="I1255" i="10" s="1"/>
  <c r="O1255" i="10" s="1"/>
  <c r="P1255" i="10" s="1"/>
  <c r="F1091" i="10"/>
  <c r="H1091" i="10" s="1"/>
  <c r="I1091" i="10" s="1"/>
  <c r="O1091" i="10" s="1"/>
  <c r="P1091" i="10" s="1"/>
  <c r="E1121" i="10"/>
  <c r="F1121" i="10" s="1"/>
  <c r="H1121" i="10" s="1"/>
  <c r="I1121" i="10" s="1"/>
  <c r="O1121" i="10" s="1"/>
  <c r="P1121" i="10" s="1"/>
  <c r="F1060" i="10"/>
  <c r="H1060" i="10" s="1"/>
  <c r="I1060" i="10" s="1"/>
  <c r="O1060" i="10" s="1"/>
  <c r="P1060" i="10" s="1"/>
  <c r="F966" i="10"/>
  <c r="H966" i="10" s="1"/>
  <c r="I966" i="10" s="1"/>
  <c r="O966" i="10" s="1"/>
  <c r="P966" i="10" s="1"/>
  <c r="F963" i="10"/>
  <c r="H963" i="10" s="1"/>
  <c r="I963" i="10" s="1"/>
  <c r="O963" i="10" s="1"/>
  <c r="P963" i="10" s="1"/>
  <c r="E1063" i="10"/>
  <c r="F1063" i="10" s="1"/>
  <c r="H1063" i="10" s="1"/>
  <c r="I1063" i="10" s="1"/>
  <c r="O1063" i="10" s="1"/>
  <c r="P1063" i="10" s="1"/>
  <c r="E979" i="10"/>
  <c r="F979" i="10" s="1"/>
  <c r="H979" i="10" s="1"/>
  <c r="I979" i="10" s="1"/>
  <c r="O979" i="10" s="1"/>
  <c r="P979" i="10" s="1"/>
  <c r="E1006" i="10"/>
  <c r="F1006" i="10" s="1"/>
  <c r="H1006" i="10" s="1"/>
  <c r="I1006" i="10" s="1"/>
  <c r="O1006" i="10" s="1"/>
  <c r="P1006" i="10" s="1"/>
  <c r="E954" i="10"/>
  <c r="F954" i="10" s="1"/>
  <c r="H954" i="10" s="1"/>
  <c r="I954" i="10" s="1"/>
  <c r="O954" i="10" s="1"/>
  <c r="P954" i="10" s="1"/>
  <c r="E957" i="10"/>
  <c r="F957" i="10" s="1"/>
  <c r="H957" i="10" s="1"/>
  <c r="I957" i="10" s="1"/>
  <c r="O957" i="10" s="1"/>
  <c r="P957" i="10" s="1"/>
  <c r="E942" i="10"/>
  <c r="F942" i="10" s="1"/>
  <c r="H942" i="10" s="1"/>
  <c r="I942" i="10" s="1"/>
  <c r="O942" i="10" s="1"/>
  <c r="P942" i="10" s="1"/>
  <c r="E946" i="10"/>
  <c r="F946" i="10" s="1"/>
  <c r="H946" i="10" s="1"/>
  <c r="I946" i="10" s="1"/>
  <c r="O946" i="10" s="1"/>
  <c r="P946" i="10" s="1"/>
  <c r="F915" i="10"/>
  <c r="H915" i="10" s="1"/>
  <c r="I915" i="10" s="1"/>
  <c r="O915" i="10" s="1"/>
  <c r="P915" i="10" s="1"/>
  <c r="F905" i="10"/>
  <c r="H905" i="10" s="1"/>
  <c r="I905" i="10" s="1"/>
  <c r="O905" i="10" s="1"/>
  <c r="P905" i="10" s="1"/>
  <c r="F891" i="10"/>
  <c r="H891" i="10" s="1"/>
  <c r="I891" i="10" s="1"/>
  <c r="O891" i="10" s="1"/>
  <c r="P891" i="10" s="1"/>
  <c r="E908" i="10"/>
  <c r="F908" i="10" s="1"/>
  <c r="H908" i="10" s="1"/>
  <c r="I908" i="10" s="1"/>
  <c r="O908" i="10" s="1"/>
  <c r="P908" i="10" s="1"/>
  <c r="E895" i="10"/>
  <c r="F895" i="10" s="1"/>
  <c r="H895" i="10" s="1"/>
  <c r="I895" i="10" s="1"/>
  <c r="O895" i="10" s="1"/>
  <c r="P895" i="10" s="1"/>
  <c r="F781" i="10"/>
  <c r="H781" i="10" s="1"/>
  <c r="I781" i="10" s="1"/>
  <c r="O781" i="10" s="1"/>
  <c r="P781" i="10" s="1"/>
  <c r="F771" i="10"/>
  <c r="H771" i="10" s="1"/>
  <c r="I771" i="10" s="1"/>
  <c r="O771" i="10" s="1"/>
  <c r="P771" i="10" s="1"/>
  <c r="F757" i="10"/>
  <c r="H757" i="10" s="1"/>
  <c r="I757" i="10" s="1"/>
  <c r="O757" i="10" s="1"/>
  <c r="P757" i="10" s="1"/>
  <c r="F743" i="10"/>
  <c r="H743" i="10" s="1"/>
  <c r="I743" i="10" s="1"/>
  <c r="O743" i="10" s="1"/>
  <c r="P743" i="10" s="1"/>
  <c r="F699" i="10"/>
  <c r="H699" i="10" s="1"/>
  <c r="I699" i="10" s="1"/>
  <c r="O699" i="10" s="1"/>
  <c r="P699" i="10" s="1"/>
  <c r="F685" i="10"/>
  <c r="H685" i="10" s="1"/>
  <c r="I685" i="10" s="1"/>
  <c r="O685" i="10" s="1"/>
  <c r="P685" i="10" s="1"/>
  <c r="F673" i="10"/>
  <c r="H673" i="10" s="1"/>
  <c r="I673" i="10" s="1"/>
  <c r="O673" i="10" s="1"/>
  <c r="P673" i="10" s="1"/>
  <c r="E789" i="10"/>
  <c r="F789" i="10" s="1"/>
  <c r="H789" i="10" s="1"/>
  <c r="I789" i="10" s="1"/>
  <c r="O789" i="10" s="1"/>
  <c r="P789" i="10" s="1"/>
  <c r="E715" i="10"/>
  <c r="F715" i="10" s="1"/>
  <c r="H715" i="10" s="1"/>
  <c r="I715" i="10" s="1"/>
  <c r="O715" i="10" s="1"/>
  <c r="P715" i="10" s="1"/>
  <c r="F665" i="10"/>
  <c r="H665" i="10" s="1"/>
  <c r="I665" i="10" s="1"/>
  <c r="O665" i="10" s="1"/>
  <c r="P665" i="10" s="1"/>
  <c r="F550" i="10"/>
  <c r="H550" i="10" s="1"/>
  <c r="I550" i="10" s="1"/>
  <c r="O550" i="10" s="1"/>
  <c r="P550" i="10" s="1"/>
  <c r="F543" i="10"/>
  <c r="H543" i="10" s="1"/>
  <c r="I543" i="10" s="1"/>
  <c r="O543" i="10" s="1"/>
  <c r="P543" i="10" s="1"/>
  <c r="F536" i="10"/>
  <c r="H536" i="10" s="1"/>
  <c r="I536" i="10" s="1"/>
  <c r="O536" i="10" s="1"/>
  <c r="P536" i="10" s="1"/>
  <c r="F534" i="10"/>
  <c r="H534" i="10" s="1"/>
  <c r="I534" i="10" s="1"/>
  <c r="O534" i="10" s="1"/>
  <c r="P534" i="10" s="1"/>
  <c r="F521" i="10"/>
  <c r="H521" i="10" s="1"/>
  <c r="I521" i="10" s="1"/>
  <c r="O521" i="10" s="1"/>
  <c r="P521" i="10" s="1"/>
  <c r="F507" i="10"/>
  <c r="H507" i="10" s="1"/>
  <c r="I507" i="10" s="1"/>
  <c r="O507" i="10" s="1"/>
  <c r="P507" i="10" s="1"/>
  <c r="F502" i="10"/>
  <c r="H502" i="10" s="1"/>
  <c r="I502" i="10" s="1"/>
  <c r="O502" i="10" s="1"/>
  <c r="P502" i="10" s="1"/>
  <c r="F657" i="10"/>
  <c r="H657" i="10" s="1"/>
  <c r="I657" i="10" s="1"/>
  <c r="O657" i="10" s="1"/>
  <c r="P657" i="10" s="1"/>
  <c r="F653" i="10"/>
  <c r="H653" i="10" s="1"/>
  <c r="I653" i="10" s="1"/>
  <c r="O653" i="10" s="1"/>
  <c r="P653" i="10" s="1"/>
  <c r="F618" i="10"/>
  <c r="H618" i="10" s="1"/>
  <c r="I618" i="10" s="1"/>
  <c r="O618" i="10" s="1"/>
  <c r="P618" i="10" s="1"/>
  <c r="F615" i="10"/>
  <c r="H615" i="10" s="1"/>
  <c r="I615" i="10" s="1"/>
  <c r="O615" i="10" s="1"/>
  <c r="P615" i="10" s="1"/>
  <c r="F612" i="10"/>
  <c r="H612" i="10" s="1"/>
  <c r="I612" i="10" s="1"/>
  <c r="O612" i="10" s="1"/>
  <c r="P612" i="10" s="1"/>
  <c r="F570" i="10"/>
  <c r="H570" i="10" s="1"/>
  <c r="I570" i="10" s="1"/>
  <c r="O570" i="10" s="1"/>
  <c r="P570" i="10" s="1"/>
  <c r="E661" i="10"/>
  <c r="F661" i="10" s="1"/>
  <c r="H661" i="10" s="1"/>
  <c r="I661" i="10" s="1"/>
  <c r="O661" i="10" s="1"/>
  <c r="P661" i="10" s="1"/>
  <c r="E585" i="10"/>
  <c r="F585" i="10" s="1"/>
  <c r="H585" i="10" s="1"/>
  <c r="I585" i="10" s="1"/>
  <c r="O585" i="10" s="1"/>
  <c r="P585" i="10" s="1"/>
  <c r="E581" i="10"/>
  <c r="F581" i="10" s="1"/>
  <c r="H581" i="10" s="1"/>
  <c r="I581" i="10" s="1"/>
  <c r="O581" i="10" s="1"/>
  <c r="P581" i="10" s="1"/>
  <c r="E546" i="10"/>
  <c r="F546" i="10" s="1"/>
  <c r="H546" i="10" s="1"/>
  <c r="I546" i="10" s="1"/>
  <c r="O546" i="10" s="1"/>
  <c r="P546" i="10" s="1"/>
  <c r="E601" i="10"/>
  <c r="F601" i="10" s="1"/>
  <c r="H601" i="10" s="1"/>
  <c r="I601" i="10" s="1"/>
  <c r="O601" i="10" s="1"/>
  <c r="P601" i="10" s="1"/>
  <c r="F495" i="10"/>
  <c r="H495" i="10" s="1"/>
  <c r="I495" i="10" s="1"/>
  <c r="O495" i="10" s="1"/>
  <c r="P495" i="10" s="1"/>
  <c r="F400" i="10"/>
  <c r="H400" i="10" s="1"/>
  <c r="I400" i="10" s="1"/>
  <c r="O400" i="10" s="1"/>
  <c r="P400" i="10" s="1"/>
  <c r="F365" i="10"/>
  <c r="H365" i="10" s="1"/>
  <c r="I365" i="10" s="1"/>
  <c r="O365" i="10" s="1"/>
  <c r="P365" i="10" s="1"/>
  <c r="F326" i="10"/>
  <c r="H326" i="10" s="1"/>
  <c r="I326" i="10" s="1"/>
  <c r="O326" i="10" s="1"/>
  <c r="P326" i="10" s="1"/>
  <c r="F312" i="10"/>
  <c r="H312" i="10" s="1"/>
  <c r="I312" i="10" s="1"/>
  <c r="O312" i="10" s="1"/>
  <c r="P312" i="10" s="1"/>
  <c r="F299" i="10"/>
  <c r="H299" i="10" s="1"/>
  <c r="I299" i="10" s="1"/>
  <c r="O299" i="10" s="1"/>
  <c r="P299" i="10" s="1"/>
  <c r="F288" i="10"/>
  <c r="H288" i="10" s="1"/>
  <c r="I288" i="10" s="1"/>
  <c r="O288" i="10" s="1"/>
  <c r="P288" i="10" s="1"/>
  <c r="F264" i="10"/>
  <c r="H264" i="10" s="1"/>
  <c r="I264" i="10" s="1"/>
  <c r="O264" i="10" s="1"/>
  <c r="P264" i="10" s="1"/>
  <c r="F255" i="10"/>
  <c r="H255" i="10" s="1"/>
  <c r="I255" i="10" s="1"/>
  <c r="O255" i="10" s="1"/>
  <c r="P255" i="10" s="1"/>
  <c r="F240" i="10"/>
  <c r="H240" i="10" s="1"/>
  <c r="I240" i="10" s="1"/>
  <c r="O240" i="10" s="1"/>
  <c r="P240" i="10" s="1"/>
  <c r="E273" i="10"/>
  <c r="F273" i="10" s="1"/>
  <c r="H273" i="10" s="1"/>
  <c r="I273" i="10" s="1"/>
  <c r="O273" i="10" s="1"/>
  <c r="P273" i="10" s="1"/>
  <c r="E406" i="10"/>
  <c r="F406" i="10" s="1"/>
  <c r="H406" i="10" s="1"/>
  <c r="I406" i="10" s="1"/>
  <c r="O406" i="10" s="1"/>
  <c r="P406" i="10" s="1"/>
  <c r="E384" i="10"/>
  <c r="F384" i="10" s="1"/>
  <c r="H384" i="10" s="1"/>
  <c r="I384" i="10" s="1"/>
  <c r="O384" i="10" s="1"/>
  <c r="P384" i="10" s="1"/>
  <c r="F256" i="10"/>
  <c r="H256" i="10" s="1"/>
  <c r="I256" i="10" s="1"/>
  <c r="O256" i="10" s="1"/>
  <c r="P256" i="10" s="1"/>
  <c r="F241" i="10"/>
  <c r="H241" i="10" s="1"/>
  <c r="I241" i="10" s="1"/>
  <c r="O241" i="10" s="1"/>
  <c r="P241" i="10" s="1"/>
  <c r="E239" i="10"/>
  <c r="F239" i="10" s="1"/>
  <c r="H239" i="10" s="1"/>
  <c r="I239" i="10" s="1"/>
  <c r="O239" i="10" s="1"/>
  <c r="P239" i="10" s="1"/>
  <c r="E344" i="10"/>
  <c r="F344" i="10" s="1"/>
  <c r="H344" i="10" s="1"/>
  <c r="I344" i="10" s="1"/>
  <c r="O344" i="10" s="1"/>
  <c r="P344" i="10" s="1"/>
  <c r="E319" i="10"/>
  <c r="F319" i="10" s="1"/>
  <c r="H319" i="10" s="1"/>
  <c r="I319" i="10" s="1"/>
  <c r="O319" i="10" s="1"/>
  <c r="P319" i="10" s="1"/>
  <c r="E292" i="10"/>
  <c r="F292" i="10" s="1"/>
  <c r="H292" i="10" s="1"/>
  <c r="I292" i="10" s="1"/>
  <c r="O292" i="10" s="1"/>
  <c r="P292" i="10" s="1"/>
  <c r="E246" i="10"/>
  <c r="F246" i="10" s="1"/>
  <c r="H246" i="10" s="1"/>
  <c r="I246" i="10" s="1"/>
  <c r="O246" i="10" s="1"/>
  <c r="P246" i="10" s="1"/>
  <c r="E230" i="10"/>
  <c r="F230" i="10" s="1"/>
  <c r="H230" i="10" s="1"/>
  <c r="D12" i="17" l="1"/>
  <c r="D19" i="17" s="1"/>
  <c r="D20" i="17" s="1"/>
  <c r="F12" i="17"/>
  <c r="Z11" i="17"/>
  <c r="Z12" i="17" s="1"/>
  <c r="Z19" i="17" s="1"/>
  <c r="Z20" i="17" s="1"/>
  <c r="I11" i="17"/>
  <c r="I12" i="17" s="1"/>
  <c r="I19" i="17" s="1"/>
  <c r="I20" i="17" s="1"/>
  <c r="U11" i="17"/>
  <c r="U12" i="17" s="1"/>
  <c r="U19" i="17" s="1"/>
  <c r="U20" i="17" s="1"/>
  <c r="AH11" i="17"/>
  <c r="AH12" i="17" s="1"/>
  <c r="AH19" i="17" s="1"/>
  <c r="AH20" i="17" s="1"/>
  <c r="B12" i="17"/>
  <c r="B19" i="17" s="1"/>
  <c r="B20" i="17" s="1"/>
  <c r="B18" i="17"/>
  <c r="V11" i="17"/>
  <c r="V12" i="17" s="1"/>
  <c r="V19" i="17" s="1"/>
  <c r="V20" i="17" s="1"/>
  <c r="E12" i="17"/>
  <c r="E19" i="17" s="1"/>
  <c r="E20" i="17" s="1"/>
  <c r="C16" i="17"/>
  <c r="C18" i="17" s="1"/>
  <c r="J12" i="17"/>
  <c r="J19" i="17" s="1"/>
  <c r="J20" i="17" s="1"/>
  <c r="C12" i="17"/>
  <c r="C19" i="17" s="1"/>
  <c r="C20" i="17" s="1"/>
  <c r="AN12" i="17"/>
  <c r="AN19" i="17" s="1"/>
  <c r="AN20" i="17" s="1"/>
  <c r="AR17" i="17"/>
  <c r="AO18" i="17"/>
  <c r="AB18" i="17"/>
  <c r="AF18" i="17"/>
  <c r="AM18" i="17"/>
  <c r="X18" i="17"/>
  <c r="F16" i="17"/>
  <c r="F18" i="17" s="1"/>
  <c r="U16" i="17"/>
  <c r="AL18" i="17"/>
  <c r="AP18" i="17"/>
  <c r="M18" i="17"/>
  <c r="K18" i="17"/>
  <c r="N18" i="17"/>
  <c r="O18" i="17"/>
  <c r="T18" i="17"/>
  <c r="L18" i="17"/>
  <c r="AR21" i="17"/>
  <c r="AR22" i="17" s="1"/>
  <c r="G16" i="17"/>
  <c r="G18" i="17" s="1"/>
  <c r="V16" i="17"/>
  <c r="J16" i="17"/>
  <c r="J18" i="17" s="1"/>
  <c r="AN16" i="17"/>
  <c r="AN18" i="17" s="1"/>
  <c r="AD18" i="17"/>
  <c r="E16" i="17"/>
  <c r="E18" i="17" s="1"/>
  <c r="Q16" i="17"/>
  <c r="D16" i="17"/>
  <c r="D18" i="17" s="1"/>
  <c r="H16" i="17"/>
  <c r="H18" i="17" s="1"/>
  <c r="Z16" i="17"/>
  <c r="AQ18" i="17"/>
  <c r="R18" i="17"/>
  <c r="I16" i="17"/>
  <c r="AH16" i="17"/>
  <c r="AJ18" i="17"/>
  <c r="AE18" i="17"/>
  <c r="P18" i="17"/>
  <c r="S18" i="17"/>
  <c r="AI18" i="17"/>
  <c r="X1512" i="10"/>
  <c r="F19" i="17"/>
  <c r="F20" i="17" s="1"/>
  <c r="G19" i="17"/>
  <c r="G20" i="17" s="1"/>
  <c r="H19" i="17"/>
  <c r="H20" i="17" s="1"/>
  <c r="I18" i="17"/>
  <c r="T1508" i="10"/>
  <c r="T1509" i="10" s="1"/>
  <c r="T1511" i="10" s="1"/>
  <c r="Z1508" i="10"/>
  <c r="Z1509" i="10" s="1"/>
  <c r="Z1511" i="10" s="1"/>
  <c r="AA1512" i="10"/>
  <c r="V1511" i="10"/>
  <c r="I4" i="10"/>
  <c r="H1507" i="10"/>
  <c r="H1510" i="10"/>
  <c r="H1506" i="10"/>
  <c r="Y1508" i="10"/>
  <c r="Y1509" i="10" s="1"/>
  <c r="Y1512" i="10" s="1"/>
  <c r="E1510" i="10"/>
  <c r="AB1512" i="10"/>
  <c r="Z1512" i="10"/>
  <c r="E1506" i="10"/>
  <c r="W1512" i="10"/>
  <c r="E1507" i="10"/>
  <c r="F1506" i="10"/>
  <c r="F1510" i="10"/>
  <c r="F1507" i="10"/>
  <c r="Y1511" i="10"/>
  <c r="R428" i="10"/>
  <c r="S428" i="10"/>
  <c r="R775" i="10"/>
  <c r="S775" i="10"/>
  <c r="R64" i="10"/>
  <c r="S64" i="10"/>
  <c r="R1129" i="10"/>
  <c r="S1129" i="10"/>
  <c r="R1431" i="10"/>
  <c r="S1431" i="10"/>
  <c r="R62" i="10"/>
  <c r="S62" i="10"/>
  <c r="R1492" i="10"/>
  <c r="S1492" i="10"/>
  <c r="R101" i="10"/>
  <c r="S101" i="10"/>
  <c r="R147" i="10"/>
  <c r="S147" i="10"/>
  <c r="R1396" i="10"/>
  <c r="S1396" i="10"/>
  <c r="R1058" i="10"/>
  <c r="S1058" i="10"/>
  <c r="R142" i="10"/>
  <c r="S142" i="10"/>
  <c r="R552" i="10"/>
  <c r="S552" i="10"/>
  <c r="R1204" i="10"/>
  <c r="S1204" i="10"/>
  <c r="R1456" i="10"/>
  <c r="S1456" i="10"/>
  <c r="R438" i="10"/>
  <c r="S438" i="10"/>
  <c r="R443" i="10"/>
  <c r="S443" i="10"/>
  <c r="R1482" i="10"/>
  <c r="S1482" i="10"/>
  <c r="S236" i="10"/>
  <c r="R236" i="10"/>
  <c r="R1449" i="10"/>
  <c r="S1449" i="10"/>
  <c r="R783" i="10"/>
  <c r="S783" i="10"/>
  <c r="S1107" i="10"/>
  <c r="R1107" i="10"/>
  <c r="R1452" i="10"/>
  <c r="S1452" i="10"/>
  <c r="R884" i="10"/>
  <c r="S884" i="10"/>
  <c r="S1026" i="10"/>
  <c r="R1026" i="10"/>
  <c r="S1104" i="10"/>
  <c r="R1104" i="10"/>
  <c r="R1487" i="10"/>
  <c r="S1487" i="10"/>
  <c r="S270" i="10"/>
  <c r="R270" i="10"/>
  <c r="R1489" i="10"/>
  <c r="S1489" i="10"/>
  <c r="R448" i="10"/>
  <c r="S448" i="10"/>
  <c r="R1486" i="10"/>
  <c r="S1486" i="10"/>
  <c r="Q593" i="10"/>
  <c r="Q1346" i="10"/>
  <c r="Q204" i="10"/>
  <c r="Q1397" i="10"/>
  <c r="Q1199" i="10"/>
  <c r="Q421" i="10"/>
  <c r="Q1364" i="10"/>
  <c r="Q436" i="10"/>
  <c r="Q469" i="10"/>
  <c r="Q1436" i="10"/>
  <c r="Q841" i="10"/>
  <c r="Q580" i="10"/>
  <c r="Q1415" i="10"/>
  <c r="Q298" i="10"/>
  <c r="Q1023" i="10"/>
  <c r="Q1410" i="10"/>
  <c r="Q388" i="10"/>
  <c r="Q597" i="10"/>
  <c r="Q834" i="10"/>
  <c r="Q1152" i="10"/>
  <c r="Q1319" i="10"/>
  <c r="Q1273" i="10"/>
  <c r="Q941" i="10"/>
  <c r="Q24" i="10"/>
  <c r="Q1248" i="10"/>
  <c r="Q1403" i="10"/>
  <c r="Q747" i="10"/>
  <c r="Q1209" i="10"/>
  <c r="Q1239" i="10"/>
  <c r="Q1336" i="10"/>
  <c r="Q1358" i="10"/>
  <c r="Q1469" i="10"/>
  <c r="Q1488" i="10"/>
  <c r="Q875" i="10"/>
  <c r="Q1197" i="10"/>
  <c r="Q7" i="10"/>
  <c r="Q432" i="10"/>
  <c r="Q1119" i="10"/>
  <c r="Q1145" i="10"/>
  <c r="Q927" i="10"/>
  <c r="Q262" i="10"/>
  <c r="Q407" i="10"/>
  <c r="Q936" i="10"/>
  <c r="Q1416" i="10"/>
  <c r="Q796" i="10"/>
  <c r="Q1109" i="10"/>
  <c r="Q94" i="10"/>
  <c r="Q96" i="10"/>
  <c r="Q249" i="10"/>
  <c r="Q529" i="10"/>
  <c r="Q1340" i="10"/>
  <c r="Q1454" i="10"/>
  <c r="Q405" i="10"/>
  <c r="Q1256" i="10"/>
  <c r="Q1368" i="10"/>
  <c r="Q527" i="10"/>
  <c r="Q879" i="10"/>
  <c r="Q385" i="10"/>
  <c r="Q416" i="10"/>
  <c r="Q200" i="10"/>
  <c r="Q65" i="10"/>
  <c r="Q34" i="10"/>
  <c r="Q44" i="10"/>
  <c r="Q185" i="10"/>
  <c r="Q379" i="10"/>
  <c r="Q794" i="10"/>
  <c r="Q1164" i="10"/>
  <c r="Q1225" i="10"/>
  <c r="Q1284" i="10"/>
  <c r="Q1406" i="10"/>
  <c r="Q1502" i="10"/>
  <c r="Q680" i="10"/>
  <c r="Q627" i="10"/>
  <c r="Q882" i="10"/>
  <c r="Q871" i="10"/>
  <c r="Q106" i="10"/>
  <c r="Q1009" i="10"/>
  <c r="Q876" i="10"/>
  <c r="Q1179" i="10"/>
  <c r="Q1377" i="10"/>
  <c r="Q1405" i="10"/>
  <c r="Q364" i="10"/>
  <c r="Q514" i="10"/>
  <c r="Q656" i="10"/>
  <c r="Q305" i="10"/>
  <c r="Q903" i="10"/>
  <c r="Q1309" i="10"/>
  <c r="Q1367" i="10"/>
  <c r="Q1451" i="10"/>
  <c r="Q109" i="10"/>
  <c r="Q645" i="10"/>
  <c r="Q749" i="10"/>
  <c r="Q829" i="10"/>
  <c r="Q1220" i="10"/>
  <c r="Q426" i="10"/>
  <c r="Q473" i="10"/>
  <c r="Q1370" i="10"/>
  <c r="Q1100" i="10"/>
  <c r="Q206" i="10"/>
  <c r="Q444" i="10"/>
  <c r="Q232" i="10"/>
  <c r="Q888" i="10"/>
  <c r="Q18" i="10"/>
  <c r="Q219" i="10"/>
  <c r="Q243" i="10"/>
  <c r="Q763" i="10"/>
  <c r="Q39" i="10"/>
  <c r="Q104" i="10"/>
  <c r="Q38" i="10"/>
  <c r="Q487" i="10"/>
  <c r="Q554" i="10"/>
  <c r="Q734" i="10"/>
  <c r="Q1055" i="10"/>
  <c r="Q1005" i="10"/>
  <c r="Q1254" i="10"/>
  <c r="Q1291" i="10"/>
  <c r="Q114" i="10"/>
  <c r="Q335" i="10"/>
  <c r="Q588" i="10"/>
  <c r="Q568" i="10"/>
  <c r="Q1317" i="10"/>
  <c r="Q1354" i="10"/>
  <c r="Q211" i="10"/>
  <c r="Q171" i="10"/>
  <c r="Q350" i="10"/>
  <c r="Q1165" i="10"/>
  <c r="Q1304" i="10"/>
  <c r="Q1322" i="10"/>
  <c r="Q343" i="10"/>
  <c r="Q587" i="10"/>
  <c r="Q306" i="10"/>
  <c r="Q321" i="10"/>
  <c r="Q372" i="10"/>
  <c r="Q303" i="10"/>
  <c r="Q433" i="10"/>
  <c r="Q51" i="10"/>
  <c r="Q199" i="10"/>
  <c r="Q1037" i="10"/>
  <c r="Q279" i="10"/>
  <c r="Q579" i="10"/>
  <c r="Q497" i="10"/>
  <c r="Q468" i="10"/>
  <c r="Q1148" i="10"/>
  <c r="Q1356" i="10"/>
  <c r="Q1427" i="10"/>
  <c r="Q375" i="10"/>
  <c r="Q893" i="10"/>
  <c r="Q1288" i="10"/>
  <c r="Q370" i="10"/>
  <c r="Q483" i="10"/>
  <c r="Q1149" i="10"/>
  <c r="Q1198" i="10"/>
  <c r="Q1228" i="10"/>
  <c r="Q1123" i="10"/>
  <c r="Q575" i="10"/>
  <c r="Q779" i="10"/>
  <c r="Q1080" i="10"/>
  <c r="Q1135" i="10"/>
  <c r="Q621" i="10"/>
  <c r="Q277" i="10"/>
  <c r="Q37" i="10"/>
  <c r="Q123" i="10"/>
  <c r="Q1271" i="10"/>
  <c r="Q1471" i="10"/>
  <c r="Q806" i="10"/>
  <c r="Q953" i="10"/>
  <c r="Q720" i="10"/>
  <c r="Q107" i="10"/>
  <c r="Q533" i="10"/>
  <c r="Q146" i="10"/>
  <c r="Q11" i="10"/>
  <c r="Q1083" i="10"/>
  <c r="Q178" i="10"/>
  <c r="Q222" i="10"/>
  <c r="Q61" i="10"/>
  <c r="Q383" i="10"/>
  <c r="Q149" i="10"/>
  <c r="Q225" i="10"/>
  <c r="Q1380" i="10"/>
  <c r="Q780" i="10"/>
  <c r="Q1127" i="10"/>
  <c r="Q823" i="10"/>
  <c r="Q981" i="10"/>
  <c r="Q1217" i="10"/>
  <c r="Q1459" i="10"/>
  <c r="Q53" i="10"/>
  <c r="Q1035" i="10"/>
  <c r="Q151" i="10"/>
  <c r="Q1200" i="10"/>
  <c r="Q134" i="10"/>
  <c r="Q205" i="10"/>
  <c r="Q857" i="10"/>
  <c r="Q999" i="10"/>
  <c r="Q1001" i="10"/>
  <c r="Q998" i="10"/>
  <c r="Q501" i="10"/>
  <c r="Q508" i="10"/>
  <c r="Q774" i="10"/>
  <c r="Q1172" i="10"/>
  <c r="Q567" i="10"/>
  <c r="Q1016" i="10"/>
  <c r="Q1171" i="10"/>
  <c r="Q739" i="10"/>
  <c r="Q1029" i="10"/>
  <c r="Q6" i="10"/>
  <c r="Q422" i="10"/>
  <c r="Q969" i="10"/>
  <c r="Q995" i="10"/>
  <c r="Q133" i="10"/>
  <c r="Q1168" i="10"/>
  <c r="Q336" i="10"/>
  <c r="Q940" i="10"/>
  <c r="Q412" i="10"/>
  <c r="Q174" i="10"/>
  <c r="Q898" i="10"/>
  <c r="Q1308" i="10"/>
  <c r="Q555" i="10"/>
  <c r="Q727" i="10"/>
  <c r="Q1421" i="10"/>
  <c r="Q144" i="10"/>
  <c r="Q1475" i="10"/>
  <c r="Q872" i="10"/>
  <c r="Q628" i="10"/>
  <c r="Q600" i="10"/>
  <c r="Q728" i="10"/>
  <c r="Q460" i="10"/>
  <c r="Q1343" i="10"/>
  <c r="Q1031" i="10"/>
  <c r="Q756" i="10"/>
  <c r="Q1120" i="10"/>
  <c r="Q435" i="10"/>
  <c r="Q520" i="10"/>
  <c r="Q411" i="10"/>
  <c r="Q619" i="10"/>
  <c r="Q1425" i="10"/>
  <c r="Q237" i="10"/>
  <c r="Q906" i="10"/>
  <c r="Q1028" i="10"/>
  <c r="Q1000" i="10"/>
  <c r="Q1039" i="10"/>
  <c r="Q1105" i="10"/>
  <c r="Q1079" i="10"/>
  <c r="Q1241" i="10"/>
  <c r="Q1196" i="10"/>
  <c r="Q447" i="10"/>
  <c r="Q577" i="10"/>
  <c r="Q528" i="10"/>
  <c r="Q709" i="10"/>
  <c r="Q716" i="10"/>
  <c r="Q901" i="10"/>
  <c r="Q1022" i="10"/>
  <c r="Q1012" i="10"/>
  <c r="Q1337" i="10"/>
  <c r="Q1155" i="10"/>
  <c r="Q1188" i="10"/>
  <c r="Q1430" i="10"/>
  <c r="Q57" i="10"/>
  <c r="Q228" i="10"/>
  <c r="Q717" i="10"/>
  <c r="Q851" i="10"/>
  <c r="Q1045" i="10"/>
  <c r="Q138" i="10"/>
  <c r="Q143" i="10"/>
  <c r="Q216" i="10"/>
  <c r="Q724" i="10"/>
  <c r="Q654" i="10"/>
  <c r="Q867" i="10"/>
  <c r="Q462" i="10"/>
  <c r="Q1315" i="10"/>
  <c r="Q583" i="10"/>
  <c r="Q647" i="10"/>
  <c r="Q125" i="10"/>
  <c r="Q347" i="10"/>
  <c r="Q395" i="10"/>
  <c r="Q1133" i="10"/>
  <c r="Q124" i="10"/>
  <c r="Q83" i="10"/>
  <c r="Q301" i="10"/>
  <c r="Q437" i="10"/>
  <c r="Q1053" i="10"/>
  <c r="Q1344" i="10"/>
  <c r="Q1362" i="10"/>
  <c r="Q1423" i="10"/>
  <c r="Q1453" i="10"/>
  <c r="Q1439" i="10"/>
  <c r="Q1497" i="10"/>
  <c r="Q91" i="10"/>
  <c r="Q900" i="10"/>
  <c r="Q1041" i="10"/>
  <c r="Q457" i="10"/>
  <c r="Q777" i="10"/>
  <c r="Q1064" i="10"/>
  <c r="Q353" i="10"/>
  <c r="Q664" i="10"/>
  <c r="Q770" i="10"/>
  <c r="Q59" i="10"/>
  <c r="Q179" i="10"/>
  <c r="Q1435" i="10"/>
  <c r="Q821" i="10"/>
  <c r="Q920" i="10"/>
  <c r="Q962" i="10"/>
  <c r="Q1019" i="10"/>
  <c r="Q424" i="10"/>
  <c r="Q378" i="10"/>
  <c r="Q509" i="10"/>
  <c r="Q1274" i="10"/>
  <c r="Q1401" i="10"/>
  <c r="Q184" i="10"/>
  <c r="Q442" i="10"/>
  <c r="Q714" i="10"/>
  <c r="Q215" i="10"/>
  <c r="Q417" i="10"/>
  <c r="Q818" i="10"/>
  <c r="Q1494" i="10"/>
  <c r="Q548" i="10"/>
  <c r="Q659" i="10"/>
  <c r="Q1458" i="10"/>
  <c r="Q76" i="10"/>
  <c r="Q1398" i="10"/>
  <c r="Q84" i="10"/>
  <c r="Q944" i="10"/>
  <c r="Q1140" i="10"/>
  <c r="Q268" i="10"/>
  <c r="Q681" i="10"/>
  <c r="Q847" i="10"/>
  <c r="Q987" i="10"/>
  <c r="Q831" i="10"/>
  <c r="Q1299" i="10"/>
  <c r="Q703" i="10"/>
  <c r="Q1440" i="10"/>
  <c r="Q349" i="10"/>
  <c r="Q1090" i="10"/>
  <c r="Q504" i="10"/>
  <c r="Q1376" i="10"/>
  <c r="Q845" i="10"/>
  <c r="Q840" i="10"/>
  <c r="Q1303" i="10"/>
  <c r="Q131" i="10"/>
  <c r="Q596" i="10"/>
  <c r="Q745" i="10"/>
  <c r="Q856" i="10"/>
  <c r="Q358" i="10"/>
  <c r="Q1205" i="10"/>
  <c r="Q221" i="10"/>
  <c r="Q590" i="10"/>
  <c r="Q971" i="10"/>
  <c r="Q283" i="10"/>
  <c r="Q658" i="10"/>
  <c r="Q60" i="10"/>
  <c r="Q632" i="10"/>
  <c r="Q505" i="10"/>
  <c r="Q939" i="10"/>
  <c r="Q1040" i="10"/>
  <c r="Q1447" i="10"/>
  <c r="Q275" i="10"/>
  <c r="Q1372" i="10"/>
  <c r="Q229" i="10"/>
  <c r="Q55" i="10"/>
  <c r="Q500" i="10"/>
  <c r="Q744" i="10"/>
  <c r="Q314" i="10"/>
  <c r="Q1275" i="10"/>
  <c r="Q608" i="10"/>
  <c r="Q648" i="10"/>
  <c r="Q839" i="10"/>
  <c r="Q122" i="10"/>
  <c r="Q1136" i="10"/>
  <c r="Q602" i="10"/>
  <c r="Q1473" i="10"/>
  <c r="Q862" i="10"/>
  <c r="Q1393" i="10"/>
  <c r="Q707" i="10"/>
  <c r="Q1156" i="10"/>
  <c r="Q1235" i="10"/>
  <c r="Q310" i="10"/>
  <c r="Q157" i="10"/>
  <c r="Q565" i="10"/>
  <c r="Q996" i="10"/>
  <c r="Q1025" i="10"/>
  <c r="Q356" i="10"/>
  <c r="Q1350" i="10"/>
  <c r="Q827" i="10"/>
  <c r="Q1021" i="10"/>
  <c r="Q117" i="10"/>
  <c r="Q260" i="10"/>
  <c r="Q493" i="10"/>
  <c r="Q1099" i="10"/>
  <c r="Q153" i="10"/>
  <c r="Q410" i="10"/>
  <c r="Q926" i="10"/>
  <c r="Q808" i="10"/>
  <c r="Q1445" i="10"/>
  <c r="Q197" i="10"/>
  <c r="Q127" i="10"/>
  <c r="Q192" i="10"/>
  <c r="Q1049" i="10"/>
  <c r="Q1061" i="10"/>
  <c r="Q1187" i="10"/>
  <c r="Q85" i="10"/>
  <c r="Q458" i="10"/>
  <c r="Q218" i="10"/>
  <c r="Q189" i="10"/>
  <c r="Q807" i="10"/>
  <c r="Q559" i="10"/>
  <c r="Q1096" i="10"/>
  <c r="Q1216" i="10"/>
  <c r="Q1270" i="10"/>
  <c r="Q1289" i="10"/>
  <c r="Q1318" i="10"/>
  <c r="Q1073" i="10"/>
  <c r="Q1251" i="10"/>
  <c r="Q71" i="10"/>
  <c r="Q49" i="10"/>
  <c r="Q1038" i="10"/>
  <c r="Q1092" i="10"/>
  <c r="Q135" i="10"/>
  <c r="Q188" i="10"/>
  <c r="Q1257" i="10"/>
  <c r="Q29" i="10"/>
  <c r="Q390" i="10"/>
  <c r="Q111" i="10"/>
  <c r="Q137" i="10"/>
  <c r="Q73" i="10"/>
  <c r="Q638" i="10"/>
  <c r="Q687" i="10"/>
  <c r="Q972" i="10"/>
  <c r="Q263" i="10"/>
  <c r="Q389" i="10"/>
  <c r="Q866" i="10"/>
  <c r="Q1246" i="10"/>
  <c r="Q420" i="10"/>
  <c r="Q631" i="10"/>
  <c r="Q1065" i="10"/>
  <c r="Q1093" i="10"/>
  <c r="Q1285" i="10"/>
  <c r="Q1382" i="10"/>
  <c r="Q1444" i="10"/>
  <c r="Q887" i="10"/>
  <c r="Q1128" i="10"/>
  <c r="Q415" i="10"/>
  <c r="Q1068" i="10"/>
  <c r="Q307" i="10"/>
  <c r="Q517" i="10"/>
  <c r="Q66" i="10"/>
  <c r="Q907" i="10"/>
  <c r="Q989" i="10"/>
  <c r="Q547" i="10"/>
  <c r="Q791" i="10"/>
  <c r="Q1194" i="10"/>
  <c r="Q676" i="10"/>
  <c r="Q454" i="10"/>
  <c r="Q1294" i="10"/>
  <c r="Q1287" i="10"/>
  <c r="Q1300" i="10"/>
  <c r="Q382" i="10"/>
  <c r="Q572" i="10"/>
  <c r="Q610" i="10"/>
  <c r="Q723" i="10"/>
  <c r="Q148" i="10"/>
  <c r="Q874" i="10"/>
  <c r="Q1056" i="10"/>
  <c r="Q983" i="10"/>
  <c r="Q355" i="10"/>
  <c r="Q810" i="10"/>
  <c r="Q58" i="10"/>
  <c r="Q145" i="10"/>
  <c r="Q479" i="10"/>
  <c r="Q477" i="10"/>
  <c r="Q522" i="10"/>
  <c r="Q832" i="10"/>
  <c r="Q515" i="10"/>
  <c r="Q512" i="10"/>
  <c r="Q712" i="10"/>
  <c r="Q811" i="10"/>
  <c r="Q1089" i="10"/>
  <c r="Q1126" i="10"/>
  <c r="Q1260" i="10"/>
  <c r="Q1461" i="10"/>
  <c r="Q924" i="10"/>
  <c r="Q300" i="10"/>
  <c r="Q95" i="10"/>
  <c r="Q869" i="10"/>
  <c r="Q1118" i="10"/>
  <c r="Q191" i="10"/>
  <c r="Q311" i="10"/>
  <c r="Q611" i="10"/>
  <c r="Q1428" i="10"/>
  <c r="Q22" i="10"/>
  <c r="Q80" i="10"/>
  <c r="Q489" i="10"/>
  <c r="Q414" i="10"/>
  <c r="Q387" i="10"/>
  <c r="Q761" i="10"/>
  <c r="Q69" i="10"/>
  <c r="Q177" i="10"/>
  <c r="Q252" i="10"/>
  <c r="Q209" i="10"/>
  <c r="Q285" i="10"/>
  <c r="Q341" i="10"/>
  <c r="Q710" i="10"/>
  <c r="Q805" i="10"/>
  <c r="Q798" i="10"/>
  <c r="Q1050" i="10"/>
  <c r="Q1088" i="10"/>
  <c r="Q767" i="10"/>
  <c r="Q329" i="10"/>
  <c r="Q1402" i="10"/>
  <c r="Q1333" i="10"/>
  <c r="Q826" i="10"/>
  <c r="Q1077" i="10"/>
  <c r="Q1262" i="10"/>
  <c r="Q210" i="10"/>
  <c r="Q16" i="10"/>
  <c r="Q165" i="10"/>
  <c r="Q765" i="10"/>
  <c r="Q667" i="10"/>
  <c r="Q1399" i="10"/>
  <c r="Q1465" i="10"/>
  <c r="Q1500" i="10"/>
  <c r="Q630" i="10"/>
  <c r="Q86" i="10"/>
  <c r="Q40" i="10"/>
  <c r="Q181" i="10"/>
  <c r="Q359" i="10"/>
  <c r="Q697" i="10"/>
  <c r="Q345" i="10"/>
  <c r="Q491" i="10"/>
  <c r="Q855" i="10"/>
  <c r="Q453" i="10"/>
  <c r="Q98" i="10"/>
  <c r="Q1167" i="10"/>
  <c r="Q541" i="10"/>
  <c r="Q755" i="10"/>
  <c r="Q952" i="10"/>
  <c r="Q136" i="10"/>
  <c r="Q1161" i="10"/>
  <c r="Q506" i="10"/>
  <c r="Q931" i="10"/>
  <c r="Q1186" i="10"/>
  <c r="Q1219" i="10"/>
  <c r="Q1250" i="10"/>
  <c r="Q1455" i="10"/>
  <c r="Q465" i="10"/>
  <c r="Q1236" i="10"/>
  <c r="Q1221" i="10"/>
  <c r="Q1307" i="10"/>
  <c r="Q1310" i="10"/>
  <c r="Q1327" i="10"/>
  <c r="Q1070" i="10"/>
  <c r="Q1400" i="10"/>
  <c r="Q674" i="10"/>
  <c r="Q67" i="10"/>
  <c r="Q87" i="10"/>
  <c r="Q140" i="10"/>
  <c r="Q409" i="10"/>
  <c r="Q368" i="10"/>
  <c r="Q617" i="10"/>
  <c r="Q26" i="10"/>
  <c r="Q470" i="10"/>
  <c r="Q592" i="10"/>
  <c r="Q735" i="10"/>
  <c r="Q782" i="10"/>
  <c r="Q1003" i="10"/>
  <c r="Q1098" i="10"/>
  <c r="Q1224" i="10"/>
  <c r="Q1281" i="10"/>
  <c r="Q92" i="10"/>
  <c r="Q132" i="10"/>
  <c r="Q313" i="10"/>
  <c r="Q169" i="10"/>
  <c r="Q342" i="10"/>
  <c r="Q377" i="10"/>
  <c r="Q419" i="10"/>
  <c r="Q523" i="10"/>
  <c r="Q613" i="10"/>
  <c r="Q751" i="10"/>
  <c r="Q923" i="10"/>
  <c r="Q961" i="10"/>
  <c r="Q1302" i="10"/>
  <c r="Q1351" i="10"/>
  <c r="Q1375" i="10"/>
  <c r="Q1424" i="10"/>
  <c r="Q1419" i="10"/>
  <c r="Q70" i="10"/>
  <c r="Q525" i="10"/>
  <c r="Q863" i="10"/>
  <c r="Q992" i="10"/>
  <c r="Q1032" i="10"/>
  <c r="Q113" i="10"/>
  <c r="Q551" i="10"/>
  <c r="Q883" i="10"/>
  <c r="Q1043" i="10"/>
  <c r="Q792" i="10"/>
  <c r="Q1409" i="10"/>
  <c r="Q47" i="10"/>
  <c r="Q346" i="10"/>
  <c r="Q563" i="10"/>
  <c r="Q513" i="10"/>
  <c r="Q730" i="10"/>
  <c r="Q842" i="10"/>
  <c r="Q1054" i="10"/>
  <c r="Q1169" i="10"/>
  <c r="Q1266" i="10"/>
  <c r="Q1342" i="10"/>
  <c r="Q272" i="10"/>
  <c r="Q705" i="10"/>
  <c r="Q833" i="10"/>
  <c r="Q1295" i="10"/>
  <c r="Q82" i="10"/>
  <c r="Q425" i="10"/>
  <c r="Q762" i="10"/>
  <c r="Q854" i="10"/>
  <c r="Q814" i="10"/>
  <c r="Q955" i="10"/>
  <c r="Q1020" i="10"/>
  <c r="Q1173" i="10"/>
  <c r="Q1328" i="10"/>
  <c r="Q616" i="10"/>
  <c r="Q1290" i="10"/>
  <c r="Q362" i="10"/>
  <c r="Q978" i="10"/>
  <c r="Q322" i="10"/>
  <c r="Q461" i="10"/>
  <c r="Q201" i="10"/>
  <c r="Q519" i="10"/>
  <c r="Q1017" i="10"/>
  <c r="Q130" i="10"/>
  <c r="Q56" i="10"/>
  <c r="Q97" i="10"/>
  <c r="Q576" i="10"/>
  <c r="Q787" i="10"/>
  <c r="Q970" i="10"/>
  <c r="Q959" i="10"/>
  <c r="Q1316" i="10"/>
  <c r="Q1468" i="10"/>
  <c r="Q100" i="10"/>
  <c r="Q354" i="10"/>
  <c r="Q397" i="10"/>
  <c r="Q558" i="10"/>
  <c r="Q700" i="10"/>
  <c r="Q759" i="10"/>
  <c r="Q1143" i="10"/>
  <c r="Q1208" i="10"/>
  <c r="Q1238" i="10"/>
  <c r="Q1046" i="10"/>
  <c r="Q161" i="10"/>
  <c r="Q1438" i="10"/>
  <c r="Q105" i="10"/>
  <c r="Q156" i="10"/>
  <c r="Q294" i="10"/>
  <c r="Q116" i="10"/>
  <c r="Q535" i="10"/>
  <c r="Q773" i="10"/>
  <c r="Q813" i="10"/>
  <c r="Q542" i="10"/>
  <c r="Q904" i="10"/>
  <c r="Q1042" i="10"/>
  <c r="Q1154" i="10"/>
  <c r="Q141" i="10"/>
  <c r="Q451" i="10"/>
  <c r="Q701" i="10"/>
  <c r="Q769" i="10"/>
  <c r="Q848" i="10"/>
  <c r="Q1191" i="10"/>
  <c r="Q1298" i="10"/>
  <c r="Q1389" i="10"/>
  <c r="Q1434" i="10"/>
  <c r="Q1293" i="10"/>
  <c r="Q994" i="10"/>
  <c r="Q1247" i="10"/>
  <c r="Q1174" i="10"/>
  <c r="Q880" i="10"/>
  <c r="Q605" i="10"/>
  <c r="Q1112" i="10"/>
  <c r="Q20" i="10"/>
  <c r="Q139" i="10"/>
  <c r="Q467" i="10"/>
  <c r="Q614" i="10"/>
  <c r="Q531" i="10"/>
  <c r="Q46" i="10"/>
  <c r="Q333" i="10"/>
  <c r="Q476" i="10"/>
  <c r="Q655" i="10"/>
  <c r="Q776" i="10"/>
  <c r="Q878" i="10"/>
  <c r="Q1203" i="10"/>
  <c r="Q1414" i="10"/>
  <c r="Q198" i="10"/>
  <c r="Q815" i="10"/>
  <c r="Q1002" i="10"/>
  <c r="Q1078" i="10"/>
  <c r="Q1157" i="10"/>
  <c r="Q129" i="10"/>
  <c r="Q99" i="10"/>
  <c r="Q202" i="10"/>
  <c r="Q54" i="10"/>
  <c r="Q280" i="10"/>
  <c r="Q766" i="10"/>
  <c r="Q860" i="10"/>
  <c r="Q985" i="10"/>
  <c r="Q1113" i="10"/>
  <c r="Q1158" i="10"/>
  <c r="Q1498" i="10"/>
  <c r="Q639" i="10"/>
  <c r="Q844" i="10"/>
  <c r="Q945" i="10"/>
  <c r="Q1085" i="10"/>
  <c r="Q173" i="10"/>
  <c r="Q265" i="10"/>
  <c r="Q163" i="10"/>
  <c r="Q257" i="10"/>
  <c r="Q607" i="10"/>
  <c r="Q450" i="10"/>
  <c r="Q708" i="10"/>
  <c r="Q858" i="10"/>
  <c r="Q930" i="10"/>
  <c r="Q1059" i="10"/>
  <c r="Q980" i="10"/>
  <c r="Q1305" i="10"/>
  <c r="Q41" i="10"/>
  <c r="Q485" i="10"/>
  <c r="Q606" i="10"/>
  <c r="Q943" i="10"/>
  <c r="Q1195" i="10"/>
  <c r="Q1242" i="10"/>
  <c r="Q1278" i="10"/>
  <c r="Q226" i="10"/>
  <c r="Q168" i="10"/>
  <c r="Q32" i="10"/>
  <c r="Q376" i="10"/>
  <c r="Q126" i="10"/>
  <c r="Q427" i="10"/>
  <c r="Q475" i="10"/>
  <c r="Q516" i="10"/>
  <c r="Q733" i="10"/>
  <c r="Q809" i="10"/>
  <c r="Q911" i="10"/>
  <c r="Q861" i="10"/>
  <c r="Q800" i="10"/>
  <c r="Q784" i="10"/>
  <c r="Q1501" i="10"/>
  <c r="Q677" i="10"/>
  <c r="Q914" i="10"/>
  <c r="Q398" i="10"/>
  <c r="Q373" i="10"/>
  <c r="Q102" i="10"/>
  <c r="Q934" i="10"/>
  <c r="Q103" i="10"/>
  <c r="Q339" i="10"/>
  <c r="Q598" i="10"/>
  <c r="Q324" i="10"/>
  <c r="Q573" i="10"/>
  <c r="Q690" i="10"/>
  <c r="Q825" i="10"/>
  <c r="Q1030" i="10"/>
  <c r="Q1082" i="10"/>
  <c r="Q1115" i="10"/>
  <c r="Q152" i="10"/>
  <c r="Q36" i="10"/>
  <c r="Q455" i="10"/>
  <c r="Q320" i="10"/>
  <c r="Q584" i="10"/>
  <c r="Q696" i="10"/>
  <c r="Q731" i="10"/>
  <c r="Q748" i="10"/>
  <c r="Q913" i="10"/>
  <c r="Q982" i="10"/>
  <c r="Q1170" i="10"/>
  <c r="Q1323" i="10"/>
  <c r="Q1390" i="10"/>
  <c r="Q1472" i="10"/>
  <c r="Q950" i="10"/>
  <c r="Q208" i="10"/>
  <c r="Q819" i="10"/>
  <c r="Q816" i="10"/>
  <c r="Q919" i="10"/>
  <c r="Q1014" i="10"/>
  <c r="Q1243" i="10"/>
  <c r="Q183" i="10"/>
  <c r="Q187" i="10"/>
  <c r="Q331" i="10"/>
  <c r="Q466" i="10"/>
  <c r="Q14" i="10"/>
  <c r="Q737" i="10"/>
  <c r="Q958" i="10"/>
  <c r="Q1202" i="10"/>
  <c r="Q646" i="10"/>
  <c r="Q1201" i="10"/>
  <c r="Q340" i="10"/>
  <c r="Q725" i="10"/>
  <c r="Q1144" i="10"/>
  <c r="Q1178" i="10"/>
  <c r="E1504" i="10"/>
  <c r="F1504" i="10"/>
  <c r="Q223" i="10"/>
  <c r="Q1007" i="10"/>
  <c r="Q1004" i="10"/>
  <c r="Q643" i="10"/>
  <c r="Q332" i="10"/>
  <c r="Q35" i="10"/>
  <c r="Q873" i="10"/>
  <c r="Q21" i="10"/>
  <c r="Q304" i="10"/>
  <c r="Q1335" i="10"/>
  <c r="Q694" i="10"/>
  <c r="Q877" i="10"/>
  <c r="Q212" i="10"/>
  <c r="Q704" i="10"/>
  <c r="Q865" i="10"/>
  <c r="Q1147" i="10"/>
  <c r="Q1076" i="10"/>
  <c r="Q1366" i="10"/>
  <c r="Q170" i="10"/>
  <c r="Q393" i="10"/>
  <c r="Q440" i="10"/>
  <c r="Q637" i="10"/>
  <c r="Q686" i="10"/>
  <c r="Q997" i="10"/>
  <c r="Q1363" i="10"/>
  <c r="Q1443" i="10"/>
  <c r="Q175" i="10"/>
  <c r="Q186" i="10"/>
  <c r="Q159" i="10"/>
  <c r="Q361" i="10"/>
  <c r="Q672" i="10"/>
  <c r="Q918" i="10"/>
  <c r="Q956" i="10"/>
  <c r="Q1339" i="10"/>
  <c r="Q652" i="10"/>
  <c r="Q868" i="10"/>
  <c r="Q1146" i="10"/>
  <c r="Q1237" i="10"/>
  <c r="Q52" i="10"/>
  <c r="Q193" i="10"/>
  <c r="Q196" i="10"/>
  <c r="Q445" i="10"/>
  <c r="Q291" i="10"/>
  <c r="Q772" i="10"/>
  <c r="Q820" i="10"/>
  <c r="Q1087" i="10"/>
  <c r="Q1313" i="10"/>
  <c r="Q1477" i="10"/>
  <c r="Q1432" i="10"/>
  <c r="Q478" i="10"/>
  <c r="Q1132" i="10"/>
  <c r="Q90" i="10"/>
  <c r="Q402" i="10"/>
  <c r="Q642" i="10"/>
  <c r="Q790" i="10"/>
  <c r="Q916" i="10"/>
  <c r="Q1122" i="10"/>
  <c r="Q1218" i="10"/>
  <c r="Q1418" i="10"/>
  <c r="Q1160" i="10"/>
  <c r="Q828" i="10"/>
  <c r="Q1277" i="10"/>
  <c r="Q160" i="10"/>
  <c r="Q227" i="10"/>
  <c r="Q1116" i="10"/>
  <c r="Q5" i="10"/>
  <c r="Q401" i="10"/>
  <c r="Q325" i="10"/>
  <c r="Q688" i="10"/>
  <c r="Q835" i="10"/>
  <c r="Q1010" i="10"/>
  <c r="Q108" i="10"/>
  <c r="Q408" i="10"/>
  <c r="Q293" i="10"/>
  <c r="Q544" i="10"/>
  <c r="Q1044" i="10"/>
  <c r="Q1176" i="10"/>
  <c r="Q1331" i="10"/>
  <c r="Q182" i="10"/>
  <c r="Q702" i="10"/>
  <c r="Q1233" i="10"/>
  <c r="Q42" i="10"/>
  <c r="Q15" i="10"/>
  <c r="Q482" i="10"/>
  <c r="Q439" i="10"/>
  <c r="Q721" i="10"/>
  <c r="Q1069" i="10"/>
  <c r="Q1269" i="10"/>
  <c r="Q1446" i="10"/>
  <c r="Q63" i="10"/>
  <c r="Q711" i="10"/>
  <c r="Q1024" i="10"/>
  <c r="Q589" i="10"/>
  <c r="Q849" i="10"/>
  <c r="Q1184" i="10"/>
  <c r="Q1383" i="10"/>
  <c r="Q684" i="10"/>
  <c r="Q1283" i="10"/>
  <c r="Q118" i="10"/>
  <c r="Q75" i="10"/>
  <c r="Q267" i="10"/>
  <c r="Q492" i="10"/>
  <c r="Q738" i="10"/>
  <c r="Q974" i="10"/>
  <c r="Q968" i="10"/>
  <c r="Q1153" i="10"/>
  <c r="Q1301" i="10"/>
  <c r="Q1348" i="10"/>
  <c r="Q1347" i="10"/>
  <c r="Q1420" i="10"/>
  <c r="Q166" i="10"/>
  <c r="Q481" i="10"/>
  <c r="Q650" i="10"/>
  <c r="Q1185" i="10"/>
  <c r="Q74" i="10"/>
  <c r="Q1215" i="10"/>
  <c r="Q10" i="10"/>
  <c r="Q50" i="10"/>
  <c r="Q894" i="10"/>
  <c r="Q964" i="10"/>
  <c r="Q9" i="10"/>
  <c r="Q641" i="10"/>
  <c r="Q564" i="10"/>
  <c r="Q1345" i="10"/>
  <c r="Q803" i="10"/>
  <c r="Q1450" i="10"/>
  <c r="Q660" i="10"/>
  <c r="Q1412" i="10"/>
  <c r="Q220" i="10"/>
  <c r="Q852" i="10"/>
  <c r="Q33" i="10"/>
  <c r="Q526" i="10"/>
  <c r="Q741" i="10"/>
  <c r="Q1111" i="10"/>
  <c r="Q162" i="10"/>
  <c r="Q128" i="10"/>
  <c r="Q224" i="10"/>
  <c r="Q486" i="10"/>
  <c r="Q560" i="10"/>
  <c r="Q1084" i="10"/>
  <c r="Q1175" i="10"/>
  <c r="Q1385" i="10"/>
  <c r="Q1448" i="10"/>
  <c r="Q917" i="10"/>
  <c r="Q79" i="10"/>
  <c r="Q154" i="10"/>
  <c r="Q217" i="10"/>
  <c r="Q327" i="10"/>
  <c r="Q503" i="10"/>
  <c r="Q797" i="10"/>
  <c r="Q1166" i="10"/>
  <c r="Q1206" i="10"/>
  <c r="Q1268" i="10"/>
  <c r="Q1386" i="10"/>
  <c r="Q922" i="10"/>
  <c r="Q1177" i="10"/>
  <c r="Q28" i="10"/>
  <c r="Q367" i="10"/>
  <c r="Q556" i="10"/>
  <c r="Q561" i="10"/>
  <c r="Q802" i="10"/>
  <c r="Q1051" i="10"/>
  <c r="Q1190" i="10"/>
  <c r="Q1422" i="10"/>
  <c r="Q1232" i="10"/>
  <c r="Q1329" i="10"/>
  <c r="Q214" i="10"/>
  <c r="Q213" i="10"/>
  <c r="Q484" i="10"/>
  <c r="Q456" i="10"/>
  <c r="Q537" i="10"/>
  <c r="Q1388" i="10"/>
  <c r="Q490" i="10"/>
  <c r="Q594" i="10"/>
  <c r="Q991" i="10"/>
  <c r="Q120" i="10"/>
  <c r="Q471" i="10"/>
  <c r="Q678" i="10"/>
  <c r="Q1485" i="10"/>
  <c r="Q859" i="10"/>
  <c r="Q1108" i="10"/>
  <c r="Q1047" i="10"/>
  <c r="Q17" i="10"/>
  <c r="Q571" i="10"/>
  <c r="Q662" i="10"/>
  <c r="Q947" i="10"/>
  <c r="Q1139" i="10"/>
  <c r="Q623" i="10"/>
  <c r="Q164" i="10"/>
  <c r="Q975" i="10"/>
  <c r="Q413" i="10"/>
  <c r="Q13" i="10"/>
  <c r="Q510" i="10"/>
  <c r="Q1244" i="10"/>
  <c r="Q81" i="10"/>
  <c r="Q404" i="10"/>
  <c r="Q19" i="10"/>
  <c r="Q25" i="10"/>
  <c r="Q253" i="10"/>
  <c r="Q429" i="10"/>
  <c r="Q795" i="10"/>
  <c r="Q967" i="10"/>
  <c r="Q965" i="10"/>
  <c r="Q1150" i="10"/>
  <c r="Q1213" i="10"/>
  <c r="Q1353" i="10"/>
  <c r="Q1442" i="10"/>
  <c r="Q742" i="10"/>
  <c r="Q870" i="10"/>
  <c r="Q68" i="10"/>
  <c r="Q463" i="10"/>
  <c r="Q538" i="10"/>
  <c r="Q692" i="10"/>
  <c r="Q838" i="10"/>
  <c r="Q1062" i="10"/>
  <c r="Q1048" i="10"/>
  <c r="Q1227" i="10"/>
  <c r="Q1395" i="10"/>
  <c r="Q1484" i="10"/>
  <c r="Q269" i="10"/>
  <c r="Q121" i="10"/>
  <c r="Q472" i="10"/>
  <c r="Q758" i="10"/>
  <c r="Q853" i="10"/>
  <c r="Q1036" i="10"/>
  <c r="Q1276" i="10"/>
  <c r="Q1279" i="10"/>
  <c r="Q698" i="10"/>
  <c r="Q986" i="10"/>
  <c r="Q1352" i="10"/>
  <c r="Q1479" i="10"/>
  <c r="Q1374" i="10"/>
  <c r="Q318" i="10"/>
  <c r="Q446" i="10"/>
  <c r="Q843" i="10"/>
  <c r="Q1081" i="10"/>
  <c r="Q78" i="10"/>
  <c r="Q1192" i="10"/>
  <c r="Q274" i="10"/>
  <c r="Q1072" i="10"/>
  <c r="Q824" i="10"/>
  <c r="M1466" i="10"/>
  <c r="M1504" i="10" s="1"/>
  <c r="P1466" i="10"/>
  <c r="N1490" i="10"/>
  <c r="I12" i="10"/>
  <c r="O12" i="10" s="1"/>
  <c r="P12" i="10" s="1"/>
  <c r="H1504" i="10"/>
  <c r="N30" i="10"/>
  <c r="N136" i="10"/>
  <c r="N166" i="10"/>
  <c r="N306" i="10"/>
  <c r="N353" i="10"/>
  <c r="N402" i="10"/>
  <c r="N15" i="10"/>
  <c r="N44" i="10"/>
  <c r="N112" i="10"/>
  <c r="N170" i="10"/>
  <c r="N201" i="10"/>
  <c r="N232" i="10"/>
  <c r="N261" i="10"/>
  <c r="N288" i="10"/>
  <c r="N317" i="10"/>
  <c r="N346" i="10"/>
  <c r="N372" i="10"/>
  <c r="N395" i="10"/>
  <c r="N439" i="10"/>
  <c r="N471" i="10"/>
  <c r="N496" i="10"/>
  <c r="N526" i="10"/>
  <c r="N551" i="10"/>
  <c r="N580" i="10"/>
  <c r="N638" i="10"/>
  <c r="N667" i="10"/>
  <c r="N690" i="10"/>
  <c r="N720" i="10"/>
  <c r="N750" i="10"/>
  <c r="N779" i="10"/>
  <c r="N810" i="10"/>
  <c r="N837" i="10"/>
  <c r="N867" i="10"/>
  <c r="N895" i="10"/>
  <c r="AA15" i="17" s="1"/>
  <c r="AA21" i="17" s="1"/>
  <c r="N918" i="10"/>
  <c r="N941" i="10"/>
  <c r="N971" i="10"/>
  <c r="N995" i="10"/>
  <c r="N1024" i="10"/>
  <c r="N1053" i="10"/>
  <c r="N1106" i="10"/>
  <c r="N1134" i="10"/>
  <c r="N1165" i="10"/>
  <c r="N1196" i="10"/>
  <c r="N1222" i="10"/>
  <c r="N1244" i="10"/>
  <c r="N1269" i="10"/>
  <c r="N1299" i="10"/>
  <c r="N1356" i="10"/>
  <c r="N1381" i="10"/>
  <c r="N1412" i="10"/>
  <c r="N1441" i="10"/>
  <c r="N1501" i="10"/>
  <c r="N235" i="10"/>
  <c r="N557" i="10"/>
  <c r="N611" i="10"/>
  <c r="N787" i="10"/>
  <c r="N817" i="10"/>
  <c r="N844" i="10"/>
  <c r="N872" i="10"/>
  <c r="N901" i="10"/>
  <c r="N948" i="10"/>
  <c r="N977" i="10"/>
  <c r="N1001" i="10"/>
  <c r="N1031" i="10"/>
  <c r="N1098" i="10"/>
  <c r="N1127" i="10"/>
  <c r="N1156" i="10"/>
  <c r="N1187" i="10"/>
  <c r="N1215" i="10"/>
  <c r="N1237" i="10"/>
  <c r="N1263" i="10"/>
  <c r="N1290" i="10"/>
  <c r="N1320" i="10"/>
  <c r="N1347" i="10"/>
  <c r="N1373" i="10"/>
  <c r="N1403" i="10"/>
  <c r="N1434" i="10"/>
  <c r="N1500" i="10"/>
  <c r="N47" i="10"/>
  <c r="N111" i="10"/>
  <c r="N231" i="10"/>
  <c r="N477" i="10"/>
  <c r="N522" i="10"/>
  <c r="N615" i="10"/>
  <c r="N701" i="10"/>
  <c r="N5" i="10"/>
  <c r="N36" i="10"/>
  <c r="N66" i="10"/>
  <c r="N118" i="10"/>
  <c r="N148" i="10"/>
  <c r="N176" i="10"/>
  <c r="N206" i="10"/>
  <c r="N239" i="10"/>
  <c r="N266" i="10"/>
  <c r="N294" i="10"/>
  <c r="N323" i="10"/>
  <c r="N352" i="10"/>
  <c r="N401" i="10"/>
  <c r="N429" i="10"/>
  <c r="N462" i="10"/>
  <c r="N487" i="10"/>
  <c r="N518" i="10"/>
  <c r="N542" i="10"/>
  <c r="N570" i="10"/>
  <c r="N599" i="10"/>
  <c r="N628" i="10"/>
  <c r="N658" i="10"/>
  <c r="N682" i="10"/>
  <c r="N710" i="10"/>
  <c r="N802" i="10"/>
  <c r="N828" i="10"/>
  <c r="N857" i="10"/>
  <c r="N886" i="10"/>
  <c r="X15" i="17" s="1"/>
  <c r="X21" i="17" s="1"/>
  <c r="N933" i="10"/>
  <c r="N961" i="10"/>
  <c r="N1015" i="10"/>
  <c r="N1044" i="10"/>
  <c r="N1070" i="10"/>
  <c r="N1097" i="10"/>
  <c r="N1126" i="10"/>
  <c r="N1155" i="10"/>
  <c r="N1186" i="10"/>
  <c r="N1262" i="10"/>
  <c r="N1289" i="10"/>
  <c r="N1319" i="10"/>
  <c r="N1346" i="10"/>
  <c r="N1402" i="10"/>
  <c r="N1433" i="10"/>
  <c r="N1491" i="10"/>
  <c r="N169" i="10"/>
  <c r="N277" i="10"/>
  <c r="N433" i="10"/>
  <c r="N470" i="10"/>
  <c r="N579" i="10"/>
  <c r="N659" i="10"/>
  <c r="N705" i="10"/>
  <c r="N749" i="10"/>
  <c r="N24" i="10"/>
  <c r="N53" i="10"/>
  <c r="N83" i="10"/>
  <c r="N105" i="10"/>
  <c r="N135" i="10"/>
  <c r="N179" i="10"/>
  <c r="N209" i="10"/>
  <c r="N241" i="10"/>
  <c r="N269" i="10"/>
  <c r="N297" i="10"/>
  <c r="N325" i="10"/>
  <c r="N366" i="10"/>
  <c r="N392" i="10"/>
  <c r="N418" i="10"/>
  <c r="N450" i="10"/>
  <c r="N478" i="10"/>
  <c r="N505" i="10"/>
  <c r="N544" i="10"/>
  <c r="N573" i="10"/>
  <c r="N602" i="10"/>
  <c r="N631" i="10"/>
  <c r="N661" i="10"/>
  <c r="N684" i="10"/>
  <c r="N713" i="10"/>
  <c r="N743" i="10"/>
  <c r="N789" i="10"/>
  <c r="N819" i="10"/>
  <c r="N846" i="10"/>
  <c r="N874" i="10"/>
  <c r="N903" i="10"/>
  <c r="N950" i="10"/>
  <c r="N978" i="10"/>
  <c r="N1003" i="10"/>
  <c r="N1033" i="10"/>
  <c r="N1060" i="10"/>
  <c r="N1085" i="10"/>
  <c r="N1116" i="10"/>
  <c r="N1142" i="10"/>
  <c r="N1205" i="10"/>
  <c r="N1239" i="10"/>
  <c r="N1292" i="10"/>
  <c r="N1322" i="10"/>
  <c r="N1349" i="10"/>
  <c r="N1375" i="10"/>
  <c r="N1405" i="10"/>
  <c r="N1436" i="10"/>
  <c r="N1464" i="10"/>
  <c r="Q315" i="10"/>
  <c r="Q938" i="10"/>
  <c r="P27" i="10"/>
  <c r="P634" i="10"/>
  <c r="P167" i="10"/>
  <c r="N87" i="10"/>
  <c r="N149" i="10"/>
  <c r="N320" i="10"/>
  <c r="N362" i="10"/>
  <c r="N394" i="10"/>
  <c r="N11" i="10"/>
  <c r="N40" i="10"/>
  <c r="N72" i="10"/>
  <c r="N124" i="10"/>
  <c r="N153" i="10"/>
  <c r="N182" i="10"/>
  <c r="N212" i="10"/>
  <c r="N272" i="10"/>
  <c r="N300" i="10"/>
  <c r="N328" i="10"/>
  <c r="N356" i="10"/>
  <c r="N382" i="10"/>
  <c r="N406" i="10"/>
  <c r="N434" i="10"/>
  <c r="N468" i="10"/>
  <c r="N493" i="10"/>
  <c r="N523" i="10"/>
  <c r="N591" i="10"/>
  <c r="N619" i="10"/>
  <c r="N674" i="10"/>
  <c r="N702" i="10"/>
  <c r="N762" i="10"/>
  <c r="N792" i="10"/>
  <c r="N821" i="10"/>
  <c r="N849" i="10"/>
  <c r="N877" i="10"/>
  <c r="N905" i="10"/>
  <c r="N924" i="10"/>
  <c r="N1006" i="10"/>
  <c r="N1036" i="10"/>
  <c r="N1062" i="10"/>
  <c r="N1088" i="10"/>
  <c r="N1118" i="10"/>
  <c r="N1145" i="10"/>
  <c r="N1176" i="10"/>
  <c r="N1230" i="10"/>
  <c r="N1253" i="10"/>
  <c r="N1281" i="10"/>
  <c r="N1309" i="10"/>
  <c r="N1339" i="10"/>
  <c r="N1366" i="10"/>
  <c r="AO15" i="17" s="1"/>
  <c r="AO21" i="17" s="1"/>
  <c r="N1393" i="10"/>
  <c r="N1422" i="10"/>
  <c r="N1467" i="10"/>
  <c r="N173" i="10"/>
  <c r="N275" i="10"/>
  <c r="N583" i="10"/>
  <c r="N646" i="10"/>
  <c r="N799" i="10"/>
  <c r="N826" i="10"/>
  <c r="N854" i="10"/>
  <c r="N898" i="10"/>
  <c r="AB15" i="17" s="1"/>
  <c r="AB21" i="17" s="1"/>
  <c r="N921" i="10"/>
  <c r="N944" i="10"/>
  <c r="N974" i="10"/>
  <c r="N998" i="10"/>
  <c r="N1028" i="10"/>
  <c r="N1054" i="10"/>
  <c r="N1079" i="10"/>
  <c r="N1110" i="10"/>
  <c r="N1137" i="10"/>
  <c r="N1168" i="10"/>
  <c r="N1199" i="10"/>
  <c r="N1272" i="10"/>
  <c r="N1302" i="10"/>
  <c r="N1330" i="10"/>
  <c r="N1384" i="10"/>
  <c r="N1414" i="10"/>
  <c r="N1444" i="10"/>
  <c r="N1481" i="10"/>
  <c r="N22" i="10"/>
  <c r="N123" i="10"/>
  <c r="N283" i="10"/>
  <c r="N492" i="10"/>
  <c r="N533" i="10"/>
  <c r="P15" i="17" s="1"/>
  <c r="P21" i="17" s="1"/>
  <c r="N649" i="10"/>
  <c r="N731" i="10"/>
  <c r="N17" i="10"/>
  <c r="N46" i="10"/>
  <c r="N77" i="10"/>
  <c r="N98" i="10"/>
  <c r="N129" i="10"/>
  <c r="N158" i="10"/>
  <c r="N188" i="10"/>
  <c r="N218" i="10"/>
  <c r="N248" i="10"/>
  <c r="N305" i="10"/>
  <c r="N334" i="10"/>
  <c r="N374" i="10"/>
  <c r="N397" i="10"/>
  <c r="N425" i="10"/>
  <c r="N458" i="10"/>
  <c r="N498" i="10"/>
  <c r="N528" i="10"/>
  <c r="N553" i="10"/>
  <c r="N582" i="10"/>
  <c r="N610" i="10"/>
  <c r="N641" i="10"/>
  <c r="N669" i="10"/>
  <c r="N708" i="10"/>
  <c r="N737" i="10"/>
  <c r="N768" i="10"/>
  <c r="N798" i="10"/>
  <c r="N882" i="10"/>
  <c r="N910" i="10"/>
  <c r="N929" i="10"/>
  <c r="AE15" i="17" s="1"/>
  <c r="AE21" i="17" s="1"/>
  <c r="N957" i="10"/>
  <c r="N985" i="10"/>
  <c r="N1011" i="10"/>
  <c r="N1093" i="10"/>
  <c r="N1123" i="10"/>
  <c r="N1151" i="10"/>
  <c r="N1182" i="10"/>
  <c r="N1212" i="10"/>
  <c r="N1234" i="10"/>
  <c r="N1258" i="10"/>
  <c r="N1315" i="10"/>
  <c r="N1344" i="10"/>
  <c r="N1370" i="10"/>
  <c r="N1398" i="10"/>
  <c r="N1458" i="10"/>
  <c r="N133" i="10"/>
  <c r="N260" i="10"/>
  <c r="N378" i="10"/>
  <c r="N426" i="10"/>
  <c r="N467" i="10"/>
  <c r="N575" i="10"/>
  <c r="N655" i="10"/>
  <c r="N719" i="10"/>
  <c r="N765" i="10"/>
  <c r="N35" i="10"/>
  <c r="N65" i="10"/>
  <c r="N117" i="10"/>
  <c r="N146" i="10"/>
  <c r="N175" i="10"/>
  <c r="N205" i="10"/>
  <c r="N238" i="10"/>
  <c r="N293" i="10"/>
  <c r="N322" i="10"/>
  <c r="N351" i="10"/>
  <c r="N377" i="10"/>
  <c r="N400" i="10"/>
  <c r="N461" i="10"/>
  <c r="N517" i="10"/>
  <c r="N541" i="10"/>
  <c r="N569" i="10"/>
  <c r="N598" i="10"/>
  <c r="N627" i="10"/>
  <c r="N657" i="10"/>
  <c r="N681" i="10"/>
  <c r="N709" i="10"/>
  <c r="S15" i="17" s="1"/>
  <c r="S17" i="17" s="1"/>
  <c r="N740" i="10"/>
  <c r="N771" i="10"/>
  <c r="N801" i="10"/>
  <c r="N842" i="10"/>
  <c r="N870" i="10"/>
  <c r="N932" i="10"/>
  <c r="N960" i="10"/>
  <c r="N1029" i="10"/>
  <c r="N1056" i="10"/>
  <c r="N1081" i="10"/>
  <c r="N1112" i="10"/>
  <c r="N1139" i="10"/>
  <c r="N1170" i="10"/>
  <c r="N1201" i="10"/>
  <c r="N1226" i="10"/>
  <c r="N1274" i="10"/>
  <c r="N1304" i="10"/>
  <c r="N1332" i="10"/>
  <c r="N1385" i="10"/>
  <c r="N1416" i="10"/>
  <c r="N1446" i="10"/>
  <c r="N1475" i="10"/>
  <c r="N1499" i="10"/>
  <c r="N90" i="10"/>
  <c r="N313" i="10"/>
  <c r="N355" i="10"/>
  <c r="N387" i="10"/>
  <c r="N774" i="10"/>
  <c r="N34" i="10"/>
  <c r="N63" i="10"/>
  <c r="N89" i="10"/>
  <c r="N116" i="10"/>
  <c r="N145" i="10"/>
  <c r="N174" i="10"/>
  <c r="N204" i="10"/>
  <c r="N237" i="10"/>
  <c r="N265" i="10"/>
  <c r="N292" i="10"/>
  <c r="N321" i="10"/>
  <c r="N350" i="10"/>
  <c r="N376" i="10"/>
  <c r="N399" i="10"/>
  <c r="N427" i="10"/>
  <c r="N460" i="10"/>
  <c r="N486" i="10"/>
  <c r="N516" i="10"/>
  <c r="N540" i="10"/>
  <c r="N568" i="10"/>
  <c r="N597" i="10"/>
  <c r="N626" i="10"/>
  <c r="N656" i="10"/>
  <c r="N680" i="10"/>
  <c r="N739" i="10"/>
  <c r="N770" i="10"/>
  <c r="N800" i="10"/>
  <c r="N827" i="10"/>
  <c r="N855" i="10"/>
  <c r="N931" i="10"/>
  <c r="N959" i="10"/>
  <c r="N987" i="10"/>
  <c r="N1013" i="10"/>
  <c r="N1055" i="10"/>
  <c r="N1080" i="10"/>
  <c r="N1111" i="10"/>
  <c r="N1138" i="10"/>
  <c r="N1169" i="10"/>
  <c r="N1200" i="10"/>
  <c r="N1225" i="10"/>
  <c r="N1260" i="10"/>
  <c r="N1317" i="10"/>
  <c r="N1359" i="10"/>
  <c r="N1415" i="10"/>
  <c r="N1445" i="10"/>
  <c r="N536" i="10"/>
  <c r="N590" i="10"/>
  <c r="N693" i="10"/>
  <c r="N807" i="10"/>
  <c r="N833" i="10"/>
  <c r="N862" i="10"/>
  <c r="N952" i="10"/>
  <c r="N980" i="10"/>
  <c r="N1005" i="10"/>
  <c r="N1035" i="10"/>
  <c r="N1061" i="10"/>
  <c r="N1087" i="10"/>
  <c r="N1117" i="10"/>
  <c r="N1144" i="10"/>
  <c r="N1175" i="10"/>
  <c r="N1206" i="10"/>
  <c r="N1229" i="10"/>
  <c r="N1252" i="10"/>
  <c r="N1280" i="10"/>
  <c r="N1308" i="10"/>
  <c r="N1338" i="10"/>
  <c r="N1365" i="10"/>
  <c r="N1392" i="10"/>
  <c r="N1451" i="10"/>
  <c r="N1488" i="10"/>
  <c r="N33" i="10"/>
  <c r="N99" i="10"/>
  <c r="N197" i="10"/>
  <c r="N503" i="10"/>
  <c r="N753" i="10"/>
  <c r="N25" i="10"/>
  <c r="N54" i="10"/>
  <c r="N92" i="10"/>
  <c r="N122" i="10"/>
  <c r="N165" i="10"/>
  <c r="N196" i="10"/>
  <c r="N226" i="10"/>
  <c r="N256" i="10"/>
  <c r="N312" i="10"/>
  <c r="N367" i="10"/>
  <c r="N393" i="10"/>
  <c r="N419" i="10"/>
  <c r="N451" i="10"/>
  <c r="N479" i="10"/>
  <c r="N506" i="10"/>
  <c r="N559" i="10"/>
  <c r="N589" i="10"/>
  <c r="N617" i="10"/>
  <c r="N648" i="10"/>
  <c r="N673" i="10"/>
  <c r="N700" i="10"/>
  <c r="N730" i="10"/>
  <c r="N759" i="10"/>
  <c r="N790" i="10"/>
  <c r="N832" i="10"/>
  <c r="N861" i="10"/>
  <c r="N890" i="10"/>
  <c r="N914" i="10"/>
  <c r="N937" i="10"/>
  <c r="N965" i="10"/>
  <c r="N1019" i="10"/>
  <c r="N1048" i="10"/>
  <c r="N1086" i="10"/>
  <c r="N1143" i="10"/>
  <c r="N1174" i="10"/>
  <c r="N1228" i="10"/>
  <c r="N1251" i="10"/>
  <c r="N1279" i="10"/>
  <c r="N1337" i="10"/>
  <c r="N1364" i="10"/>
  <c r="N1391" i="10"/>
  <c r="N1421" i="10"/>
  <c r="N1450" i="10"/>
  <c r="N1480" i="10"/>
  <c r="N243" i="10"/>
  <c r="N345" i="10"/>
  <c r="N416" i="10"/>
  <c r="N459" i="10"/>
  <c r="N600" i="10"/>
  <c r="N686" i="10"/>
  <c r="N734" i="10"/>
  <c r="N12" i="10"/>
  <c r="N41" i="10"/>
  <c r="N73" i="10"/>
  <c r="N94" i="10"/>
  <c r="N125" i="10"/>
  <c r="N154" i="10"/>
  <c r="N198" i="10"/>
  <c r="N229" i="10"/>
  <c r="N259" i="10"/>
  <c r="N285" i="10"/>
  <c r="N315" i="10"/>
  <c r="N343" i="10"/>
  <c r="N370" i="10"/>
  <c r="N422" i="10"/>
  <c r="N453" i="10"/>
  <c r="N494" i="10"/>
  <c r="N548" i="10"/>
  <c r="N577" i="10"/>
  <c r="N606" i="10"/>
  <c r="N635" i="10"/>
  <c r="N664" i="10"/>
  <c r="N688" i="10"/>
  <c r="N717" i="10"/>
  <c r="N747" i="10"/>
  <c r="N793" i="10"/>
  <c r="N822" i="10"/>
  <c r="N850" i="10"/>
  <c r="N878" i="10"/>
  <c r="N906" i="10"/>
  <c r="N925" i="10"/>
  <c r="N953" i="10"/>
  <c r="N981" i="10"/>
  <c r="N1007" i="10"/>
  <c r="N1037" i="10"/>
  <c r="N1063" i="10"/>
  <c r="AG15" i="17" s="1"/>
  <c r="N1119" i="10"/>
  <c r="N1162" i="10"/>
  <c r="N1193" i="10"/>
  <c r="N1254" i="10"/>
  <c r="N1282" i="10"/>
  <c r="N1310" i="10"/>
  <c r="N1353" i="10"/>
  <c r="N1379" i="10"/>
  <c r="N1409" i="10"/>
  <c r="N1468" i="10"/>
  <c r="N75" i="10"/>
  <c r="N144" i="10"/>
  <c r="N207" i="10"/>
  <c r="N341" i="10"/>
  <c r="N375" i="10"/>
  <c r="N430" i="10"/>
  <c r="N23" i="10"/>
  <c r="N52" i="10"/>
  <c r="N120" i="10"/>
  <c r="N150" i="10"/>
  <c r="N194" i="10"/>
  <c r="N224" i="10"/>
  <c r="N254" i="10"/>
  <c r="N282" i="10"/>
  <c r="N310" i="10"/>
  <c r="N340" i="10"/>
  <c r="N365" i="10"/>
  <c r="N449" i="10"/>
  <c r="N519" i="10"/>
  <c r="O15" i="17" s="1"/>
  <c r="O21" i="17" s="1"/>
  <c r="N588" i="10"/>
  <c r="N616" i="10"/>
  <c r="N672" i="10"/>
  <c r="N712" i="10"/>
  <c r="N742" i="10"/>
  <c r="N804" i="10"/>
  <c r="N830" i="10"/>
  <c r="N859" i="10"/>
  <c r="N888" i="10"/>
  <c r="Y15" i="17" s="1"/>
  <c r="N912" i="10"/>
  <c r="N935" i="10"/>
  <c r="N963" i="10"/>
  <c r="N1002" i="10"/>
  <c r="N1032" i="10"/>
  <c r="N1059" i="10"/>
  <c r="N1084" i="10"/>
  <c r="N1115" i="10"/>
  <c r="N1157" i="10"/>
  <c r="N1188" i="10"/>
  <c r="N1238" i="10"/>
  <c r="N1291" i="10"/>
  <c r="N1321" i="10"/>
  <c r="N1348" i="10"/>
  <c r="N1374" i="10"/>
  <c r="N1404" i="10"/>
  <c r="N1435" i="10"/>
  <c r="N1478" i="10"/>
  <c r="N203" i="10"/>
  <c r="N539" i="10"/>
  <c r="N593" i="10"/>
  <c r="N778" i="10"/>
  <c r="N866" i="10"/>
  <c r="N894" i="10"/>
  <c r="N926" i="10"/>
  <c r="N955" i="10"/>
  <c r="N983" i="10"/>
  <c r="N1065" i="10"/>
  <c r="N1090" i="10"/>
  <c r="N1121" i="10"/>
  <c r="N1148" i="10"/>
  <c r="N1179" i="10"/>
  <c r="N1209" i="10"/>
  <c r="N1284" i="10"/>
  <c r="N1312" i="10"/>
  <c r="N1341" i="10"/>
  <c r="N1369" i="10"/>
  <c r="N1395" i="10"/>
  <c r="N1425" i="10"/>
  <c r="N1455" i="10"/>
  <c r="N103" i="10"/>
  <c r="N211" i="10"/>
  <c r="N339" i="10"/>
  <c r="N507" i="10"/>
  <c r="N567" i="10"/>
  <c r="N676" i="10"/>
  <c r="N769" i="10"/>
  <c r="N29" i="10"/>
  <c r="N58" i="10"/>
  <c r="N86" i="10"/>
  <c r="N110" i="10"/>
  <c r="N139" i="10"/>
  <c r="N168" i="10"/>
  <c r="N199" i="10"/>
  <c r="N230" i="10"/>
  <c r="N286" i="10"/>
  <c r="N316" i="10"/>
  <c r="N344" i="10"/>
  <c r="K15" i="17" s="1"/>
  <c r="K21" i="17" s="1"/>
  <c r="N371" i="10"/>
  <c r="N454" i="10"/>
  <c r="N481" i="10"/>
  <c r="N524" i="10"/>
  <c r="N549" i="10"/>
  <c r="N578" i="10"/>
  <c r="N607" i="10"/>
  <c r="N636" i="10"/>
  <c r="N665" i="10"/>
  <c r="N689" i="10"/>
  <c r="N718" i="10"/>
  <c r="N748" i="10"/>
  <c r="N777" i="10"/>
  <c r="N809" i="10"/>
  <c r="N836" i="10"/>
  <c r="N865" i="10"/>
  <c r="N893" i="10"/>
  <c r="N917" i="10"/>
  <c r="N969" i="10"/>
  <c r="N993" i="10"/>
  <c r="N1023" i="10"/>
  <c r="N1052" i="10"/>
  <c r="N1075" i="10"/>
  <c r="N1105" i="10"/>
  <c r="N1163" i="10"/>
  <c r="N1194" i="10"/>
  <c r="N1220" i="10"/>
  <c r="N1242" i="10"/>
  <c r="N1297" i="10"/>
  <c r="N1327" i="10"/>
  <c r="N1354" i="10"/>
  <c r="N1380" i="10"/>
  <c r="N1424" i="10"/>
  <c r="N1454" i="10"/>
  <c r="N1484" i="10"/>
  <c r="N253" i="10"/>
  <c r="N368" i="10"/>
  <c r="N423" i="10"/>
  <c r="N463" i="10"/>
  <c r="N546" i="10"/>
  <c r="N642" i="10"/>
  <c r="N711" i="10"/>
  <c r="N761" i="10"/>
  <c r="N31" i="10"/>
  <c r="N76" i="10"/>
  <c r="N97" i="10"/>
  <c r="N128" i="10"/>
  <c r="N157" i="10"/>
  <c r="N187" i="10"/>
  <c r="N217" i="10"/>
  <c r="N247" i="10"/>
  <c r="N276" i="10"/>
  <c r="N304" i="10"/>
  <c r="N333" i="10"/>
  <c r="N361" i="10"/>
  <c r="N385" i="10"/>
  <c r="N410" i="10"/>
  <c r="N457" i="10"/>
  <c r="N513" i="10"/>
  <c r="N581" i="10"/>
  <c r="N609" i="10"/>
  <c r="N639" i="10"/>
  <c r="N668" i="10"/>
  <c r="N691" i="10"/>
  <c r="N721" i="10"/>
  <c r="N751" i="10"/>
  <c r="N780" i="10"/>
  <c r="N811" i="10"/>
  <c r="N838" i="10"/>
  <c r="N868" i="10"/>
  <c r="N896" i="10"/>
  <c r="N919" i="10"/>
  <c r="N942" i="10"/>
  <c r="N972" i="10"/>
  <c r="N996" i="10"/>
  <c r="N1025" i="10"/>
  <c r="N1077" i="10"/>
  <c r="N1108" i="10"/>
  <c r="N1135" i="10"/>
  <c r="N1166" i="10"/>
  <c r="N1197" i="10"/>
  <c r="N1223" i="10"/>
  <c r="N1245" i="10"/>
  <c r="N1270" i="10"/>
  <c r="N1300" i="10"/>
  <c r="N1329" i="10"/>
  <c r="N1357" i="10"/>
  <c r="N1382" i="10"/>
  <c r="N1427" i="10"/>
  <c r="N1457" i="10"/>
  <c r="N1502" i="10"/>
  <c r="N1462" i="10"/>
  <c r="N152" i="10"/>
  <c r="N249" i="10"/>
  <c r="N327" i="10"/>
  <c r="N364" i="10"/>
  <c r="N482" i="10"/>
  <c r="N59" i="10"/>
  <c r="N127" i="10"/>
  <c r="N156" i="10"/>
  <c r="N186" i="10"/>
  <c r="N216" i="10"/>
  <c r="N246" i="10"/>
  <c r="N303" i="10"/>
  <c r="N332" i="10"/>
  <c r="N360" i="10"/>
  <c r="N424" i="10"/>
  <c r="N456" i="10"/>
  <c r="N483" i="10"/>
  <c r="N512" i="10"/>
  <c r="N537" i="10"/>
  <c r="N564" i="10"/>
  <c r="N594" i="10"/>
  <c r="N623" i="10"/>
  <c r="N677" i="10"/>
  <c r="N706" i="10"/>
  <c r="N735" i="10"/>
  <c r="N766" i="10"/>
  <c r="N796" i="10"/>
  <c r="N825" i="10"/>
  <c r="N852" i="10"/>
  <c r="N908" i="10"/>
  <c r="N927" i="10"/>
  <c r="N956" i="10"/>
  <c r="N1009" i="10"/>
  <c r="N1039" i="10"/>
  <c r="N1066" i="10"/>
  <c r="N1091" i="10"/>
  <c r="N1149" i="10"/>
  <c r="N1180" i="10"/>
  <c r="N1210" i="10"/>
  <c r="N1256" i="10"/>
  <c r="N1285" i="10"/>
  <c r="N1313" i="10"/>
  <c r="N1342" i="10"/>
  <c r="N1397" i="10"/>
  <c r="N1426" i="10"/>
  <c r="N1470" i="10"/>
  <c r="N181" i="10"/>
  <c r="N291" i="10"/>
  <c r="N587" i="10"/>
  <c r="N679" i="10"/>
  <c r="N803" i="10"/>
  <c r="N829" i="10"/>
  <c r="N858" i="10"/>
  <c r="N887" i="10"/>
  <c r="N911" i="10"/>
  <c r="AC15" i="17" s="1"/>
  <c r="N934" i="10"/>
  <c r="N962" i="10"/>
  <c r="N988" i="10"/>
  <c r="N1016" i="10"/>
  <c r="N1045" i="10"/>
  <c r="N1083" i="10"/>
  <c r="AI15" i="17" s="1"/>
  <c r="AI21" i="17" s="1"/>
  <c r="N1114" i="10"/>
  <c r="N1141" i="10"/>
  <c r="N1172" i="10"/>
  <c r="N1203" i="10"/>
  <c r="N1227" i="10"/>
  <c r="N1248" i="10"/>
  <c r="N1276" i="10"/>
  <c r="N1305" i="10"/>
  <c r="N1334" i="10"/>
  <c r="N1361" i="10"/>
  <c r="N1388" i="10"/>
  <c r="N1418" i="10"/>
  <c r="N1448" i="10"/>
  <c r="N1485" i="10"/>
  <c r="N26" i="10"/>
  <c r="N67" i="10"/>
  <c r="N177" i="10"/>
  <c r="N299" i="10"/>
  <c r="N499" i="10"/>
  <c r="N550" i="10"/>
  <c r="N652" i="10"/>
  <c r="N741" i="10"/>
  <c r="N21" i="10"/>
  <c r="N50" i="10"/>
  <c r="N81" i="10"/>
  <c r="N132" i="10"/>
  <c r="N162" i="10"/>
  <c r="N192" i="10"/>
  <c r="N222" i="10"/>
  <c r="N252" i="10"/>
  <c r="N280" i="10"/>
  <c r="N308" i="10"/>
  <c r="N338" i="10"/>
  <c r="N415" i="10"/>
  <c r="N446" i="10"/>
  <c r="N476" i="10"/>
  <c r="N502" i="10"/>
  <c r="N531" i="10"/>
  <c r="N556" i="10"/>
  <c r="N586" i="10"/>
  <c r="N614" i="10"/>
  <c r="N645" i="10"/>
  <c r="N671" i="10"/>
  <c r="N696" i="10"/>
  <c r="N726" i="10"/>
  <c r="N786" i="10"/>
  <c r="N816" i="10"/>
  <c r="N843" i="10"/>
  <c r="W15" i="17" s="1"/>
  <c r="W17" i="17" s="1"/>
  <c r="N871" i="10"/>
  <c r="N900" i="10"/>
  <c r="N947" i="10"/>
  <c r="N976" i="10"/>
  <c r="N1000" i="10"/>
  <c r="N1030" i="10"/>
  <c r="N1057" i="10"/>
  <c r="N1082" i="10"/>
  <c r="N1113" i="10"/>
  <c r="N1140" i="10"/>
  <c r="N1171" i="10"/>
  <c r="N1202" i="10"/>
  <c r="N1247" i="10"/>
  <c r="N1275" i="10"/>
  <c r="N1333" i="10"/>
  <c r="N1360" i="10"/>
  <c r="N1386" i="10"/>
  <c r="N1417" i="10"/>
  <c r="N1447" i="10"/>
  <c r="N1476" i="10"/>
  <c r="N84" i="10"/>
  <c r="N227" i="10"/>
  <c r="N331" i="10"/>
  <c r="N412" i="10"/>
  <c r="N455" i="10"/>
  <c r="N633" i="10"/>
  <c r="N727" i="10"/>
  <c r="N8" i="10"/>
  <c r="N38" i="10"/>
  <c r="N69" i="10"/>
  <c r="N91" i="10"/>
  <c r="N121" i="10"/>
  <c r="N164" i="10"/>
  <c r="N195" i="10"/>
  <c r="N225" i="10"/>
  <c r="N255" i="10"/>
  <c r="N311" i="10"/>
  <c r="N379" i="10"/>
  <c r="N403" i="10"/>
  <c r="N431" i="10"/>
  <c r="N465" i="10"/>
  <c r="N490" i="10"/>
  <c r="N520" i="10"/>
  <c r="N558" i="10"/>
  <c r="N647" i="10"/>
  <c r="N699" i="10"/>
  <c r="N729" i="10"/>
  <c r="N758" i="10"/>
  <c r="N805" i="10"/>
  <c r="N831" i="10"/>
  <c r="N860" i="10"/>
  <c r="N889" i="10"/>
  <c r="N913" i="10"/>
  <c r="N936" i="10"/>
  <c r="N964" i="10"/>
  <c r="N990" i="10"/>
  <c r="N1018" i="10"/>
  <c r="N1047" i="10"/>
  <c r="N1099" i="10"/>
  <c r="N1128" i="10"/>
  <c r="N1158" i="10"/>
  <c r="AL15" i="17" s="1"/>
  <c r="AL17" i="17" s="1"/>
  <c r="N1189" i="10"/>
  <c r="N1216" i="10"/>
  <c r="N1250" i="10"/>
  <c r="N1278" i="10"/>
  <c r="N1307" i="10"/>
  <c r="N1336" i="10"/>
  <c r="N1363" i="10"/>
  <c r="N1390" i="10"/>
  <c r="AP15" i="17" s="1"/>
  <c r="AP21" i="17" s="1"/>
  <c r="N1420" i="10"/>
  <c r="N1479" i="10"/>
  <c r="N10" i="10"/>
  <c r="B15" i="17" s="1"/>
  <c r="B17" i="17" s="1"/>
  <c r="N96" i="10"/>
  <c r="N163" i="10"/>
  <c r="N287" i="10"/>
  <c r="N349" i="10"/>
  <c r="N381" i="10"/>
  <c r="N452" i="10"/>
  <c r="N27" i="10"/>
  <c r="N56" i="10"/>
  <c r="N85" i="10"/>
  <c r="N108" i="10"/>
  <c r="N137" i="10"/>
  <c r="N167" i="10"/>
  <c r="N228" i="10"/>
  <c r="N258" i="10"/>
  <c r="N284" i="10"/>
  <c r="N314" i="10"/>
  <c r="N342" i="10"/>
  <c r="N369" i="10"/>
  <c r="N421" i="10"/>
  <c r="N508" i="10"/>
  <c r="N547" i="10"/>
  <c r="N576" i="10"/>
  <c r="N605" i="10"/>
  <c r="N634" i="10"/>
  <c r="N663" i="10"/>
  <c r="N687" i="10"/>
  <c r="N716" i="10"/>
  <c r="N746" i="10"/>
  <c r="N776" i="10"/>
  <c r="N834" i="10"/>
  <c r="N863" i="10"/>
  <c r="N891" i="10"/>
  <c r="N915" i="10"/>
  <c r="N939" i="10"/>
  <c r="N967" i="10"/>
  <c r="N992" i="10"/>
  <c r="N1021" i="10"/>
  <c r="N1050" i="10"/>
  <c r="N1102" i="10"/>
  <c r="N1132" i="10"/>
  <c r="N1161" i="10"/>
  <c r="N1192" i="10"/>
  <c r="N1219" i="10"/>
  <c r="N1266" i="10"/>
  <c r="N1295" i="10"/>
  <c r="N1325" i="10"/>
  <c r="N1352" i="10"/>
  <c r="N1378" i="10"/>
  <c r="N1408" i="10"/>
  <c r="N1438" i="10"/>
  <c r="N1497" i="10"/>
  <c r="N219" i="10"/>
  <c r="N543" i="10"/>
  <c r="N596" i="10"/>
  <c r="N782" i="10"/>
  <c r="N813" i="10"/>
  <c r="N840" i="10"/>
  <c r="N883" i="10"/>
  <c r="N930" i="10"/>
  <c r="N958" i="10"/>
  <c r="N986" i="10"/>
  <c r="N1012" i="10"/>
  <c r="AF15" i="17" s="1"/>
  <c r="AF21" i="17" s="1"/>
  <c r="N1041" i="10"/>
  <c r="N1067" i="10"/>
  <c r="N1094" i="10"/>
  <c r="N1152" i="10"/>
  <c r="N1183" i="10"/>
  <c r="N1259" i="10"/>
  <c r="N1287" i="10"/>
  <c r="N1316" i="10"/>
  <c r="N1371" i="10"/>
  <c r="N1399" i="10"/>
  <c r="N1428" i="10"/>
  <c r="N1459" i="10"/>
  <c r="N1495" i="10"/>
  <c r="N43" i="10"/>
  <c r="N107" i="10"/>
  <c r="N223" i="10"/>
  <c r="N473" i="10"/>
  <c r="N515" i="10"/>
  <c r="N571" i="10"/>
  <c r="N683" i="10"/>
  <c r="N772" i="10"/>
  <c r="N32" i="10"/>
  <c r="N60" i="10"/>
  <c r="N88" i="10"/>
  <c r="N114" i="10"/>
  <c r="N143" i="10"/>
  <c r="N172" i="10"/>
  <c r="N202" i="10"/>
  <c r="N234" i="10"/>
  <c r="N263" i="10"/>
  <c r="N290" i="10"/>
  <c r="N319" i="10"/>
  <c r="N348" i="10"/>
  <c r="N386" i="10"/>
  <c r="N411" i="10"/>
  <c r="N441" i="10"/>
  <c r="N484" i="10"/>
  <c r="N514" i="10"/>
  <c r="N538" i="10"/>
  <c r="N566" i="10"/>
  <c r="N595" i="10"/>
  <c r="N624" i="10"/>
  <c r="N654" i="10"/>
  <c r="N692" i="10"/>
  <c r="N722" i="10"/>
  <c r="N752" i="10"/>
  <c r="N781" i="10"/>
  <c r="N812" i="10"/>
  <c r="N839" i="10"/>
  <c r="N869" i="10"/>
  <c r="N897" i="10"/>
  <c r="N920" i="10"/>
  <c r="AD15" i="17" s="1"/>
  <c r="AD21" i="17" s="1"/>
  <c r="N943" i="10"/>
  <c r="N973" i="10"/>
  <c r="N997" i="10"/>
  <c r="N1027" i="10"/>
  <c r="N1078" i="10"/>
  <c r="N1109" i="10"/>
  <c r="N1136" i="10"/>
  <c r="N1167" i="10"/>
  <c r="N1198" i="10"/>
  <c r="N1224" i="10"/>
  <c r="AM15" i="17" s="1"/>
  <c r="AM17" i="17" s="1"/>
  <c r="N1246" i="10"/>
  <c r="N1271" i="10"/>
  <c r="N1301" i="10"/>
  <c r="N1358" i="10"/>
  <c r="N1383" i="10"/>
  <c r="N1413" i="10"/>
  <c r="N1443" i="10"/>
  <c r="N1472" i="10"/>
  <c r="N82" i="10"/>
  <c r="N215" i="10"/>
  <c r="N324" i="10"/>
  <c r="N409" i="10"/>
  <c r="N447" i="10"/>
  <c r="N511" i="10"/>
  <c r="N608" i="10"/>
  <c r="N697" i="10"/>
  <c r="N745" i="10"/>
  <c r="N20" i="10"/>
  <c r="N49" i="10"/>
  <c r="N80" i="10"/>
  <c r="N102" i="10"/>
  <c r="N131" i="10"/>
  <c r="N161" i="10"/>
  <c r="N191" i="10"/>
  <c r="N221" i="10"/>
  <c r="N251" i="10"/>
  <c r="N279" i="10"/>
  <c r="N307" i="10"/>
  <c r="N337" i="10"/>
  <c r="N363" i="10"/>
  <c r="N389" i="10"/>
  <c r="N414" i="10"/>
  <c r="N445" i="10"/>
  <c r="N475" i="10"/>
  <c r="N501" i="10"/>
  <c r="N530" i="10"/>
  <c r="N555" i="10"/>
  <c r="N585" i="10"/>
  <c r="N613" i="10"/>
  <c r="N644" i="10"/>
  <c r="N670" i="10"/>
  <c r="N695" i="10"/>
  <c r="N725" i="10"/>
  <c r="T15" i="17" s="1"/>
  <c r="T21" i="17" s="1"/>
  <c r="N755" i="10"/>
  <c r="N785" i="10"/>
  <c r="N815" i="10"/>
  <c r="N856" i="10"/>
  <c r="N885" i="10"/>
  <c r="N922" i="10"/>
  <c r="N946" i="10"/>
  <c r="N1014" i="10"/>
  <c r="N1043" i="10"/>
  <c r="N1069" i="10"/>
  <c r="N1096" i="10"/>
  <c r="N1154" i="10"/>
  <c r="AK15" i="17" s="1"/>
  <c r="AK17" i="17" s="1"/>
  <c r="N1185" i="10"/>
  <c r="N1214" i="10"/>
  <c r="N1236" i="10"/>
  <c r="N1261" i="10"/>
  <c r="N1288" i="10"/>
  <c r="N1318" i="10"/>
  <c r="N1345" i="10"/>
  <c r="N1401" i="10"/>
  <c r="N1432" i="10"/>
  <c r="N1461" i="10"/>
  <c r="N1496" i="10"/>
  <c r="N71" i="10"/>
  <c r="N140" i="10"/>
  <c r="N267" i="10"/>
  <c r="N335" i="10"/>
  <c r="N420" i="10"/>
  <c r="N19" i="10"/>
  <c r="N48" i="10"/>
  <c r="N79" i="10"/>
  <c r="N100" i="10"/>
  <c r="N130" i="10"/>
  <c r="N160" i="10"/>
  <c r="N190" i="10"/>
  <c r="N220" i="10"/>
  <c r="N250" i="10"/>
  <c r="N278" i="10"/>
  <c r="N336" i="10"/>
  <c r="N388" i="10"/>
  <c r="N444" i="10"/>
  <c r="N474" i="10"/>
  <c r="N500" i="10"/>
  <c r="N529" i="10"/>
  <c r="N554" i="10"/>
  <c r="N584" i="10"/>
  <c r="N612" i="10"/>
  <c r="N643" i="10"/>
  <c r="N694" i="10"/>
  <c r="N724" i="10"/>
  <c r="N754" i="10"/>
  <c r="N784" i="10"/>
  <c r="N814" i="10"/>
  <c r="N841" i="10"/>
  <c r="N899" i="10"/>
  <c r="N945" i="10"/>
  <c r="N975" i="10"/>
  <c r="N999" i="10"/>
  <c r="N1042" i="10"/>
  <c r="N1068" i="10"/>
  <c r="N1095" i="10"/>
  <c r="N1124" i="10"/>
  <c r="N1153" i="10"/>
  <c r="N1184" i="10"/>
  <c r="N1213" i="10"/>
  <c r="N1235" i="10"/>
  <c r="N1273" i="10"/>
  <c r="N1303" i="10"/>
  <c r="N1331" i="10"/>
  <c r="N1372" i="10"/>
  <c r="N1400" i="10"/>
  <c r="N1430" i="10"/>
  <c r="N1474" i="10"/>
  <c r="N193" i="10"/>
  <c r="N560" i="10"/>
  <c r="N625" i="10"/>
  <c r="N791" i="10"/>
  <c r="N820" i="10"/>
  <c r="N848" i="10"/>
  <c r="N876" i="10"/>
  <c r="N938" i="10"/>
  <c r="N966" i="10"/>
  <c r="N991" i="10"/>
  <c r="N1020" i="10"/>
  <c r="N1049" i="10"/>
  <c r="N1072" i="10"/>
  <c r="N1101" i="10"/>
  <c r="N1131" i="10"/>
  <c r="N1160" i="10"/>
  <c r="N1191" i="10"/>
  <c r="N1218" i="10"/>
  <c r="N1241" i="10"/>
  <c r="N1265" i="10"/>
  <c r="N1294" i="10"/>
  <c r="N1324" i="10"/>
  <c r="N1351" i="10"/>
  <c r="N1377" i="10"/>
  <c r="N1407" i="10"/>
  <c r="N1437" i="10"/>
  <c r="N1473" i="10"/>
  <c r="N14" i="10"/>
  <c r="N51" i="10"/>
  <c r="N115" i="10"/>
  <c r="N257" i="10"/>
  <c r="N525" i="10"/>
  <c r="N618" i="10"/>
  <c r="N715" i="10"/>
  <c r="N9" i="10"/>
  <c r="N39" i="10"/>
  <c r="N70" i="10"/>
  <c r="N106" i="10"/>
  <c r="N151" i="10"/>
  <c r="N180" i="10"/>
  <c r="N210" i="10"/>
  <c r="N242" i="10"/>
  <c r="N298" i="10"/>
  <c r="N326" i="10"/>
  <c r="N354" i="10"/>
  <c r="N380" i="10"/>
  <c r="N404" i="10"/>
  <c r="N432" i="10"/>
  <c r="N466" i="10"/>
  <c r="N491" i="10"/>
  <c r="N521" i="10"/>
  <c r="N545" i="10"/>
  <c r="N574" i="10"/>
  <c r="N603" i="10"/>
  <c r="N632" i="10"/>
  <c r="N662" i="10"/>
  <c r="N685" i="10"/>
  <c r="N714" i="10"/>
  <c r="N744" i="10"/>
  <c r="N773" i="10"/>
  <c r="N806" i="10"/>
  <c r="N847" i="10"/>
  <c r="N875" i="10"/>
  <c r="N904" i="10"/>
  <c r="N951" i="10"/>
  <c r="N979" i="10"/>
  <c r="N1004" i="10"/>
  <c r="N1034" i="10"/>
  <c r="N1100" i="10"/>
  <c r="N1130" i="10"/>
  <c r="N1159" i="10"/>
  <c r="N1190" i="10"/>
  <c r="N1217" i="10"/>
  <c r="N1240" i="10"/>
  <c r="N1264" i="10"/>
  <c r="N1293" i="10"/>
  <c r="N1323" i="10"/>
  <c r="N1350" i="10"/>
  <c r="N1376" i="10"/>
  <c r="N1406" i="10"/>
  <c r="N1465" i="10"/>
  <c r="AQ15" i="17" s="1"/>
  <c r="AQ21" i="17" s="1"/>
  <c r="N1494" i="10"/>
  <c r="N185" i="10"/>
  <c r="N295" i="10"/>
  <c r="N398" i="10"/>
  <c r="N437" i="10"/>
  <c r="N485" i="10"/>
  <c r="N637" i="10"/>
  <c r="N756" i="10"/>
  <c r="N28" i="10"/>
  <c r="N57" i="10"/>
  <c r="N109" i="10"/>
  <c r="N138" i="10"/>
  <c r="N183" i="10"/>
  <c r="N213" i="10"/>
  <c r="N244" i="10"/>
  <c r="N273" i="10"/>
  <c r="N301" i="10"/>
  <c r="N329" i="10"/>
  <c r="N357" i="10"/>
  <c r="L15" i="17" s="1"/>
  <c r="L21" i="17" s="1"/>
  <c r="N383" i="10"/>
  <c r="N407" i="10"/>
  <c r="N435" i="10"/>
  <c r="N480" i="10"/>
  <c r="N509" i="10"/>
  <c r="N561" i="10"/>
  <c r="N620" i="10"/>
  <c r="N650" i="10"/>
  <c r="N675" i="10"/>
  <c r="N703" i="10"/>
  <c r="N732" i="10"/>
  <c r="N763" i="10"/>
  <c r="N808" i="10"/>
  <c r="N835" i="10"/>
  <c r="N864" i="10"/>
  <c r="N892" i="10"/>
  <c r="N916" i="10"/>
  <c r="N968" i="10"/>
  <c r="N1022" i="10"/>
  <c r="N1051" i="10"/>
  <c r="N1074" i="10"/>
  <c r="N1103" i="10"/>
  <c r="N1146" i="10"/>
  <c r="N1177" i="10"/>
  <c r="N1207" i="10"/>
  <c r="N1231" i="10"/>
  <c r="N1267" i="10"/>
  <c r="N1296" i="10"/>
  <c r="N1326" i="10"/>
  <c r="N1367" i="10"/>
  <c r="N1394" i="10"/>
  <c r="N1423" i="10"/>
  <c r="N1453" i="10"/>
  <c r="N1498" i="10"/>
  <c r="N6" i="10"/>
  <c r="N93" i="10"/>
  <c r="N159" i="10"/>
  <c r="N281" i="10"/>
  <c r="N359" i="10"/>
  <c r="M15" i="17" s="1"/>
  <c r="M21" i="17" s="1"/>
  <c r="N390" i="10"/>
  <c r="N7" i="10"/>
  <c r="N37" i="10"/>
  <c r="N68" i="10"/>
  <c r="N104" i="10"/>
  <c r="N134" i="10"/>
  <c r="N178" i="10"/>
  <c r="N208" i="10"/>
  <c r="N240" i="10"/>
  <c r="N268" i="10"/>
  <c r="N296" i="10"/>
  <c r="N391" i="10"/>
  <c r="N417" i="10"/>
  <c r="N464" i="10"/>
  <c r="N504" i="10"/>
  <c r="N532" i="10"/>
  <c r="N572" i="10"/>
  <c r="N601" i="10"/>
  <c r="N630" i="10"/>
  <c r="N660" i="10"/>
  <c r="N698" i="10"/>
  <c r="N728" i="10"/>
  <c r="N757" i="10"/>
  <c r="N788" i="10"/>
  <c r="N818" i="10"/>
  <c r="N845" i="10"/>
  <c r="N873" i="10"/>
  <c r="N902" i="10"/>
  <c r="N923" i="10"/>
  <c r="N949" i="10"/>
  <c r="N989" i="10"/>
  <c r="N1017" i="10"/>
  <c r="N1046" i="10"/>
  <c r="N1071" i="10"/>
  <c r="N1173" i="10"/>
  <c r="N1249" i="10"/>
  <c r="N1277" i="10"/>
  <c r="N1306" i="10"/>
  <c r="N1335" i="10"/>
  <c r="N1362" i="10"/>
  <c r="N1389" i="10"/>
  <c r="N1419" i="10"/>
  <c r="N1463" i="10"/>
  <c r="N61" i="10"/>
  <c r="N264" i="10"/>
  <c r="N563" i="10"/>
  <c r="N629" i="10"/>
  <c r="N795" i="10"/>
  <c r="N824" i="10"/>
  <c r="N851" i="10"/>
  <c r="N880" i="10"/>
  <c r="N940" i="10"/>
  <c r="N970" i="10"/>
  <c r="N994" i="10"/>
  <c r="N1076" i="10"/>
  <c r="N1133" i="10"/>
  <c r="N1164" i="10"/>
  <c r="N1195" i="10"/>
  <c r="N1221" i="10"/>
  <c r="N1243" i="10"/>
  <c r="N1268" i="10"/>
  <c r="N1298" i="10"/>
  <c r="N1328" i="10"/>
  <c r="N1355" i="10"/>
  <c r="N1411" i="10"/>
  <c r="N1440" i="10"/>
  <c r="N1477" i="10"/>
  <c r="N18" i="10"/>
  <c r="N55" i="10"/>
  <c r="N119" i="10"/>
  <c r="N271" i="10"/>
  <c r="N489" i="10"/>
  <c r="N622" i="10"/>
  <c r="N723" i="10"/>
  <c r="N13" i="10"/>
  <c r="N42" i="10"/>
  <c r="N74" i="10"/>
  <c r="N95" i="10"/>
  <c r="N126" i="10"/>
  <c r="N155" i="10"/>
  <c r="N184" i="10"/>
  <c r="N214" i="10"/>
  <c r="N245" i="10"/>
  <c r="N274" i="10"/>
  <c r="N302" i="10"/>
  <c r="N330" i="10"/>
  <c r="N358" i="10"/>
  <c r="N384" i="10"/>
  <c r="N408" i="10"/>
  <c r="N436" i="10"/>
  <c r="N469" i="10"/>
  <c r="N510" i="10"/>
  <c r="N535" i="10"/>
  <c r="N562" i="10"/>
  <c r="R15" i="17" s="1"/>
  <c r="R21" i="17" s="1"/>
  <c r="N592" i="10"/>
  <c r="N621" i="10"/>
  <c r="N651" i="10"/>
  <c r="N704" i="10"/>
  <c r="N733" i="10"/>
  <c r="N764" i="10"/>
  <c r="N794" i="10"/>
  <c r="N823" i="10"/>
  <c r="N879" i="10"/>
  <c r="N907" i="10"/>
  <c r="N954" i="10"/>
  <c r="N982" i="10"/>
  <c r="N1008" i="10"/>
  <c r="N1038" i="10"/>
  <c r="N1064" i="10"/>
  <c r="N1089" i="10"/>
  <c r="AJ15" i="17" s="1"/>
  <c r="AJ21" i="17" s="1"/>
  <c r="N1120" i="10"/>
  <c r="N1147" i="10"/>
  <c r="N1178" i="10"/>
  <c r="N1208" i="10"/>
  <c r="N1232" i="10"/>
  <c r="N1255" i="10"/>
  <c r="N1283" i="10"/>
  <c r="N1311" i="10"/>
  <c r="N1340" i="10"/>
  <c r="N1368" i="10"/>
  <c r="N1410" i="10"/>
  <c r="N1439" i="10"/>
  <c r="N1469" i="10"/>
  <c r="N78" i="10"/>
  <c r="N200" i="10"/>
  <c r="N309" i="10"/>
  <c r="N405" i="10"/>
  <c r="N15" i="17" s="1"/>
  <c r="N21" i="17" s="1"/>
  <c r="N442" i="10"/>
  <c r="N495" i="10"/>
  <c r="N604" i="10"/>
  <c r="N666" i="10"/>
  <c r="N738" i="10"/>
  <c r="N16" i="10"/>
  <c r="N45" i="10"/>
  <c r="N113" i="10"/>
  <c r="N141" i="10"/>
  <c r="N171" i="10"/>
  <c r="N233" i="10"/>
  <c r="N262" i="10"/>
  <c r="N289" i="10"/>
  <c r="N318" i="10"/>
  <c r="N347" i="10"/>
  <c r="N373" i="10"/>
  <c r="N396" i="10"/>
  <c r="N440" i="10"/>
  <c r="N472" i="10"/>
  <c r="N497" i="10"/>
  <c r="N527" i="10"/>
  <c r="N565" i="10"/>
  <c r="N653" i="10"/>
  <c r="N678" i="10"/>
  <c r="N707" i="10"/>
  <c r="N736" i="10"/>
  <c r="N767" i="10"/>
  <c r="N797" i="10"/>
  <c r="N853" i="10"/>
  <c r="N881" i="10"/>
  <c r="N909" i="10"/>
  <c r="N928" i="10"/>
  <c r="N984" i="10"/>
  <c r="N1010" i="10"/>
  <c r="N1040" i="10"/>
  <c r="N1092" i="10"/>
  <c r="N1122" i="10"/>
  <c r="N1150" i="10"/>
  <c r="N1181" i="10"/>
  <c r="N1211" i="10"/>
  <c r="N1233" i="10"/>
  <c r="N1257" i="10"/>
  <c r="N1286" i="10"/>
  <c r="N1314" i="10"/>
  <c r="N1343" i="10"/>
  <c r="N1442" i="10"/>
  <c r="N1471" i="10"/>
  <c r="Q363" i="10"/>
  <c r="Q449" i="10"/>
  <c r="Q309" i="10"/>
  <c r="Q604" i="10"/>
  <c r="Q624" i="10"/>
  <c r="Q1033" i="10"/>
  <c r="Q1296" i="10"/>
  <c r="Q287" i="10"/>
  <c r="Q609" i="10"/>
  <c r="Q1142" i="10"/>
  <c r="Q713" i="10"/>
  <c r="Q155" i="10"/>
  <c r="Q1297" i="10"/>
  <c r="Q1359" i="10"/>
  <c r="Q1495" i="10"/>
  <c r="Q683" i="10"/>
  <c r="Q1027" i="10"/>
  <c r="Q488" i="10"/>
  <c r="Q1292" i="10"/>
  <c r="Q663" i="10"/>
  <c r="Q43" i="10"/>
  <c r="Q441" i="10"/>
  <c r="Q88" i="10"/>
  <c r="Q418" i="10"/>
  <c r="Q837" i="10"/>
  <c r="Q990" i="10"/>
  <c r="Q30" i="10"/>
  <c r="Q93" i="10"/>
  <c r="Q1130" i="10"/>
  <c r="Q1034" i="10"/>
  <c r="Q190" i="10"/>
  <c r="Q582" i="10"/>
  <c r="Q207" i="10"/>
  <c r="Q1180" i="10"/>
  <c r="Q804" i="10"/>
  <c r="Q172" i="10"/>
  <c r="Q158" i="10"/>
  <c r="Q1008" i="10"/>
  <c r="Q112" i="10"/>
  <c r="Q545" i="10"/>
  <c r="Q897" i="10"/>
  <c r="Q666" i="10"/>
  <c r="Q1311" i="10"/>
  <c r="Q850" i="10"/>
  <c r="Q150" i="10"/>
  <c r="Q271" i="10"/>
  <c r="Q569" i="10"/>
  <c r="Q1360" i="10"/>
  <c r="Q77" i="10"/>
  <c r="Q591" i="10"/>
  <c r="Q1286" i="10"/>
  <c r="Q89" i="10"/>
  <c r="Q620" i="10"/>
  <c r="Q603" i="10"/>
  <c r="Q1015" i="10"/>
  <c r="Q394" i="10"/>
  <c r="Q1163" i="10"/>
  <c r="Q532" i="10"/>
  <c r="Q910" i="10"/>
  <c r="Q399" i="10"/>
  <c r="Q925" i="10"/>
  <c r="Q1018" i="10"/>
  <c r="Q668" i="10"/>
  <c r="Q1413" i="10"/>
  <c r="Q822" i="10"/>
  <c r="Q932" i="10"/>
  <c r="Q434" i="10"/>
  <c r="Q1071" i="10"/>
  <c r="Q836" i="10"/>
  <c r="Q1394" i="10"/>
  <c r="Q176" i="10"/>
  <c r="Q391" i="10"/>
  <c r="Q846" i="10"/>
  <c r="Q817" i="10"/>
  <c r="Q864" i="10"/>
  <c r="Q812" i="10"/>
  <c r="Q464" i="10"/>
  <c r="I230" i="10"/>
  <c r="O230" i="10" s="1"/>
  <c r="P230" i="10" s="1"/>
  <c r="Q292" i="10"/>
  <c r="Q384" i="10"/>
  <c r="Q273" i="10"/>
  <c r="Q546" i="10"/>
  <c r="Q615" i="10"/>
  <c r="Q657" i="10"/>
  <c r="Q789" i="10"/>
  <c r="Q743" i="10"/>
  <c r="Q957" i="10"/>
  <c r="Q979" i="10"/>
  <c r="Q966" i="10"/>
  <c r="Q1091" i="10"/>
  <c r="Q1324" i="10"/>
  <c r="Q1429" i="10"/>
  <c r="Q1460" i="10"/>
  <c r="Q259" i="10"/>
  <c r="Q242" i="10"/>
  <c r="Q338" i="10"/>
  <c r="Q261" i="10"/>
  <c r="Q352" i="10"/>
  <c r="Q374" i="10"/>
  <c r="Q386" i="10"/>
  <c r="Q396" i="10"/>
  <c r="Q566" i="10"/>
  <c r="Q644" i="10"/>
  <c r="Q649" i="10"/>
  <c r="Q695" i="10"/>
  <c r="Q732" i="10"/>
  <c r="Q912" i="10"/>
  <c r="Q951" i="10"/>
  <c r="Q1114" i="10"/>
  <c r="Q1210" i="10"/>
  <c r="Q1212" i="10"/>
  <c r="Q1223" i="10"/>
  <c r="Q1240" i="10"/>
  <c r="Q1263" i="10"/>
  <c r="Q334" i="10"/>
  <c r="Q258" i="10"/>
  <c r="Q498" i="10"/>
  <c r="Q562" i="10"/>
  <c r="Q578" i="10"/>
  <c r="Q524" i="10"/>
  <c r="Q928" i="10"/>
  <c r="Q1467" i="10"/>
  <c r="Q247" i="10"/>
  <c r="Q330" i="10"/>
  <c r="Q574" i="10"/>
  <c r="Q622" i="10"/>
  <c r="Q729" i="10"/>
  <c r="Q976" i="10"/>
  <c r="Q1067" i="10"/>
  <c r="Q1245" i="10"/>
  <c r="Q1381" i="10"/>
  <c r="Q246" i="10"/>
  <c r="Q406" i="10"/>
  <c r="Q400" i="10"/>
  <c r="Q581" i="10"/>
  <c r="Q661" i="10"/>
  <c r="Q502" i="10"/>
  <c r="Q715" i="10"/>
  <c r="Q915" i="10"/>
  <c r="Q1063" i="10"/>
  <c r="Q1121" i="10"/>
  <c r="Q1249" i="10"/>
  <c r="Q1259" i="10"/>
  <c r="Q1341" i="10"/>
  <c r="Q1470" i="10"/>
  <c r="Q1478" i="10"/>
  <c r="Q1496" i="10"/>
  <c r="Q308" i="10"/>
  <c r="Q244" i="10"/>
  <c r="Q348" i="10"/>
  <c r="Q651" i="10"/>
  <c r="Q682" i="10"/>
  <c r="Q718" i="10"/>
  <c r="Q902" i="10"/>
  <c r="Q960" i="10"/>
  <c r="Q1095" i="10"/>
  <c r="Q1134" i="10"/>
  <c r="Q1426" i="10"/>
  <c r="Q1481" i="10"/>
  <c r="Q640" i="10"/>
  <c r="Q633" i="10"/>
  <c r="Q636" i="10"/>
  <c r="Q530" i="10"/>
  <c r="Q669" i="10"/>
  <c r="Q885" i="10"/>
  <c r="Q899" i="10"/>
  <c r="Q830" i="10"/>
  <c r="Q933" i="10"/>
  <c r="Q984" i="10"/>
  <c r="Q1057" i="10"/>
  <c r="Q1391" i="10"/>
  <c r="Q1462" i="10"/>
  <c r="Q266" i="10"/>
  <c r="Q289" i="10"/>
  <c r="Q496" i="10"/>
  <c r="Q760" i="10"/>
  <c r="Q1226" i="10"/>
  <c r="Q1330" i="10"/>
  <c r="Q1320" i="10"/>
  <c r="Q319" i="10"/>
  <c r="Q239" i="10"/>
  <c r="Q299" i="10"/>
  <c r="Q326" i="10"/>
  <c r="Q585" i="10"/>
  <c r="Q618" i="10"/>
  <c r="Q507" i="10"/>
  <c r="Q534" i="10"/>
  <c r="Q699" i="10"/>
  <c r="Q781" i="10"/>
  <c r="Q908" i="10"/>
  <c r="Q946" i="10"/>
  <c r="Q954" i="10"/>
  <c r="Q963" i="10"/>
  <c r="Q1265" i="10"/>
  <c r="Q1357" i="10"/>
  <c r="Q1355" i="10"/>
  <c r="Q1433" i="10"/>
  <c r="Q1474" i="10"/>
  <c r="Q1480" i="10"/>
  <c r="Q235" i="10"/>
  <c r="Q250" i="10"/>
  <c r="Q278" i="10"/>
  <c r="Q284" i="10"/>
  <c r="Q323" i="10"/>
  <c r="Q625" i="10"/>
  <c r="Q494" i="10"/>
  <c r="Q671" i="10"/>
  <c r="Q778" i="10"/>
  <c r="Q937" i="10"/>
  <c r="Q1141" i="10"/>
  <c r="Q1264" i="10"/>
  <c r="Q1325" i="10"/>
  <c r="Q1369" i="10"/>
  <c r="Q316" i="10"/>
  <c r="Q750" i="10"/>
  <c r="Q706" i="10"/>
  <c r="Q1086" i="10"/>
  <c r="Q1252" i="10"/>
  <c r="Q1326" i="10"/>
  <c r="Q1387" i="10"/>
  <c r="Q1404" i="10"/>
  <c r="Q1493" i="10"/>
  <c r="Q251" i="10"/>
  <c r="Q403" i="10"/>
  <c r="Q357" i="10"/>
  <c r="Q369" i="10"/>
  <c r="Q380" i="10"/>
  <c r="Q392" i="10"/>
  <c r="Q499" i="10"/>
  <c r="Q746" i="10"/>
  <c r="Q689" i="10"/>
  <c r="Q722" i="10"/>
  <c r="Q785" i="10"/>
  <c r="Q1230" i="10"/>
  <c r="Q1258" i="10"/>
  <c r="Q1361" i="10"/>
  <c r="Q1483" i="10"/>
  <c r="Q344" i="10"/>
  <c r="Q241" i="10"/>
  <c r="Q255" i="10"/>
  <c r="Q288" i="10"/>
  <c r="Q601" i="10"/>
  <c r="Q653" i="10"/>
  <c r="Q521" i="10"/>
  <c r="Q536" i="10"/>
  <c r="Q550" i="10"/>
  <c r="Q673" i="10"/>
  <c r="Q685" i="10"/>
  <c r="Q757" i="10"/>
  <c r="Q771" i="10"/>
  <c r="Q895" i="10"/>
  <c r="Q891" i="10"/>
  <c r="Q942" i="10"/>
  <c r="Q1006" i="10"/>
  <c r="Q1060" i="10"/>
  <c r="Q1255" i="10"/>
  <c r="Q1261" i="10"/>
  <c r="Q1334" i="10"/>
  <c r="Q1373" i="10"/>
  <c r="Q1384" i="10"/>
  <c r="Q1408" i="10"/>
  <c r="Q1437" i="10"/>
  <c r="Q1464" i="10"/>
  <c r="Q238" i="10"/>
  <c r="Q234" i="10"/>
  <c r="Q296" i="10"/>
  <c r="Q511" i="10"/>
  <c r="Q539" i="10"/>
  <c r="Q740" i="10"/>
  <c r="Q726" i="10"/>
  <c r="Q754" i="10"/>
  <c r="Q768" i="10"/>
  <c r="Q948" i="10"/>
  <c r="Q1207" i="10"/>
  <c r="Q1338" i="10"/>
  <c r="Q1365" i="10"/>
  <c r="Q1411" i="10"/>
  <c r="Q231" i="10"/>
  <c r="Q282" i="10"/>
  <c r="Q360" i="10"/>
  <c r="Q518" i="10"/>
  <c r="Q764" i="10"/>
  <c r="Q1267" i="10"/>
  <c r="Q1499" i="10"/>
  <c r="Q245" i="10"/>
  <c r="Q736" i="10"/>
  <c r="Q973" i="10"/>
  <c r="Q1138" i="10"/>
  <c r="Q1234" i="10"/>
  <c r="Q1379" i="10"/>
  <c r="Q256" i="10"/>
  <c r="Q240" i="10"/>
  <c r="Q264" i="10"/>
  <c r="Q312" i="10"/>
  <c r="Q365" i="10"/>
  <c r="Q495" i="10"/>
  <c r="Q570" i="10"/>
  <c r="Q612" i="10"/>
  <c r="Q1117" i="10"/>
  <c r="Q1131" i="10"/>
  <c r="Q553" i="10"/>
  <c r="Q905" i="10"/>
  <c r="Q1371" i="10"/>
  <c r="Q1490" i="10"/>
  <c r="Q248" i="10"/>
  <c r="Q254" i="10"/>
  <c r="Q691" i="10"/>
  <c r="Q1125" i="10"/>
  <c r="Q1417" i="10"/>
  <c r="Q543" i="10"/>
  <c r="Q665" i="10"/>
  <c r="Q1332" i="10"/>
  <c r="Q793" i="10"/>
  <c r="Q889" i="10"/>
  <c r="Q629" i="10"/>
  <c r="B21" i="17" l="1"/>
  <c r="B22" i="17" s="1"/>
  <c r="J15" i="17"/>
  <c r="J17" i="17" s="1"/>
  <c r="AN15" i="17"/>
  <c r="AN21" i="17" s="1"/>
  <c r="G15" i="17"/>
  <c r="G17" i="17" s="1"/>
  <c r="V15" i="17"/>
  <c r="V21" i="17" s="1"/>
  <c r="Y17" i="17"/>
  <c r="Y21" i="17"/>
  <c r="I15" i="17"/>
  <c r="I17" i="17" s="1"/>
  <c r="AH15" i="17"/>
  <c r="AH21" i="17" s="1"/>
  <c r="C15" i="17"/>
  <c r="C17" i="17" s="1"/>
  <c r="F15" i="17"/>
  <c r="F17" i="17" s="1"/>
  <c r="U15" i="17"/>
  <c r="U21" i="17" s="1"/>
  <c r="AC17" i="17"/>
  <c r="AC21" i="17"/>
  <c r="H15" i="17"/>
  <c r="H17" i="17" s="1"/>
  <c r="Z15" i="17"/>
  <c r="Z21" i="17" s="1"/>
  <c r="D15" i="17"/>
  <c r="D17" i="17" s="1"/>
  <c r="S21" i="17"/>
  <c r="S22" i="17" s="1"/>
  <c r="AH18" i="17"/>
  <c r="Z18" i="17"/>
  <c r="Q18" i="17"/>
  <c r="AA17" i="17"/>
  <c r="AA22" i="17" s="1"/>
  <c r="V18" i="17"/>
  <c r="AM21" i="17"/>
  <c r="AM22" i="17" s="1"/>
  <c r="K17" i="17"/>
  <c r="K22" i="17" s="1"/>
  <c r="O17" i="17"/>
  <c r="O22" i="17" s="1"/>
  <c r="M17" i="17"/>
  <c r="M22" i="17" s="1"/>
  <c r="U18" i="17"/>
  <c r="AI17" i="17"/>
  <c r="AI22" i="17" s="1"/>
  <c r="AE17" i="17"/>
  <c r="AE22" i="17" s="1"/>
  <c r="AF17" i="17"/>
  <c r="AF22" i="17" s="1"/>
  <c r="AB17" i="17"/>
  <c r="AB22" i="17" s="1"/>
  <c r="AG17" i="17"/>
  <c r="AG21" i="17"/>
  <c r="E15" i="17"/>
  <c r="E17" i="17" s="1"/>
  <c r="Q15" i="17"/>
  <c r="Q21" i="17" s="1"/>
  <c r="W21" i="17"/>
  <c r="W22" i="17" s="1"/>
  <c r="AJ17" i="17"/>
  <c r="AJ22" i="17" s="1"/>
  <c r="R17" i="17"/>
  <c r="R22" i="17" s="1"/>
  <c r="AQ17" i="17"/>
  <c r="AQ22" i="17" s="1"/>
  <c r="AD17" i="17"/>
  <c r="AD22" i="17" s="1"/>
  <c r="P17" i="17"/>
  <c r="P22" i="17" s="1"/>
  <c r="AL21" i="17"/>
  <c r="AL22" i="17" s="1"/>
  <c r="AK21" i="17"/>
  <c r="AK22" i="17" s="1"/>
  <c r="N17" i="17"/>
  <c r="N22" i="17" s="1"/>
  <c r="L17" i="17"/>
  <c r="L22" i="17" s="1"/>
  <c r="AP17" i="17"/>
  <c r="AP22" i="17" s="1"/>
  <c r="X17" i="17"/>
  <c r="X22" i="17" s="1"/>
  <c r="T17" i="17"/>
  <c r="T22" i="17" s="1"/>
  <c r="AO17" i="17"/>
  <c r="AO22" i="17" s="1"/>
  <c r="T1512" i="10"/>
  <c r="I21" i="17"/>
  <c r="I22" i="17" s="1"/>
  <c r="F1508" i="10"/>
  <c r="F1509" i="10" s="1"/>
  <c r="F1511" i="10" s="1"/>
  <c r="H1508" i="10"/>
  <c r="H1509" i="10" s="1"/>
  <c r="H1512" i="10" s="1"/>
  <c r="M1510" i="10"/>
  <c r="M1506" i="10"/>
  <c r="O4" i="10"/>
  <c r="I1507" i="10"/>
  <c r="I1510" i="10"/>
  <c r="I1506" i="10"/>
  <c r="E1508" i="10"/>
  <c r="E1509" i="10" s="1"/>
  <c r="E1512" i="10" s="1"/>
  <c r="M1507" i="10"/>
  <c r="R1131" i="10"/>
  <c r="S1131" i="10"/>
  <c r="R312" i="10"/>
  <c r="S312" i="10"/>
  <c r="S238" i="10"/>
  <c r="R238" i="10"/>
  <c r="R1384" i="10"/>
  <c r="S1384" i="10"/>
  <c r="R536" i="10"/>
  <c r="S536" i="10"/>
  <c r="S241" i="10"/>
  <c r="R241" i="10"/>
  <c r="R380" i="10"/>
  <c r="S380" i="10"/>
  <c r="R1326" i="10"/>
  <c r="S1326" i="10"/>
  <c r="R1357" i="10"/>
  <c r="S1357" i="10"/>
  <c r="R1320" i="10"/>
  <c r="S1320" i="10"/>
  <c r="R1478" i="10"/>
  <c r="S1478" i="10"/>
  <c r="R915" i="10"/>
  <c r="S915" i="10"/>
  <c r="R1067" i="10"/>
  <c r="S1067" i="10"/>
  <c r="R578" i="10"/>
  <c r="S578" i="10"/>
  <c r="S951" i="10"/>
  <c r="R951" i="10"/>
  <c r="R352" i="10"/>
  <c r="S352" i="10"/>
  <c r="R812" i="10"/>
  <c r="S812" i="10"/>
  <c r="R1413" i="10"/>
  <c r="S1413" i="10"/>
  <c r="R77" i="10"/>
  <c r="S77" i="10"/>
  <c r="R207" i="10"/>
  <c r="S207" i="10"/>
  <c r="R441" i="10"/>
  <c r="S441" i="10"/>
  <c r="S1359" i="10"/>
  <c r="R1359" i="10"/>
  <c r="R1211" i="10"/>
  <c r="S1211" i="10"/>
  <c r="R45" i="10"/>
  <c r="S45" i="10"/>
  <c r="R302" i="10"/>
  <c r="S302" i="10"/>
  <c r="R119" i="10"/>
  <c r="S119" i="10"/>
  <c r="S889" i="10"/>
  <c r="R889" i="10"/>
  <c r="R543" i="10"/>
  <c r="S543" i="10"/>
  <c r="R1490" i="10"/>
  <c r="S1490" i="10"/>
  <c r="R553" i="10"/>
  <c r="S553" i="10"/>
  <c r="R365" i="10"/>
  <c r="S365" i="10"/>
  <c r="S256" i="10"/>
  <c r="R256" i="10"/>
  <c r="S973" i="10"/>
  <c r="R973" i="10"/>
  <c r="R1499" i="10"/>
  <c r="S1499" i="10"/>
  <c r="R1338" i="10"/>
  <c r="S1338" i="10"/>
  <c r="R948" i="10"/>
  <c r="S948" i="10"/>
  <c r="R740" i="10"/>
  <c r="S740" i="10"/>
  <c r="S234" i="10"/>
  <c r="R234" i="10"/>
  <c r="R1408" i="10"/>
  <c r="S1408" i="10"/>
  <c r="R1261" i="10"/>
  <c r="S1261" i="10"/>
  <c r="S1006" i="10"/>
  <c r="R1006" i="10"/>
  <c r="R771" i="10"/>
  <c r="S771" i="10"/>
  <c r="R550" i="10"/>
  <c r="S550" i="10"/>
  <c r="R601" i="10"/>
  <c r="S601" i="10"/>
  <c r="R1361" i="10"/>
  <c r="S1361" i="10"/>
  <c r="R722" i="10"/>
  <c r="S722" i="10"/>
  <c r="R392" i="10"/>
  <c r="S392" i="10"/>
  <c r="R403" i="10"/>
  <c r="S403" i="10"/>
  <c r="R1387" i="10"/>
  <c r="S1387" i="10"/>
  <c r="R706" i="10"/>
  <c r="S706" i="10"/>
  <c r="R1141" i="10"/>
  <c r="S1141" i="10"/>
  <c r="R671" i="10"/>
  <c r="S671" i="10"/>
  <c r="R323" i="10"/>
  <c r="S323" i="10"/>
  <c r="R235" i="10"/>
  <c r="S235" i="10"/>
  <c r="R1355" i="10"/>
  <c r="S1355" i="10"/>
  <c r="S954" i="10"/>
  <c r="R954" i="10"/>
  <c r="R699" i="10"/>
  <c r="S699" i="10"/>
  <c r="R585" i="10"/>
  <c r="S585" i="10"/>
  <c r="R319" i="10"/>
  <c r="S319" i="10"/>
  <c r="R760" i="10"/>
  <c r="S760" i="10"/>
  <c r="R1462" i="10"/>
  <c r="S1462" i="10"/>
  <c r="R984" i="10"/>
  <c r="S984" i="10"/>
  <c r="R899" i="10"/>
  <c r="S899" i="10"/>
  <c r="R636" i="10"/>
  <c r="S636" i="10"/>
  <c r="R1426" i="10"/>
  <c r="S1426" i="10"/>
  <c r="R960" i="10"/>
  <c r="S960" i="10"/>
  <c r="R651" i="10"/>
  <c r="S651" i="10"/>
  <c r="R1496" i="10"/>
  <c r="S1496" i="10"/>
  <c r="R1259" i="10"/>
  <c r="S1259" i="10"/>
  <c r="R661" i="10"/>
  <c r="S661" i="10"/>
  <c r="R406" i="10"/>
  <c r="S406" i="10"/>
  <c r="R1245" i="10"/>
  <c r="S1245" i="10"/>
  <c r="R622" i="10"/>
  <c r="S622" i="10"/>
  <c r="R1467" i="10"/>
  <c r="S1467" i="10"/>
  <c r="R524" i="10"/>
  <c r="S524" i="10"/>
  <c r="S1240" i="10"/>
  <c r="R1240" i="10"/>
  <c r="R1114" i="10"/>
  <c r="S1114" i="10"/>
  <c r="R566" i="10"/>
  <c r="S566" i="10"/>
  <c r="R242" i="10"/>
  <c r="S242" i="10"/>
  <c r="R1324" i="10"/>
  <c r="S1324" i="10"/>
  <c r="S979" i="10"/>
  <c r="R979" i="10"/>
  <c r="R789" i="10"/>
  <c r="S789" i="10"/>
  <c r="S273" i="10"/>
  <c r="R273" i="10"/>
  <c r="R464" i="10"/>
  <c r="S464" i="10"/>
  <c r="R846" i="10"/>
  <c r="S846" i="10"/>
  <c r="R836" i="10"/>
  <c r="S836" i="10"/>
  <c r="R822" i="10"/>
  <c r="S822" i="10"/>
  <c r="R925" i="10"/>
  <c r="S925" i="10"/>
  <c r="R532" i="10"/>
  <c r="S532" i="10"/>
  <c r="R603" i="10"/>
  <c r="S603" i="10"/>
  <c r="R591" i="10"/>
  <c r="S591" i="10"/>
  <c r="S271" i="10"/>
  <c r="R271" i="10"/>
  <c r="R666" i="10"/>
  <c r="S666" i="10"/>
  <c r="S1008" i="10"/>
  <c r="R1008" i="10"/>
  <c r="S1180" i="10"/>
  <c r="R1180" i="10"/>
  <c r="S1034" i="10"/>
  <c r="R1034" i="10"/>
  <c r="R990" i="10"/>
  <c r="S990" i="10"/>
  <c r="R88" i="10"/>
  <c r="S88" i="10"/>
  <c r="R1292" i="10"/>
  <c r="S1292" i="10"/>
  <c r="R1495" i="10"/>
  <c r="S1495" i="10"/>
  <c r="R713" i="10"/>
  <c r="S713" i="10"/>
  <c r="R1296" i="10"/>
  <c r="S1296" i="10"/>
  <c r="R309" i="10"/>
  <c r="S309" i="10"/>
  <c r="S909" i="10"/>
  <c r="R909" i="10"/>
  <c r="R788" i="10"/>
  <c r="S788" i="10"/>
  <c r="R1074" i="10"/>
  <c r="S1074" i="10"/>
  <c r="S1124" i="10"/>
  <c r="R1124" i="10"/>
  <c r="S1214" i="10"/>
  <c r="R1214" i="10"/>
  <c r="R290" i="10"/>
  <c r="S290" i="10"/>
  <c r="R1094" i="10"/>
  <c r="S1094" i="10"/>
  <c r="S1102" i="10"/>
  <c r="R1102" i="10"/>
  <c r="R381" i="10"/>
  <c r="S381" i="10"/>
  <c r="R1189" i="10"/>
  <c r="S1189" i="10"/>
  <c r="R8" i="10"/>
  <c r="S8" i="10"/>
  <c r="S1052" i="10"/>
  <c r="R1052" i="10"/>
  <c r="R371" i="10"/>
  <c r="S371" i="10"/>
  <c r="R203" i="10"/>
  <c r="S203" i="10"/>
  <c r="R23" i="10"/>
  <c r="S23" i="10"/>
  <c r="R1193" i="10"/>
  <c r="S1193" i="10"/>
  <c r="R459" i="10"/>
  <c r="S459" i="10"/>
  <c r="R753" i="10"/>
  <c r="S753" i="10"/>
  <c r="R540" i="10"/>
  <c r="S540" i="10"/>
  <c r="R72" i="10"/>
  <c r="S72" i="10"/>
  <c r="S1097" i="10"/>
  <c r="R1097" i="10"/>
  <c r="R886" i="10"/>
  <c r="S886" i="10"/>
  <c r="S977" i="10"/>
  <c r="R977" i="10"/>
  <c r="R1441" i="10"/>
  <c r="S1441" i="10"/>
  <c r="R1222" i="10"/>
  <c r="S1222" i="10"/>
  <c r="S1106" i="10"/>
  <c r="R1106" i="10"/>
  <c r="R317" i="10"/>
  <c r="S317" i="10"/>
  <c r="S274" i="10"/>
  <c r="R274" i="10"/>
  <c r="R843" i="10"/>
  <c r="S843" i="10"/>
  <c r="R1374" i="10"/>
  <c r="S1374" i="10"/>
  <c r="R1279" i="10"/>
  <c r="S1279" i="10"/>
  <c r="R758" i="10"/>
  <c r="S758" i="10"/>
  <c r="R1484" i="10"/>
  <c r="S1484" i="10"/>
  <c r="S1062" i="10"/>
  <c r="R1062" i="10"/>
  <c r="R463" i="10"/>
  <c r="S463" i="10"/>
  <c r="R1442" i="10"/>
  <c r="S1442" i="10"/>
  <c r="S965" i="10"/>
  <c r="R965" i="10"/>
  <c r="R253" i="10"/>
  <c r="S253" i="10"/>
  <c r="R404" i="10"/>
  <c r="S404" i="10"/>
  <c r="R13" i="10"/>
  <c r="S13" i="10"/>
  <c r="R623" i="10"/>
  <c r="S623" i="10"/>
  <c r="R571" i="10"/>
  <c r="S571" i="10"/>
  <c r="S1108" i="10"/>
  <c r="R1108" i="10"/>
  <c r="R471" i="10"/>
  <c r="S471" i="10"/>
  <c r="R594" i="10"/>
  <c r="S594" i="10"/>
  <c r="R537" i="10"/>
  <c r="S537" i="10"/>
  <c r="S214" i="10"/>
  <c r="R214" i="10"/>
  <c r="R367" i="10"/>
  <c r="S367" i="10"/>
  <c r="R1166" i="10"/>
  <c r="S1166" i="10"/>
  <c r="R503" i="10"/>
  <c r="S503" i="10"/>
  <c r="R79" i="10"/>
  <c r="S79" i="10"/>
  <c r="R1175" i="10"/>
  <c r="S1175" i="10"/>
  <c r="R486" i="10"/>
  <c r="S486" i="10"/>
  <c r="R162" i="10"/>
  <c r="S162" i="10"/>
  <c r="R33" i="10"/>
  <c r="S33" i="10"/>
  <c r="R660" i="10"/>
  <c r="S660" i="10"/>
  <c r="R1345" i="10"/>
  <c r="S1345" i="10"/>
  <c r="R964" i="10"/>
  <c r="S964" i="10"/>
  <c r="R10" i="10"/>
  <c r="S10" i="10"/>
  <c r="R1420" i="10"/>
  <c r="S1420" i="10"/>
  <c r="S1153" i="10"/>
  <c r="R1153" i="10"/>
  <c r="R492" i="10"/>
  <c r="S492" i="10"/>
  <c r="S1283" i="10"/>
  <c r="R1283" i="10"/>
  <c r="R849" i="10"/>
  <c r="S849" i="10"/>
  <c r="R63" i="10"/>
  <c r="S63" i="10"/>
  <c r="R721" i="10"/>
  <c r="S721" i="10"/>
  <c r="R702" i="10"/>
  <c r="S702" i="10"/>
  <c r="R1176" i="10"/>
  <c r="S1176" i="10"/>
  <c r="R408" i="10"/>
  <c r="S408" i="10"/>
  <c r="R1010" i="10"/>
  <c r="S1010" i="10"/>
  <c r="R401" i="10"/>
  <c r="S401" i="10"/>
  <c r="R227" i="10"/>
  <c r="S227" i="10"/>
  <c r="R1160" i="10"/>
  <c r="S1160" i="10"/>
  <c r="S916" i="10"/>
  <c r="R916" i="10"/>
  <c r="R402" i="10"/>
  <c r="S402" i="10"/>
  <c r="R1432" i="10"/>
  <c r="S1432" i="10"/>
  <c r="R820" i="10"/>
  <c r="S820" i="10"/>
  <c r="S196" i="10"/>
  <c r="R196" i="10"/>
  <c r="R1146" i="10"/>
  <c r="S1146" i="10"/>
  <c r="S956" i="10"/>
  <c r="R956" i="10"/>
  <c r="S159" i="10"/>
  <c r="R159" i="10"/>
  <c r="R1443" i="10"/>
  <c r="S1443" i="10"/>
  <c r="R686" i="10"/>
  <c r="S686" i="10"/>
  <c r="R170" i="10"/>
  <c r="S170" i="10"/>
  <c r="R1147" i="10"/>
  <c r="S1147" i="10"/>
  <c r="R704" i="10"/>
  <c r="S704" i="10"/>
  <c r="R873" i="10"/>
  <c r="S873" i="10"/>
  <c r="S1004" i="10"/>
  <c r="R1004" i="10"/>
  <c r="S1178" i="10"/>
  <c r="R1178" i="10"/>
  <c r="R1201" i="10"/>
  <c r="S1201" i="10"/>
  <c r="R14" i="10"/>
  <c r="S14" i="10"/>
  <c r="R331" i="10"/>
  <c r="S331" i="10"/>
  <c r="S1243" i="10"/>
  <c r="R1243" i="10"/>
  <c r="S982" i="10"/>
  <c r="R982" i="10"/>
  <c r="R748" i="10"/>
  <c r="S748" i="10"/>
  <c r="R696" i="10"/>
  <c r="S696" i="10"/>
  <c r="S1082" i="10"/>
  <c r="R1082" i="10"/>
  <c r="R339" i="10"/>
  <c r="S339" i="10"/>
  <c r="R1501" i="10"/>
  <c r="S1501" i="10"/>
  <c r="R168" i="10"/>
  <c r="S168" i="10"/>
  <c r="S943" i="10"/>
  <c r="R943" i="10"/>
  <c r="S1059" i="10"/>
  <c r="R1059" i="10"/>
  <c r="R858" i="10"/>
  <c r="S858" i="10"/>
  <c r="R450" i="10"/>
  <c r="S450" i="10"/>
  <c r="S945" i="10"/>
  <c r="R945" i="10"/>
  <c r="R1113" i="10"/>
  <c r="S1113" i="10"/>
  <c r="R860" i="10"/>
  <c r="S860" i="10"/>
  <c r="R815" i="10"/>
  <c r="S815" i="10"/>
  <c r="R198" i="10"/>
  <c r="S198" i="10"/>
  <c r="R333" i="10"/>
  <c r="S333" i="10"/>
  <c r="R139" i="10"/>
  <c r="S139" i="10"/>
  <c r="R1112" i="10"/>
  <c r="S1112" i="10"/>
  <c r="S1174" i="10"/>
  <c r="R1174" i="10"/>
  <c r="R1293" i="10"/>
  <c r="S1293" i="10"/>
  <c r="R1154" i="10"/>
  <c r="S1154" i="10"/>
  <c r="S904" i="10"/>
  <c r="R904" i="10"/>
  <c r="R813" i="10"/>
  <c r="S813" i="10"/>
  <c r="R535" i="10"/>
  <c r="S535" i="10"/>
  <c r="R1438" i="10"/>
  <c r="S1438" i="10"/>
  <c r="R759" i="10"/>
  <c r="S759" i="10"/>
  <c r="R558" i="10"/>
  <c r="S558" i="10"/>
  <c r="R1468" i="10"/>
  <c r="S1468" i="10"/>
  <c r="R519" i="10"/>
  <c r="S519" i="10"/>
  <c r="R322" i="10"/>
  <c r="S322" i="10"/>
  <c r="R978" i="10"/>
  <c r="S978" i="10"/>
  <c r="R616" i="10"/>
  <c r="S616" i="10"/>
  <c r="R1328" i="10"/>
  <c r="S1328" i="10"/>
  <c r="S272" i="10"/>
  <c r="R272" i="10"/>
  <c r="R1342" i="10"/>
  <c r="S1342" i="10"/>
  <c r="S1266" i="10"/>
  <c r="R1266" i="10"/>
  <c r="R513" i="10"/>
  <c r="S513" i="10"/>
  <c r="R47" i="10"/>
  <c r="S47" i="10"/>
  <c r="R792" i="10"/>
  <c r="S792" i="10"/>
  <c r="R551" i="10"/>
  <c r="S551" i="10"/>
  <c r="R525" i="10"/>
  <c r="S525" i="10"/>
  <c r="S1281" i="10"/>
  <c r="R1281" i="10"/>
  <c r="R1098" i="10"/>
  <c r="S1098" i="10"/>
  <c r="R67" i="10"/>
  <c r="S67" i="10"/>
  <c r="R541" i="10"/>
  <c r="S541" i="10"/>
  <c r="R453" i="10"/>
  <c r="S453" i="10"/>
  <c r="R1399" i="10"/>
  <c r="S1399" i="10"/>
  <c r="R16" i="10"/>
  <c r="S16" i="10"/>
  <c r="R1402" i="10"/>
  <c r="S1402" i="10"/>
  <c r="R209" i="10"/>
  <c r="S209" i="10"/>
  <c r="S252" i="10"/>
  <c r="R252" i="10"/>
  <c r="R69" i="10"/>
  <c r="S69" i="10"/>
  <c r="R761" i="10"/>
  <c r="S761" i="10"/>
  <c r="R414" i="10"/>
  <c r="S414" i="10"/>
  <c r="R80" i="10"/>
  <c r="S80" i="10"/>
  <c r="R611" i="10"/>
  <c r="S611" i="10"/>
  <c r="R869" i="10"/>
  <c r="S869" i="10"/>
  <c r="R712" i="10"/>
  <c r="S712" i="10"/>
  <c r="R874" i="10"/>
  <c r="S874" i="10"/>
  <c r="R572" i="10"/>
  <c r="S572" i="10"/>
  <c r="R1287" i="10"/>
  <c r="S1287" i="10"/>
  <c r="R454" i="10"/>
  <c r="S454" i="10"/>
  <c r="R791" i="10"/>
  <c r="S791" i="10"/>
  <c r="R66" i="10"/>
  <c r="S66" i="10"/>
  <c r="S1068" i="10"/>
  <c r="R1068" i="10"/>
  <c r="R1382" i="10"/>
  <c r="S1382" i="10"/>
  <c r="R638" i="10"/>
  <c r="S638" i="10"/>
  <c r="R137" i="10"/>
  <c r="S137" i="10"/>
  <c r="R390" i="10"/>
  <c r="S390" i="10"/>
  <c r="R188" i="10"/>
  <c r="S188" i="10"/>
  <c r="R49" i="10"/>
  <c r="S49" i="10"/>
  <c r="R1073" i="10"/>
  <c r="S1073" i="10"/>
  <c r="S1289" i="10"/>
  <c r="R1289" i="10"/>
  <c r="S1216" i="10"/>
  <c r="R1216" i="10"/>
  <c r="R559" i="10"/>
  <c r="S559" i="10"/>
  <c r="R1061" i="10"/>
  <c r="S1061" i="10"/>
  <c r="R197" i="10"/>
  <c r="S197" i="10"/>
  <c r="R410" i="10"/>
  <c r="S410" i="10"/>
  <c r="R260" i="10"/>
  <c r="S260" i="10"/>
  <c r="S1350" i="10"/>
  <c r="R1350" i="10"/>
  <c r="R1025" i="10"/>
  <c r="S1025" i="10"/>
  <c r="R310" i="10"/>
  <c r="S310" i="10"/>
  <c r="R1393" i="10"/>
  <c r="S1393" i="10"/>
  <c r="R1136" i="10"/>
  <c r="S1136" i="10"/>
  <c r="R608" i="10"/>
  <c r="S608" i="10"/>
  <c r="S1372" i="10"/>
  <c r="R1372" i="10"/>
  <c r="R632" i="10"/>
  <c r="S632" i="10"/>
  <c r="S971" i="10"/>
  <c r="R971" i="10"/>
  <c r="R358" i="10"/>
  <c r="S358" i="10"/>
  <c r="R131" i="10"/>
  <c r="S131" i="10"/>
  <c r="S1376" i="10"/>
  <c r="R1376" i="10"/>
  <c r="R1440" i="10"/>
  <c r="S1440" i="10"/>
  <c r="S987" i="10"/>
  <c r="R987" i="10"/>
  <c r="R1140" i="10"/>
  <c r="S1140" i="10"/>
  <c r="R76" i="10"/>
  <c r="S76" i="10"/>
  <c r="R1494" i="10"/>
  <c r="S1494" i="10"/>
  <c r="R714" i="10"/>
  <c r="S714" i="10"/>
  <c r="R1401" i="10"/>
  <c r="S1401" i="10"/>
  <c r="R378" i="10"/>
  <c r="S378" i="10"/>
  <c r="S1064" i="10"/>
  <c r="R1064" i="10"/>
  <c r="R457" i="10"/>
  <c r="S457" i="10"/>
  <c r="R395" i="10"/>
  <c r="S395" i="10"/>
  <c r="R125" i="10"/>
  <c r="S125" i="10"/>
  <c r="R654" i="10"/>
  <c r="S654" i="10"/>
  <c r="R143" i="10"/>
  <c r="S143" i="10"/>
  <c r="R1045" i="10"/>
  <c r="S1045" i="10"/>
  <c r="S228" i="10"/>
  <c r="R228" i="10"/>
  <c r="R1430" i="10"/>
  <c r="S1430" i="10"/>
  <c r="S1155" i="10"/>
  <c r="R1155" i="10"/>
  <c r="R1337" i="10"/>
  <c r="S1337" i="10"/>
  <c r="R1022" i="10"/>
  <c r="S1022" i="10"/>
  <c r="R1241" i="10"/>
  <c r="S1241" i="10"/>
  <c r="S1105" i="10"/>
  <c r="R1105" i="10"/>
  <c r="R612" i="10"/>
  <c r="S612" i="10"/>
  <c r="R736" i="10"/>
  <c r="S736" i="10"/>
  <c r="R768" i="10"/>
  <c r="S768" i="10"/>
  <c r="R942" i="10"/>
  <c r="S942" i="10"/>
  <c r="R288" i="10"/>
  <c r="S288" i="10"/>
  <c r="R251" i="10"/>
  <c r="S251" i="10"/>
  <c r="R750" i="10"/>
  <c r="S750" i="10"/>
  <c r="R284" i="10"/>
  <c r="S284" i="10"/>
  <c r="R534" i="10"/>
  <c r="S534" i="10"/>
  <c r="R496" i="10"/>
  <c r="S496" i="10"/>
  <c r="S933" i="10"/>
  <c r="R933" i="10"/>
  <c r="S902" i="10"/>
  <c r="R902" i="10"/>
  <c r="R581" i="10"/>
  <c r="S581" i="10"/>
  <c r="R574" i="10"/>
  <c r="S574" i="10"/>
  <c r="S258" i="10"/>
  <c r="R258" i="10"/>
  <c r="R396" i="10"/>
  <c r="S396" i="10"/>
  <c r="S957" i="10"/>
  <c r="R957" i="10"/>
  <c r="R391" i="10"/>
  <c r="S391" i="10"/>
  <c r="R620" i="10"/>
  <c r="S620" i="10"/>
  <c r="R158" i="10"/>
  <c r="S158" i="10"/>
  <c r="R488" i="10"/>
  <c r="S488" i="10"/>
  <c r="R449" i="10"/>
  <c r="S449" i="10"/>
  <c r="R1314" i="10"/>
  <c r="S1314" i="10"/>
  <c r="R881" i="10"/>
  <c r="S881" i="10"/>
  <c r="R430" i="10"/>
  <c r="S430" i="10"/>
  <c r="R1162" i="10"/>
  <c r="S1162" i="10"/>
  <c r="R1229" i="10"/>
  <c r="S1229" i="10"/>
  <c r="R693" i="10"/>
  <c r="S693" i="10"/>
  <c r="R626" i="10"/>
  <c r="S626" i="10"/>
  <c r="R801" i="10"/>
  <c r="S801" i="10"/>
  <c r="R351" i="10"/>
  <c r="S351" i="10"/>
  <c r="R1182" i="10"/>
  <c r="S1182" i="10"/>
  <c r="R1272" i="10"/>
  <c r="S1272" i="10"/>
  <c r="R938" i="10"/>
  <c r="S938" i="10"/>
  <c r="R366" i="10"/>
  <c r="S366" i="10"/>
  <c r="R599" i="10"/>
  <c r="S599" i="10"/>
  <c r="R557" i="10"/>
  <c r="S557" i="10"/>
  <c r="S1192" i="10"/>
  <c r="R1192" i="10"/>
  <c r="R446" i="10"/>
  <c r="S446" i="10"/>
  <c r="R1479" i="10"/>
  <c r="S1479" i="10"/>
  <c r="R1276" i="10"/>
  <c r="S1276" i="10"/>
  <c r="R472" i="10"/>
  <c r="S472" i="10"/>
  <c r="R1395" i="10"/>
  <c r="S1395" i="10"/>
  <c r="R838" i="10"/>
  <c r="S838" i="10"/>
  <c r="R68" i="10"/>
  <c r="S68" i="10"/>
  <c r="R1353" i="10"/>
  <c r="S1353" i="10"/>
  <c r="S967" i="10"/>
  <c r="R967" i="10"/>
  <c r="R25" i="10"/>
  <c r="S25" i="10"/>
  <c r="R81" i="10"/>
  <c r="S81" i="10"/>
  <c r="R413" i="10"/>
  <c r="S413" i="10"/>
  <c r="S1139" i="10"/>
  <c r="R1139" i="10"/>
  <c r="R859" i="10"/>
  <c r="S859" i="10"/>
  <c r="R120" i="10"/>
  <c r="S120" i="10"/>
  <c r="R490" i="10"/>
  <c r="S490" i="10"/>
  <c r="R456" i="10"/>
  <c r="S456" i="10"/>
  <c r="R1422" i="10"/>
  <c r="S1422" i="10"/>
  <c r="R802" i="10"/>
  <c r="S802" i="10"/>
  <c r="R28" i="10"/>
  <c r="S28" i="10"/>
  <c r="R1386" i="10"/>
  <c r="S1386" i="10"/>
  <c r="R327" i="10"/>
  <c r="S327" i="10"/>
  <c r="R917" i="10"/>
  <c r="S917" i="10"/>
  <c r="S1084" i="10"/>
  <c r="R1084" i="10"/>
  <c r="S1111" i="10"/>
  <c r="R1111" i="10"/>
  <c r="R852" i="10"/>
  <c r="S852" i="10"/>
  <c r="R1450" i="10"/>
  <c r="S1450" i="10"/>
  <c r="R564" i="10"/>
  <c r="S564" i="10"/>
  <c r="R1215" i="10"/>
  <c r="S1215" i="10"/>
  <c r="R650" i="10"/>
  <c r="S650" i="10"/>
  <c r="R1347" i="10"/>
  <c r="S1347" i="10"/>
  <c r="R968" i="10"/>
  <c r="S968" i="10"/>
  <c r="R267" i="10"/>
  <c r="S267" i="10"/>
  <c r="R684" i="10"/>
  <c r="S684" i="10"/>
  <c r="R589" i="10"/>
  <c r="S589" i="10"/>
  <c r="R1446" i="10"/>
  <c r="S1446" i="10"/>
  <c r="R15" i="10"/>
  <c r="S15" i="10"/>
  <c r="R182" i="10"/>
  <c r="S182" i="10"/>
  <c r="S1044" i="10"/>
  <c r="R1044" i="10"/>
  <c r="R835" i="10"/>
  <c r="S835" i="10"/>
  <c r="R5" i="10"/>
  <c r="S5" i="10"/>
  <c r="R160" i="10"/>
  <c r="S160" i="10"/>
  <c r="R1418" i="10"/>
  <c r="S1418" i="10"/>
  <c r="R790" i="10"/>
  <c r="S790" i="10"/>
  <c r="R90" i="10"/>
  <c r="S90" i="10"/>
  <c r="R1477" i="10"/>
  <c r="S1477" i="10"/>
  <c r="R772" i="10"/>
  <c r="S772" i="10"/>
  <c r="R193" i="10"/>
  <c r="S193" i="10"/>
  <c r="R868" i="10"/>
  <c r="S868" i="10"/>
  <c r="S918" i="10"/>
  <c r="R918" i="10"/>
  <c r="R186" i="10"/>
  <c r="S186" i="10"/>
  <c r="R1363" i="10"/>
  <c r="S1363" i="10"/>
  <c r="R637" i="10"/>
  <c r="S637" i="10"/>
  <c r="R1366" i="10"/>
  <c r="S1366" i="10"/>
  <c r="S212" i="10"/>
  <c r="R212" i="10"/>
  <c r="S1335" i="10"/>
  <c r="R1335" i="10"/>
  <c r="R35" i="10"/>
  <c r="S35" i="10"/>
  <c r="R340" i="10"/>
  <c r="S340" i="10"/>
  <c r="R646" i="10"/>
  <c r="S646" i="10"/>
  <c r="S1202" i="10"/>
  <c r="R1202" i="10"/>
  <c r="R737" i="10"/>
  <c r="S737" i="10"/>
  <c r="S183" i="10"/>
  <c r="R183" i="10"/>
  <c r="R816" i="10"/>
  <c r="S816" i="10"/>
  <c r="S208" i="10"/>
  <c r="R208" i="10"/>
  <c r="R1472" i="10"/>
  <c r="S1472" i="10"/>
  <c r="R1390" i="10"/>
  <c r="S1390" i="10"/>
  <c r="S1323" i="10"/>
  <c r="R1323" i="10"/>
  <c r="R1170" i="10"/>
  <c r="S1170" i="10"/>
  <c r="R455" i="10"/>
  <c r="S455" i="10"/>
  <c r="R152" i="10"/>
  <c r="S152" i="10"/>
  <c r="R690" i="10"/>
  <c r="S690" i="10"/>
  <c r="R598" i="10"/>
  <c r="S598" i="10"/>
  <c r="R934" i="10"/>
  <c r="S934" i="10"/>
  <c r="S911" i="10"/>
  <c r="R911" i="10"/>
  <c r="R809" i="10"/>
  <c r="S809" i="10"/>
  <c r="R516" i="10"/>
  <c r="S516" i="10"/>
  <c r="R126" i="10"/>
  <c r="S126" i="10"/>
  <c r="R1278" i="10"/>
  <c r="S1278" i="10"/>
  <c r="R1195" i="10"/>
  <c r="S1195" i="10"/>
  <c r="S163" i="10"/>
  <c r="R163" i="10"/>
  <c r="S265" i="10"/>
  <c r="R265" i="10"/>
  <c r="R1085" i="10"/>
  <c r="S1085" i="10"/>
  <c r="R1498" i="10"/>
  <c r="S1498" i="10"/>
  <c r="R54" i="10"/>
  <c r="S54" i="10"/>
  <c r="R99" i="10"/>
  <c r="S99" i="10"/>
  <c r="S1078" i="10"/>
  <c r="R1078" i="10"/>
  <c r="S1002" i="10"/>
  <c r="R1002" i="10"/>
  <c r="R1203" i="10"/>
  <c r="S1203" i="10"/>
  <c r="R655" i="10"/>
  <c r="S655" i="10"/>
  <c r="R614" i="10"/>
  <c r="S614" i="10"/>
  <c r="R994" i="10"/>
  <c r="S994" i="10"/>
  <c r="R1389" i="10"/>
  <c r="S1389" i="10"/>
  <c r="R1298" i="10"/>
  <c r="S1298" i="10"/>
  <c r="R1191" i="10"/>
  <c r="S1191" i="10"/>
  <c r="R769" i="10"/>
  <c r="S769" i="10"/>
  <c r="R451" i="10"/>
  <c r="S451" i="10"/>
  <c r="R141" i="10"/>
  <c r="S141" i="10"/>
  <c r="R116" i="10"/>
  <c r="S116" i="10"/>
  <c r="S161" i="10"/>
  <c r="R161" i="10"/>
  <c r="R1208" i="10"/>
  <c r="S1208" i="10"/>
  <c r="R354" i="10"/>
  <c r="S354" i="10"/>
  <c r="S959" i="10"/>
  <c r="R959" i="10"/>
  <c r="R97" i="10"/>
  <c r="S97" i="10"/>
  <c r="R130" i="10"/>
  <c r="S130" i="10"/>
  <c r="S1017" i="10"/>
  <c r="R1017" i="10"/>
  <c r="R461" i="10"/>
  <c r="S461" i="10"/>
  <c r="S1173" i="10"/>
  <c r="R1173" i="10"/>
  <c r="R955" i="10"/>
  <c r="S955" i="10"/>
  <c r="R762" i="10"/>
  <c r="S762" i="10"/>
  <c r="R425" i="10"/>
  <c r="S425" i="10"/>
  <c r="R82" i="10"/>
  <c r="S82" i="10"/>
  <c r="S1295" i="10"/>
  <c r="R1295" i="10"/>
  <c r="R705" i="10"/>
  <c r="S705" i="10"/>
  <c r="R1054" i="10"/>
  <c r="S1054" i="10"/>
  <c r="R730" i="10"/>
  <c r="S730" i="10"/>
  <c r="R883" i="10"/>
  <c r="S883" i="10"/>
  <c r="S992" i="10"/>
  <c r="R992" i="10"/>
  <c r="R1419" i="10"/>
  <c r="S1419" i="10"/>
  <c r="R1424" i="10"/>
  <c r="S1424" i="10"/>
  <c r="R1302" i="10"/>
  <c r="S1302" i="10"/>
  <c r="S923" i="10"/>
  <c r="R923" i="10"/>
  <c r="R613" i="10"/>
  <c r="S613" i="10"/>
  <c r="R419" i="10"/>
  <c r="S419" i="10"/>
  <c r="R342" i="10"/>
  <c r="S342" i="10"/>
  <c r="R313" i="10"/>
  <c r="S313" i="10"/>
  <c r="R92" i="10"/>
  <c r="S92" i="10"/>
  <c r="R782" i="10"/>
  <c r="S782" i="10"/>
  <c r="R592" i="10"/>
  <c r="S592" i="10"/>
  <c r="R368" i="10"/>
  <c r="S368" i="10"/>
  <c r="R1400" i="10"/>
  <c r="S1400" i="10"/>
  <c r="R1310" i="10"/>
  <c r="S1310" i="10"/>
  <c r="S1221" i="10"/>
  <c r="R1221" i="10"/>
  <c r="R465" i="10"/>
  <c r="S465" i="10"/>
  <c r="R1219" i="10"/>
  <c r="S1219" i="10"/>
  <c r="S931" i="10"/>
  <c r="R931" i="10"/>
  <c r="R136" i="10"/>
  <c r="S136" i="10"/>
  <c r="R855" i="10"/>
  <c r="S855" i="10"/>
  <c r="R345" i="10"/>
  <c r="S345" i="10"/>
  <c r="R359" i="10"/>
  <c r="S359" i="10"/>
  <c r="R40" i="10"/>
  <c r="S40" i="10"/>
  <c r="R630" i="10"/>
  <c r="S630" i="10"/>
  <c r="R1465" i="10"/>
  <c r="S1465" i="10"/>
  <c r="R765" i="10"/>
  <c r="S765" i="10"/>
  <c r="S1262" i="10"/>
  <c r="R1262" i="10"/>
  <c r="R826" i="10"/>
  <c r="S826" i="10"/>
  <c r="R329" i="10"/>
  <c r="S329" i="10"/>
  <c r="S1050" i="10"/>
  <c r="R1050" i="10"/>
  <c r="R798" i="10"/>
  <c r="S798" i="10"/>
  <c r="R710" i="10"/>
  <c r="S710" i="10"/>
  <c r="R22" i="10"/>
  <c r="S22" i="10"/>
  <c r="R311" i="10"/>
  <c r="S311" i="10"/>
  <c r="R95" i="10"/>
  <c r="S95" i="10"/>
  <c r="R1461" i="10"/>
  <c r="S1461" i="10"/>
  <c r="R1126" i="10"/>
  <c r="S1126" i="10"/>
  <c r="R515" i="10"/>
  <c r="S515" i="10"/>
  <c r="R522" i="10"/>
  <c r="S522" i="10"/>
  <c r="R479" i="10"/>
  <c r="S479" i="10"/>
  <c r="R58" i="10"/>
  <c r="S58" i="10"/>
  <c r="R355" i="10"/>
  <c r="S355" i="10"/>
  <c r="R148" i="10"/>
  <c r="S148" i="10"/>
  <c r="R382" i="10"/>
  <c r="S382" i="10"/>
  <c r="R547" i="10"/>
  <c r="S547" i="10"/>
  <c r="R517" i="10"/>
  <c r="S517" i="10"/>
  <c r="R415" i="10"/>
  <c r="S415" i="10"/>
  <c r="S1093" i="10"/>
  <c r="R1093" i="10"/>
  <c r="R1246" i="10"/>
  <c r="S1246" i="10"/>
  <c r="R389" i="10"/>
  <c r="S389" i="10"/>
  <c r="S263" i="10"/>
  <c r="R263" i="10"/>
  <c r="R135" i="10"/>
  <c r="S135" i="10"/>
  <c r="R71" i="10"/>
  <c r="S71" i="10"/>
  <c r="R189" i="10"/>
  <c r="S189" i="10"/>
  <c r="R1049" i="10"/>
  <c r="S1049" i="10"/>
  <c r="R1445" i="10"/>
  <c r="S1445" i="10"/>
  <c r="R153" i="10"/>
  <c r="S153" i="10"/>
  <c r="R117" i="10"/>
  <c r="S117" i="10"/>
  <c r="R356" i="10"/>
  <c r="S356" i="10"/>
  <c r="R996" i="10"/>
  <c r="S996" i="10"/>
  <c r="R1235" i="10"/>
  <c r="S1235" i="10"/>
  <c r="R862" i="10"/>
  <c r="S862" i="10"/>
  <c r="R122" i="10"/>
  <c r="S122" i="10"/>
  <c r="S1275" i="10"/>
  <c r="R1275" i="10"/>
  <c r="R500" i="10"/>
  <c r="S500" i="10"/>
  <c r="S275" i="10"/>
  <c r="R275" i="10"/>
  <c r="R1040" i="10"/>
  <c r="S1040" i="10"/>
  <c r="R60" i="10"/>
  <c r="S60" i="10"/>
  <c r="R590" i="10"/>
  <c r="S590" i="10"/>
  <c r="R856" i="10"/>
  <c r="S856" i="10"/>
  <c r="S1303" i="10"/>
  <c r="R1303" i="10"/>
  <c r="R504" i="10"/>
  <c r="S504" i="10"/>
  <c r="R703" i="10"/>
  <c r="S703" i="10"/>
  <c r="R847" i="10"/>
  <c r="S847" i="10"/>
  <c r="R944" i="10"/>
  <c r="S944" i="10"/>
  <c r="R1458" i="10"/>
  <c r="S1458" i="10"/>
  <c r="R818" i="10"/>
  <c r="S818" i="10"/>
  <c r="R1274" i="10"/>
  <c r="S1274" i="10"/>
  <c r="S1019" i="10"/>
  <c r="R1019" i="10"/>
  <c r="S920" i="10"/>
  <c r="R920" i="10"/>
  <c r="S179" i="10"/>
  <c r="R179" i="10"/>
  <c r="R770" i="10"/>
  <c r="S770" i="10"/>
  <c r="R1041" i="10"/>
  <c r="S1041" i="10"/>
  <c r="S900" i="10"/>
  <c r="R900" i="10"/>
  <c r="R1439" i="10"/>
  <c r="S1439" i="10"/>
  <c r="R1423" i="10"/>
  <c r="S1423" i="10"/>
  <c r="R1344" i="10"/>
  <c r="S1344" i="10"/>
  <c r="S1053" i="10"/>
  <c r="R1053" i="10"/>
  <c r="R301" i="10"/>
  <c r="S301" i="10"/>
  <c r="R647" i="10"/>
  <c r="S647" i="10"/>
  <c r="S1315" i="10"/>
  <c r="R1315" i="10"/>
  <c r="R867" i="10"/>
  <c r="S867" i="10"/>
  <c r="R716" i="10"/>
  <c r="S716" i="10"/>
  <c r="R528" i="10"/>
  <c r="S528" i="10"/>
  <c r="R691" i="10"/>
  <c r="S691" i="10"/>
  <c r="R1379" i="10"/>
  <c r="S1379" i="10"/>
  <c r="R231" i="10"/>
  <c r="S231" i="10"/>
  <c r="R1255" i="10"/>
  <c r="S1255" i="10"/>
  <c r="S1258" i="10"/>
  <c r="R1258" i="10"/>
  <c r="R1369" i="10"/>
  <c r="S1369" i="10"/>
  <c r="R1480" i="10"/>
  <c r="S1480" i="10"/>
  <c r="R326" i="10"/>
  <c r="S326" i="10"/>
  <c r="R885" i="10"/>
  <c r="S885" i="10"/>
  <c r="R348" i="10"/>
  <c r="S348" i="10"/>
  <c r="S1223" i="10"/>
  <c r="R1223" i="10"/>
  <c r="R259" i="10"/>
  <c r="S259" i="10"/>
  <c r="R384" i="10"/>
  <c r="S384" i="10"/>
  <c r="S1163" i="10"/>
  <c r="R1163" i="10"/>
  <c r="R897" i="10"/>
  <c r="S897" i="10"/>
  <c r="R1142" i="10"/>
  <c r="S1142" i="10"/>
  <c r="R480" i="10"/>
  <c r="S480" i="10"/>
  <c r="R752" i="10"/>
  <c r="S752" i="10"/>
  <c r="R586" i="10"/>
  <c r="S586" i="10"/>
  <c r="S1066" i="10"/>
  <c r="R1066" i="10"/>
  <c r="R629" i="10"/>
  <c r="S629" i="10"/>
  <c r="R1332" i="10"/>
  <c r="S1332" i="10"/>
  <c r="R1417" i="10"/>
  <c r="S1417" i="10"/>
  <c r="S254" i="10"/>
  <c r="R254" i="10"/>
  <c r="R1117" i="10"/>
  <c r="S1117" i="10"/>
  <c r="R570" i="10"/>
  <c r="S570" i="10"/>
  <c r="R264" i="10"/>
  <c r="S264" i="10"/>
  <c r="S1234" i="10"/>
  <c r="R1234" i="10"/>
  <c r="R764" i="10"/>
  <c r="S764" i="10"/>
  <c r="R360" i="10"/>
  <c r="S360" i="10"/>
  <c r="R1411" i="10"/>
  <c r="S1411" i="10"/>
  <c r="R1207" i="10"/>
  <c r="S1207" i="10"/>
  <c r="R754" i="10"/>
  <c r="S754" i="10"/>
  <c r="R511" i="10"/>
  <c r="S511" i="10"/>
  <c r="R1464" i="10"/>
  <c r="S1464" i="10"/>
  <c r="R1373" i="10"/>
  <c r="S1373" i="10"/>
  <c r="R891" i="10"/>
  <c r="S891" i="10"/>
  <c r="R685" i="10"/>
  <c r="S685" i="10"/>
  <c r="R521" i="10"/>
  <c r="S521" i="10"/>
  <c r="R344" i="10"/>
  <c r="S344" i="10"/>
  <c r="S1230" i="10"/>
  <c r="R1230" i="10"/>
  <c r="R746" i="10"/>
  <c r="S746" i="10"/>
  <c r="R369" i="10"/>
  <c r="S369" i="10"/>
  <c r="R1493" i="10"/>
  <c r="S1493" i="10"/>
  <c r="R1252" i="10"/>
  <c r="S1252" i="10"/>
  <c r="S1325" i="10"/>
  <c r="R1325" i="10"/>
  <c r="R494" i="10"/>
  <c r="S494" i="10"/>
  <c r="R278" i="10"/>
  <c r="S278" i="10"/>
  <c r="R1474" i="10"/>
  <c r="S1474" i="10"/>
  <c r="R1265" i="10"/>
  <c r="S1265" i="10"/>
  <c r="R908" i="10"/>
  <c r="S908" i="10"/>
  <c r="R507" i="10"/>
  <c r="S507" i="10"/>
  <c r="R299" i="10"/>
  <c r="S299" i="10"/>
  <c r="R1330" i="10"/>
  <c r="S1330" i="10"/>
  <c r="R289" i="10"/>
  <c r="S289" i="10"/>
  <c r="R830" i="10"/>
  <c r="S830" i="10"/>
  <c r="R669" i="10"/>
  <c r="S669" i="10"/>
  <c r="R640" i="10"/>
  <c r="S640" i="10"/>
  <c r="R1134" i="10"/>
  <c r="S1134" i="10"/>
  <c r="R718" i="10"/>
  <c r="S718" i="10"/>
  <c r="S244" i="10"/>
  <c r="R244" i="10"/>
  <c r="R1470" i="10"/>
  <c r="S1470" i="10"/>
  <c r="R1121" i="10"/>
  <c r="S1121" i="10"/>
  <c r="R715" i="10"/>
  <c r="S715" i="10"/>
  <c r="R400" i="10"/>
  <c r="S400" i="10"/>
  <c r="S246" i="10"/>
  <c r="R246" i="10"/>
  <c r="R976" i="10"/>
  <c r="S976" i="10"/>
  <c r="R330" i="10"/>
  <c r="S330" i="10"/>
  <c r="R562" i="10"/>
  <c r="S562" i="10"/>
  <c r="R334" i="10"/>
  <c r="S334" i="10"/>
  <c r="R1212" i="10"/>
  <c r="S1212" i="10"/>
  <c r="R912" i="10"/>
  <c r="S912" i="10"/>
  <c r="R649" i="10"/>
  <c r="S649" i="10"/>
  <c r="R386" i="10"/>
  <c r="S386" i="10"/>
  <c r="S261" i="10"/>
  <c r="R261" i="10"/>
  <c r="R1460" i="10"/>
  <c r="S1460" i="10"/>
  <c r="S1091" i="10"/>
  <c r="R1091" i="10"/>
  <c r="R615" i="10"/>
  <c r="S615" i="10"/>
  <c r="R292" i="10"/>
  <c r="S292" i="10"/>
  <c r="R864" i="10"/>
  <c r="S864" i="10"/>
  <c r="R176" i="10"/>
  <c r="S176" i="10"/>
  <c r="R434" i="10"/>
  <c r="S434" i="10"/>
  <c r="R668" i="10"/>
  <c r="S668" i="10"/>
  <c r="R399" i="10"/>
  <c r="S399" i="10"/>
  <c r="R394" i="10"/>
  <c r="S394" i="10"/>
  <c r="R89" i="10"/>
  <c r="S89" i="10"/>
  <c r="R1360" i="10"/>
  <c r="S1360" i="10"/>
  <c r="R850" i="10"/>
  <c r="S850" i="10"/>
  <c r="R545" i="10"/>
  <c r="S545" i="10"/>
  <c r="R172" i="10"/>
  <c r="S172" i="10"/>
  <c r="R582" i="10"/>
  <c r="S582" i="10"/>
  <c r="R93" i="10"/>
  <c r="S93" i="10"/>
  <c r="R837" i="10"/>
  <c r="S837" i="10"/>
  <c r="R43" i="10"/>
  <c r="S43" i="10"/>
  <c r="R1027" i="10"/>
  <c r="S1027" i="10"/>
  <c r="S1297" i="10"/>
  <c r="R1297" i="10"/>
  <c r="R609" i="10"/>
  <c r="S609" i="10"/>
  <c r="R624" i="10"/>
  <c r="S624" i="10"/>
  <c r="R363" i="10"/>
  <c r="S363" i="10"/>
  <c r="R1181" i="10"/>
  <c r="S1181" i="10"/>
  <c r="S1306" i="10"/>
  <c r="R1306" i="10"/>
  <c r="S949" i="10"/>
  <c r="R949" i="10"/>
  <c r="R675" i="10"/>
  <c r="S675" i="10"/>
  <c r="R115" i="10"/>
  <c r="S115" i="10"/>
  <c r="R1101" i="10"/>
  <c r="S1101" i="10"/>
  <c r="R48" i="10"/>
  <c r="S48" i="10"/>
  <c r="R670" i="10"/>
  <c r="S670" i="10"/>
  <c r="R337" i="10"/>
  <c r="S337" i="10"/>
  <c r="R595" i="10"/>
  <c r="S595" i="10"/>
  <c r="R1378" i="10"/>
  <c r="S1378" i="10"/>
  <c r="R431" i="10"/>
  <c r="S431" i="10"/>
  <c r="R195" i="10"/>
  <c r="S195" i="10"/>
  <c r="R1476" i="10"/>
  <c r="S1476" i="10"/>
  <c r="R1457" i="10"/>
  <c r="S1457" i="10"/>
  <c r="S896" i="10"/>
  <c r="R896" i="10"/>
  <c r="S993" i="10"/>
  <c r="R993" i="10"/>
  <c r="R549" i="10"/>
  <c r="S549" i="10"/>
  <c r="R1312" i="10"/>
  <c r="S1312" i="10"/>
  <c r="R1321" i="10"/>
  <c r="S1321" i="10"/>
  <c r="R890" i="10"/>
  <c r="S890" i="10"/>
  <c r="R719" i="10"/>
  <c r="S719" i="10"/>
  <c r="R1151" i="10"/>
  <c r="S1151" i="10"/>
  <c r="S929" i="10"/>
  <c r="R929" i="10"/>
  <c r="S1137" i="10"/>
  <c r="R1137" i="10"/>
  <c r="R921" i="10"/>
  <c r="S921" i="10"/>
  <c r="R799" i="10"/>
  <c r="S799" i="10"/>
  <c r="S1253" i="10"/>
  <c r="R1253" i="10"/>
  <c r="R315" i="10"/>
  <c r="S315" i="10"/>
  <c r="R1491" i="10"/>
  <c r="S1491" i="10"/>
  <c r="R824" i="10"/>
  <c r="S824" i="10"/>
  <c r="R78" i="10"/>
  <c r="S78" i="10"/>
  <c r="R1352" i="10"/>
  <c r="S1352" i="10"/>
  <c r="R698" i="10"/>
  <c r="S698" i="10"/>
  <c r="S1036" i="10"/>
  <c r="R1036" i="10"/>
  <c r="R121" i="10"/>
  <c r="S121" i="10"/>
  <c r="R1227" i="10"/>
  <c r="S1227" i="10"/>
  <c r="R692" i="10"/>
  <c r="S692" i="10"/>
  <c r="R870" i="10"/>
  <c r="S870" i="10"/>
  <c r="R1213" i="10"/>
  <c r="S1213" i="10"/>
  <c r="R795" i="10"/>
  <c r="S795" i="10"/>
  <c r="R19" i="10"/>
  <c r="S19" i="10"/>
  <c r="R1244" i="10"/>
  <c r="S1244" i="10"/>
  <c r="S975" i="10"/>
  <c r="R975" i="10"/>
  <c r="S947" i="10"/>
  <c r="R947" i="10"/>
  <c r="R17" i="10"/>
  <c r="S17" i="10"/>
  <c r="R1485" i="10"/>
  <c r="S1485" i="10"/>
  <c r="R991" i="10"/>
  <c r="S991" i="10"/>
  <c r="R484" i="10"/>
  <c r="S484" i="10"/>
  <c r="R1329" i="10"/>
  <c r="S1329" i="10"/>
  <c r="S1190" i="10"/>
  <c r="R1190" i="10"/>
  <c r="R561" i="10"/>
  <c r="S561" i="10"/>
  <c r="R1177" i="10"/>
  <c r="S1177" i="10"/>
  <c r="R1268" i="10"/>
  <c r="S1268" i="10"/>
  <c r="R217" i="10"/>
  <c r="S217" i="10"/>
  <c r="R1448" i="10"/>
  <c r="S1448" i="10"/>
  <c r="S224" i="10"/>
  <c r="R224" i="10"/>
  <c r="R741" i="10"/>
  <c r="S741" i="10"/>
  <c r="S220" i="10"/>
  <c r="R220" i="10"/>
  <c r="R641" i="10"/>
  <c r="S641" i="10"/>
  <c r="S894" i="10"/>
  <c r="R894" i="10"/>
  <c r="R74" i="10"/>
  <c r="S74" i="10"/>
  <c r="R481" i="10"/>
  <c r="S481" i="10"/>
  <c r="S1348" i="10"/>
  <c r="R1348" i="10"/>
  <c r="R974" i="10"/>
  <c r="S974" i="10"/>
  <c r="R75" i="10"/>
  <c r="S75" i="10"/>
  <c r="R1383" i="10"/>
  <c r="S1383" i="10"/>
  <c r="S1024" i="10"/>
  <c r="R1024" i="10"/>
  <c r="S1269" i="10"/>
  <c r="R1269" i="10"/>
  <c r="R439" i="10"/>
  <c r="S439" i="10"/>
  <c r="R42" i="10"/>
  <c r="S42" i="10"/>
  <c r="R1331" i="10"/>
  <c r="S1331" i="10"/>
  <c r="R544" i="10"/>
  <c r="S544" i="10"/>
  <c r="R108" i="10"/>
  <c r="S108" i="10"/>
  <c r="R688" i="10"/>
  <c r="S688" i="10"/>
  <c r="R1116" i="10"/>
  <c r="S1116" i="10"/>
  <c r="S1277" i="10"/>
  <c r="R1277" i="10"/>
  <c r="S1218" i="10"/>
  <c r="R1218" i="10"/>
  <c r="S1132" i="10"/>
  <c r="R1132" i="10"/>
  <c r="R1313" i="10"/>
  <c r="S1313" i="10"/>
  <c r="R291" i="10"/>
  <c r="S291" i="10"/>
  <c r="R52" i="10"/>
  <c r="S52" i="10"/>
  <c r="R652" i="10"/>
  <c r="S652" i="10"/>
  <c r="R672" i="10"/>
  <c r="S672" i="10"/>
  <c r="R440" i="10"/>
  <c r="S440" i="10"/>
  <c r="R1076" i="10"/>
  <c r="S1076" i="10"/>
  <c r="R865" i="10"/>
  <c r="S865" i="10"/>
  <c r="R877" i="10"/>
  <c r="S877" i="10"/>
  <c r="R304" i="10"/>
  <c r="S304" i="10"/>
  <c r="R332" i="10"/>
  <c r="S332" i="10"/>
  <c r="R1007" i="10"/>
  <c r="S1007" i="10"/>
  <c r="R1144" i="10"/>
  <c r="S1144" i="10"/>
  <c r="R466" i="10"/>
  <c r="S466" i="10"/>
  <c r="R1014" i="10"/>
  <c r="S1014" i="10"/>
  <c r="R919" i="10"/>
  <c r="S919" i="10"/>
  <c r="S913" i="10"/>
  <c r="R913" i="10"/>
  <c r="R731" i="10"/>
  <c r="S731" i="10"/>
  <c r="R584" i="10"/>
  <c r="S584" i="10"/>
  <c r="S1115" i="10"/>
  <c r="R1115" i="10"/>
  <c r="R373" i="10"/>
  <c r="S373" i="10"/>
  <c r="R398" i="10"/>
  <c r="S398" i="10"/>
  <c r="R677" i="10"/>
  <c r="S677" i="10"/>
  <c r="R784" i="10"/>
  <c r="S784" i="10"/>
  <c r="R427" i="10"/>
  <c r="S427" i="10"/>
  <c r="R32" i="10"/>
  <c r="S32" i="10"/>
  <c r="S226" i="10"/>
  <c r="R226" i="10"/>
  <c r="R606" i="10"/>
  <c r="S606" i="10"/>
  <c r="R485" i="10"/>
  <c r="S485" i="10"/>
  <c r="R41" i="10"/>
  <c r="S41" i="10"/>
  <c r="R1305" i="10"/>
  <c r="S1305" i="10"/>
  <c r="R980" i="10"/>
  <c r="S980" i="10"/>
  <c r="R930" i="10"/>
  <c r="S930" i="10"/>
  <c r="R708" i="10"/>
  <c r="S708" i="10"/>
  <c r="R257" i="10"/>
  <c r="S257" i="10"/>
  <c r="R1158" i="10"/>
  <c r="S1158" i="10"/>
  <c r="S985" i="10"/>
  <c r="R985" i="10"/>
  <c r="R1414" i="10"/>
  <c r="S1414" i="10"/>
  <c r="R476" i="10"/>
  <c r="S476" i="10"/>
  <c r="R46" i="10"/>
  <c r="S46" i="10"/>
  <c r="R20" i="10"/>
  <c r="S20" i="10"/>
  <c r="R605" i="10"/>
  <c r="S605" i="10"/>
  <c r="R880" i="10"/>
  <c r="S880" i="10"/>
  <c r="S1247" i="10"/>
  <c r="R1247" i="10"/>
  <c r="S1042" i="10"/>
  <c r="R1042" i="10"/>
  <c r="R773" i="10"/>
  <c r="S773" i="10"/>
  <c r="R105" i="10"/>
  <c r="S105" i="10"/>
  <c r="R700" i="10"/>
  <c r="S700" i="10"/>
  <c r="R397" i="10"/>
  <c r="S397" i="10"/>
  <c r="R787" i="10"/>
  <c r="S787" i="10"/>
  <c r="R362" i="10"/>
  <c r="S362" i="10"/>
  <c r="R1290" i="10"/>
  <c r="S1290" i="10"/>
  <c r="R563" i="10"/>
  <c r="S563" i="10"/>
  <c r="R346" i="10"/>
  <c r="S346" i="10"/>
  <c r="R1351" i="10"/>
  <c r="S1351" i="10"/>
  <c r="R132" i="10"/>
  <c r="S132" i="10"/>
  <c r="R1224" i="10"/>
  <c r="S1224" i="10"/>
  <c r="R1003" i="10"/>
  <c r="S1003" i="10"/>
  <c r="R140" i="10"/>
  <c r="S140" i="10"/>
  <c r="R87" i="10"/>
  <c r="S87" i="10"/>
  <c r="R674" i="10"/>
  <c r="S674" i="10"/>
  <c r="R506" i="10"/>
  <c r="S506" i="10"/>
  <c r="R952" i="10"/>
  <c r="S952" i="10"/>
  <c r="S1167" i="10"/>
  <c r="R1167" i="10"/>
  <c r="S165" i="10"/>
  <c r="R165" i="10"/>
  <c r="S210" i="10"/>
  <c r="R210" i="10"/>
  <c r="R767" i="10"/>
  <c r="S767" i="10"/>
  <c r="R285" i="10"/>
  <c r="S285" i="10"/>
  <c r="S177" i="10"/>
  <c r="R177" i="10"/>
  <c r="R387" i="10"/>
  <c r="S387" i="10"/>
  <c r="R489" i="10"/>
  <c r="S489" i="10"/>
  <c r="R1428" i="10"/>
  <c r="S1428" i="10"/>
  <c r="R191" i="10"/>
  <c r="S191" i="10"/>
  <c r="R300" i="10"/>
  <c r="S300" i="10"/>
  <c r="R1260" i="10"/>
  <c r="S1260" i="10"/>
  <c r="R811" i="10"/>
  <c r="S811" i="10"/>
  <c r="R512" i="10"/>
  <c r="S512" i="10"/>
  <c r="R983" i="10"/>
  <c r="S983" i="10"/>
  <c r="R723" i="10"/>
  <c r="S723" i="10"/>
  <c r="R1300" i="10"/>
  <c r="S1300" i="10"/>
  <c r="R1294" i="10"/>
  <c r="S1294" i="10"/>
  <c r="R676" i="10"/>
  <c r="S676" i="10"/>
  <c r="S989" i="10"/>
  <c r="R989" i="10"/>
  <c r="R1128" i="10"/>
  <c r="S1128" i="10"/>
  <c r="R1444" i="10"/>
  <c r="S1444" i="10"/>
  <c r="R420" i="10"/>
  <c r="S420" i="10"/>
  <c r="R687" i="10"/>
  <c r="S687" i="10"/>
  <c r="R73" i="10"/>
  <c r="S73" i="10"/>
  <c r="R111" i="10"/>
  <c r="S111" i="10"/>
  <c r="R29" i="10"/>
  <c r="S29" i="10"/>
  <c r="R1092" i="10"/>
  <c r="S1092" i="10"/>
  <c r="S1251" i="10"/>
  <c r="R1251" i="10"/>
  <c r="R1318" i="10"/>
  <c r="S1318" i="10"/>
  <c r="R1270" i="10"/>
  <c r="S1270" i="10"/>
  <c r="R1096" i="10"/>
  <c r="S1096" i="10"/>
  <c r="R85" i="10"/>
  <c r="S85" i="10"/>
  <c r="S192" i="10"/>
  <c r="R192" i="10"/>
  <c r="R808" i="10"/>
  <c r="S808" i="10"/>
  <c r="R1099" i="10"/>
  <c r="S1099" i="10"/>
  <c r="S1021" i="10"/>
  <c r="R1021" i="10"/>
  <c r="R565" i="10"/>
  <c r="S565" i="10"/>
  <c r="R1156" i="10"/>
  <c r="S1156" i="10"/>
  <c r="R1473" i="10"/>
  <c r="S1473" i="10"/>
  <c r="R839" i="10"/>
  <c r="S839" i="10"/>
  <c r="R314" i="10"/>
  <c r="S314" i="10"/>
  <c r="R55" i="10"/>
  <c r="S55" i="10"/>
  <c r="R1447" i="10"/>
  <c r="S1447" i="10"/>
  <c r="S939" i="10"/>
  <c r="R939" i="10"/>
  <c r="R658" i="10"/>
  <c r="S658" i="10"/>
  <c r="R221" i="10"/>
  <c r="S221" i="10"/>
  <c r="R745" i="10"/>
  <c r="S745" i="10"/>
  <c r="R840" i="10"/>
  <c r="S840" i="10"/>
  <c r="R1090" i="10"/>
  <c r="S1090" i="10"/>
  <c r="R1299" i="10"/>
  <c r="S1299" i="10"/>
  <c r="R681" i="10"/>
  <c r="S681" i="10"/>
  <c r="R84" i="10"/>
  <c r="S84" i="10"/>
  <c r="R659" i="10"/>
  <c r="S659" i="10"/>
  <c r="R417" i="10"/>
  <c r="S417" i="10"/>
  <c r="R442" i="10"/>
  <c r="S442" i="10"/>
  <c r="R509" i="10"/>
  <c r="S509" i="10"/>
  <c r="R353" i="10"/>
  <c r="S353" i="10"/>
  <c r="R777" i="10"/>
  <c r="S777" i="10"/>
  <c r="R124" i="10"/>
  <c r="S124" i="10"/>
  <c r="R1133" i="10"/>
  <c r="S1133" i="10"/>
  <c r="R347" i="10"/>
  <c r="S347" i="10"/>
  <c r="R724" i="10"/>
  <c r="S724" i="10"/>
  <c r="S216" i="10"/>
  <c r="R216" i="10"/>
  <c r="R138" i="10"/>
  <c r="S138" i="10"/>
  <c r="R717" i="10"/>
  <c r="S717" i="10"/>
  <c r="R57" i="10"/>
  <c r="S57" i="10"/>
  <c r="R1188" i="10"/>
  <c r="S1188" i="10"/>
  <c r="R1012" i="10"/>
  <c r="S1012" i="10"/>
  <c r="R901" i="10"/>
  <c r="S901" i="10"/>
  <c r="R447" i="10"/>
  <c r="S447" i="10"/>
  <c r="S1196" i="10"/>
  <c r="R1196" i="10"/>
  <c r="R1079" i="10"/>
  <c r="S1079" i="10"/>
  <c r="R793" i="10"/>
  <c r="S793" i="10"/>
  <c r="R1371" i="10"/>
  <c r="S1371" i="10"/>
  <c r="R1267" i="10"/>
  <c r="S1267" i="10"/>
  <c r="R539" i="10"/>
  <c r="S539" i="10"/>
  <c r="R757" i="10"/>
  <c r="S757" i="10"/>
  <c r="R689" i="10"/>
  <c r="S689" i="10"/>
  <c r="S937" i="10"/>
  <c r="R937" i="10"/>
  <c r="R946" i="10"/>
  <c r="S946" i="10"/>
  <c r="R1391" i="10"/>
  <c r="S1391" i="10"/>
  <c r="R633" i="10"/>
  <c r="S633" i="10"/>
  <c r="R1249" i="10"/>
  <c r="S1249" i="10"/>
  <c r="R695" i="10"/>
  <c r="S695" i="10"/>
  <c r="R657" i="10"/>
  <c r="S657" i="10"/>
  <c r="S1071" i="10"/>
  <c r="R1071" i="10"/>
  <c r="R150" i="10"/>
  <c r="S150" i="10"/>
  <c r="S1130" i="10"/>
  <c r="R1130" i="10"/>
  <c r="R1033" i="10"/>
  <c r="S1033" i="10"/>
  <c r="R1463" i="10"/>
  <c r="S1463" i="10"/>
  <c r="S1159" i="10"/>
  <c r="R1159" i="10"/>
  <c r="R1183" i="10"/>
  <c r="S1183" i="10"/>
  <c r="R423" i="10"/>
  <c r="S423" i="10"/>
  <c r="R110" i="10"/>
  <c r="S110" i="10"/>
  <c r="R1282" i="10"/>
  <c r="S1282" i="10"/>
  <c r="R665" i="10"/>
  <c r="S665" i="10"/>
  <c r="R1125" i="10"/>
  <c r="S1125" i="10"/>
  <c r="S248" i="10"/>
  <c r="R248" i="10"/>
  <c r="R905" i="10"/>
  <c r="S905" i="10"/>
  <c r="R495" i="10"/>
  <c r="S495" i="10"/>
  <c r="R240" i="10"/>
  <c r="S240" i="10"/>
  <c r="R1138" i="10"/>
  <c r="S1138" i="10"/>
  <c r="R245" i="10"/>
  <c r="S245" i="10"/>
  <c r="R518" i="10"/>
  <c r="S518" i="10"/>
  <c r="R282" i="10"/>
  <c r="S282" i="10"/>
  <c r="R1365" i="10"/>
  <c r="S1365" i="10"/>
  <c r="R726" i="10"/>
  <c r="S726" i="10"/>
  <c r="R296" i="10"/>
  <c r="S296" i="10"/>
  <c r="R1437" i="10"/>
  <c r="S1437" i="10"/>
  <c r="R1334" i="10"/>
  <c r="S1334" i="10"/>
  <c r="R1060" i="10"/>
  <c r="S1060" i="10"/>
  <c r="R895" i="10"/>
  <c r="S895" i="10"/>
  <c r="R673" i="10"/>
  <c r="S673" i="10"/>
  <c r="R653" i="10"/>
  <c r="S653" i="10"/>
  <c r="R255" i="10"/>
  <c r="S255" i="10"/>
  <c r="R1483" i="10"/>
  <c r="S1483" i="10"/>
  <c r="R785" i="10"/>
  <c r="S785" i="10"/>
  <c r="R499" i="10"/>
  <c r="S499" i="10"/>
  <c r="R357" i="10"/>
  <c r="S357" i="10"/>
  <c r="R1404" i="10"/>
  <c r="S1404" i="10"/>
  <c r="S1086" i="10"/>
  <c r="R1086" i="10"/>
  <c r="R316" i="10"/>
  <c r="S316" i="10"/>
  <c r="R1264" i="10"/>
  <c r="S1264" i="10"/>
  <c r="R778" i="10"/>
  <c r="S778" i="10"/>
  <c r="R625" i="10"/>
  <c r="S625" i="10"/>
  <c r="S250" i="10"/>
  <c r="R250" i="10"/>
  <c r="R1433" i="10"/>
  <c r="S1433" i="10"/>
  <c r="S963" i="10"/>
  <c r="R963" i="10"/>
  <c r="R781" i="10"/>
  <c r="S781" i="10"/>
  <c r="R618" i="10"/>
  <c r="S618" i="10"/>
  <c r="R239" i="10"/>
  <c r="S239" i="10"/>
  <c r="S1226" i="10"/>
  <c r="R1226" i="10"/>
  <c r="S266" i="10"/>
  <c r="R266" i="10"/>
  <c r="S1057" i="10"/>
  <c r="R1057" i="10"/>
  <c r="R530" i="10"/>
  <c r="S530" i="10"/>
  <c r="R1481" i="10"/>
  <c r="S1481" i="10"/>
  <c r="S1095" i="10"/>
  <c r="R1095" i="10"/>
  <c r="R682" i="10"/>
  <c r="S682" i="10"/>
  <c r="R308" i="10"/>
  <c r="S308" i="10"/>
  <c r="R1341" i="10"/>
  <c r="S1341" i="10"/>
  <c r="R1063" i="10"/>
  <c r="S1063" i="10"/>
  <c r="R502" i="10"/>
  <c r="S502" i="10"/>
  <c r="S1381" i="10"/>
  <c r="R1381" i="10"/>
  <c r="R729" i="10"/>
  <c r="S729" i="10"/>
  <c r="R247" i="10"/>
  <c r="S247" i="10"/>
  <c r="R928" i="10"/>
  <c r="S928" i="10"/>
  <c r="R498" i="10"/>
  <c r="S498" i="10"/>
  <c r="R1263" i="10"/>
  <c r="S1263" i="10"/>
  <c r="R1210" i="10"/>
  <c r="S1210" i="10"/>
  <c r="R732" i="10"/>
  <c r="S732" i="10"/>
  <c r="R644" i="10"/>
  <c r="S644" i="10"/>
  <c r="R374" i="10"/>
  <c r="S374" i="10"/>
  <c r="R338" i="10"/>
  <c r="S338" i="10"/>
  <c r="R1429" i="10"/>
  <c r="S1429" i="10"/>
  <c r="R966" i="10"/>
  <c r="S966" i="10"/>
  <c r="R743" i="10"/>
  <c r="S743" i="10"/>
  <c r="R546" i="10"/>
  <c r="S546" i="10"/>
  <c r="R817" i="10"/>
  <c r="S817" i="10"/>
  <c r="R1394" i="10"/>
  <c r="S1394" i="10"/>
  <c r="R932" i="10"/>
  <c r="S932" i="10"/>
  <c r="R1018" i="10"/>
  <c r="S1018" i="10"/>
  <c r="R910" i="10"/>
  <c r="S910" i="10"/>
  <c r="S1015" i="10"/>
  <c r="R1015" i="10"/>
  <c r="R1286" i="10"/>
  <c r="S1286" i="10"/>
  <c r="R569" i="10"/>
  <c r="S569" i="10"/>
  <c r="S1311" i="10"/>
  <c r="R1311" i="10"/>
  <c r="R112" i="10"/>
  <c r="S112" i="10"/>
  <c r="R804" i="10"/>
  <c r="S804" i="10"/>
  <c r="S190" i="10"/>
  <c r="R190" i="10"/>
  <c r="R30" i="10"/>
  <c r="S30" i="10"/>
  <c r="R418" i="10"/>
  <c r="S418" i="10"/>
  <c r="R663" i="10"/>
  <c r="S663" i="10"/>
  <c r="R683" i="10"/>
  <c r="S683" i="10"/>
  <c r="R155" i="10"/>
  <c r="S155" i="10"/>
  <c r="R287" i="10"/>
  <c r="S287" i="10"/>
  <c r="R604" i="10"/>
  <c r="S604" i="10"/>
  <c r="R233" i="10"/>
  <c r="S233" i="10"/>
  <c r="R281" i="10"/>
  <c r="S281" i="10"/>
  <c r="R1231" i="10"/>
  <c r="S1231" i="10"/>
  <c r="S1103" i="10"/>
  <c r="R1103" i="10"/>
  <c r="S892" i="10"/>
  <c r="R892" i="10"/>
  <c r="R295" i="10"/>
  <c r="S295" i="10"/>
  <c r="R180" i="10"/>
  <c r="S180" i="10"/>
  <c r="R1407" i="10"/>
  <c r="S1407" i="10"/>
  <c r="R474" i="10"/>
  <c r="S474" i="10"/>
  <c r="R452" i="10"/>
  <c r="S452" i="10"/>
  <c r="R786" i="10"/>
  <c r="S786" i="10"/>
  <c r="R988" i="10"/>
  <c r="S988" i="10"/>
  <c r="R679" i="10"/>
  <c r="S679" i="10"/>
  <c r="S276" i="10"/>
  <c r="R276" i="10"/>
  <c r="R31" i="10"/>
  <c r="S31" i="10"/>
  <c r="S1075" i="10"/>
  <c r="R1075" i="10"/>
  <c r="R286" i="10"/>
  <c r="S286" i="10"/>
  <c r="S935" i="10"/>
  <c r="R935" i="10"/>
  <c r="S194" i="10"/>
  <c r="R194" i="10"/>
  <c r="R635" i="10"/>
  <c r="S635" i="10"/>
  <c r="R1392" i="10"/>
  <c r="S1392" i="10"/>
  <c r="R1280" i="10"/>
  <c r="S1280" i="10"/>
  <c r="S1013" i="10"/>
  <c r="R1013" i="10"/>
  <c r="S1011" i="10"/>
  <c r="R1011" i="10"/>
  <c r="S1110" i="10"/>
  <c r="R1110" i="10"/>
  <c r="R328" i="10"/>
  <c r="S328" i="10"/>
  <c r="R1349" i="10"/>
  <c r="S1349" i="10"/>
  <c r="R297" i="10"/>
  <c r="S297" i="10"/>
  <c r="S1072" i="10"/>
  <c r="R1072" i="10"/>
  <c r="R1081" i="10"/>
  <c r="S1081" i="10"/>
  <c r="R318" i="10"/>
  <c r="S318" i="10"/>
  <c r="R986" i="10"/>
  <c r="S986" i="10"/>
  <c r="R853" i="10"/>
  <c r="S853" i="10"/>
  <c r="S269" i="10"/>
  <c r="R269" i="10"/>
  <c r="S1048" i="10"/>
  <c r="R1048" i="10"/>
  <c r="R538" i="10"/>
  <c r="S538" i="10"/>
  <c r="R742" i="10"/>
  <c r="S742" i="10"/>
  <c r="R1150" i="10"/>
  <c r="S1150" i="10"/>
  <c r="R429" i="10"/>
  <c r="S429" i="10"/>
  <c r="R510" i="10"/>
  <c r="S510" i="10"/>
  <c r="R164" i="10"/>
  <c r="S164" i="10"/>
  <c r="R662" i="10"/>
  <c r="S662" i="10"/>
  <c r="R1047" i="10"/>
  <c r="S1047" i="10"/>
  <c r="R678" i="10"/>
  <c r="S678" i="10"/>
  <c r="R1388" i="10"/>
  <c r="S1388" i="10"/>
  <c r="R213" i="10"/>
  <c r="S213" i="10"/>
  <c r="R1232" i="10"/>
  <c r="S1232" i="10"/>
  <c r="R1051" i="10"/>
  <c r="S1051" i="10"/>
  <c r="R556" i="10"/>
  <c r="S556" i="10"/>
  <c r="R922" i="10"/>
  <c r="S922" i="10"/>
  <c r="S1206" i="10"/>
  <c r="R1206" i="10"/>
  <c r="R797" i="10"/>
  <c r="S797" i="10"/>
  <c r="R154" i="10"/>
  <c r="S154" i="10"/>
  <c r="R1385" i="10"/>
  <c r="S1385" i="10"/>
  <c r="R560" i="10"/>
  <c r="S560" i="10"/>
  <c r="R128" i="10"/>
  <c r="S128" i="10"/>
  <c r="R526" i="10"/>
  <c r="S526" i="10"/>
  <c r="R1412" i="10"/>
  <c r="S1412" i="10"/>
  <c r="R803" i="10"/>
  <c r="S803" i="10"/>
  <c r="R9" i="10"/>
  <c r="S9" i="10"/>
  <c r="R50" i="10"/>
  <c r="S50" i="10"/>
  <c r="R1185" i="10"/>
  <c r="S1185" i="10"/>
  <c r="R166" i="10"/>
  <c r="S166" i="10"/>
  <c r="S1301" i="10"/>
  <c r="R1301" i="10"/>
  <c r="R738" i="10"/>
  <c r="S738" i="10"/>
  <c r="R118" i="10"/>
  <c r="S118" i="10"/>
  <c r="S1184" i="10"/>
  <c r="R1184" i="10"/>
  <c r="R711" i="10"/>
  <c r="S711" i="10"/>
  <c r="R1069" i="10"/>
  <c r="S1069" i="10"/>
  <c r="R482" i="10"/>
  <c r="S482" i="10"/>
  <c r="R1233" i="10"/>
  <c r="S1233" i="10"/>
  <c r="R293" i="10"/>
  <c r="S293" i="10"/>
  <c r="R325" i="10"/>
  <c r="S325" i="10"/>
  <c r="R828" i="10"/>
  <c r="S828" i="10"/>
  <c r="R1122" i="10"/>
  <c r="S1122" i="10"/>
  <c r="R642" i="10"/>
  <c r="S642" i="10"/>
  <c r="R478" i="10"/>
  <c r="S478" i="10"/>
  <c r="R1087" i="10"/>
  <c r="S1087" i="10"/>
  <c r="R445" i="10"/>
  <c r="S445" i="10"/>
  <c r="R1237" i="10"/>
  <c r="S1237" i="10"/>
  <c r="S1339" i="10"/>
  <c r="R1339" i="10"/>
  <c r="R361" i="10"/>
  <c r="S361" i="10"/>
  <c r="S175" i="10"/>
  <c r="R175" i="10"/>
  <c r="S997" i="10"/>
  <c r="R997" i="10"/>
  <c r="R393" i="10"/>
  <c r="S393" i="10"/>
  <c r="R694" i="10"/>
  <c r="S694" i="10"/>
  <c r="R21" i="10"/>
  <c r="S21" i="10"/>
  <c r="R643" i="10"/>
  <c r="S643" i="10"/>
  <c r="R223" i="10"/>
  <c r="S223" i="10"/>
  <c r="R725" i="10"/>
  <c r="S725" i="10"/>
  <c r="R958" i="10"/>
  <c r="S958" i="10"/>
  <c r="S187" i="10"/>
  <c r="R187" i="10"/>
  <c r="R819" i="10"/>
  <c r="S819" i="10"/>
  <c r="R950" i="10"/>
  <c r="S950" i="10"/>
  <c r="R320" i="10"/>
  <c r="S320" i="10"/>
  <c r="R36" i="10"/>
  <c r="S36" i="10"/>
  <c r="S1030" i="10"/>
  <c r="R1030" i="10"/>
  <c r="R825" i="10"/>
  <c r="S825" i="10"/>
  <c r="R573" i="10"/>
  <c r="S573" i="10"/>
  <c r="R324" i="10"/>
  <c r="S324" i="10"/>
  <c r="R103" i="10"/>
  <c r="S103" i="10"/>
  <c r="R102" i="10"/>
  <c r="S102" i="10"/>
  <c r="R914" i="10"/>
  <c r="S914" i="10"/>
  <c r="R800" i="10"/>
  <c r="S800" i="10"/>
  <c r="R861" i="10"/>
  <c r="S861" i="10"/>
  <c r="R733" i="10"/>
  <c r="S733" i="10"/>
  <c r="R475" i="10"/>
  <c r="S475" i="10"/>
  <c r="R376" i="10"/>
  <c r="S376" i="10"/>
  <c r="R1242" i="10"/>
  <c r="S1242" i="10"/>
  <c r="R607" i="10"/>
  <c r="S607" i="10"/>
  <c r="S173" i="10"/>
  <c r="R173" i="10"/>
  <c r="R844" i="10"/>
  <c r="S844" i="10"/>
  <c r="R639" i="10"/>
  <c r="S639" i="10"/>
  <c r="R766" i="10"/>
  <c r="S766" i="10"/>
  <c r="R280" i="10"/>
  <c r="S280" i="10"/>
  <c r="S202" i="10"/>
  <c r="R202" i="10"/>
  <c r="R129" i="10"/>
  <c r="S129" i="10"/>
  <c r="R1157" i="10"/>
  <c r="S1157" i="10"/>
  <c r="R878" i="10"/>
  <c r="S878" i="10"/>
  <c r="R776" i="10"/>
  <c r="S776" i="10"/>
  <c r="R531" i="10"/>
  <c r="S531" i="10"/>
  <c r="R467" i="10"/>
  <c r="S467" i="10"/>
  <c r="R1434" i="10"/>
  <c r="S1434" i="10"/>
  <c r="R848" i="10"/>
  <c r="S848" i="10"/>
  <c r="R701" i="10"/>
  <c r="S701" i="10"/>
  <c r="R542" i="10"/>
  <c r="S542" i="10"/>
  <c r="R294" i="10"/>
  <c r="S294" i="10"/>
  <c r="R156" i="10"/>
  <c r="S156" i="10"/>
  <c r="S1046" i="10"/>
  <c r="R1046" i="10"/>
  <c r="R1238" i="10"/>
  <c r="S1238" i="10"/>
  <c r="S1143" i="10"/>
  <c r="R1143" i="10"/>
  <c r="R100" i="10"/>
  <c r="S100" i="10"/>
  <c r="R1316" i="10"/>
  <c r="S1316" i="10"/>
  <c r="R970" i="10"/>
  <c r="S970" i="10"/>
  <c r="R576" i="10"/>
  <c r="S576" i="10"/>
  <c r="R56" i="10"/>
  <c r="S56" i="10"/>
  <c r="S201" i="10"/>
  <c r="R201" i="10"/>
  <c r="R1020" i="10"/>
  <c r="S1020" i="10"/>
  <c r="R814" i="10"/>
  <c r="S814" i="10"/>
  <c r="R854" i="10"/>
  <c r="S854" i="10"/>
  <c r="R833" i="10"/>
  <c r="S833" i="10"/>
  <c r="S1169" i="10"/>
  <c r="R1169" i="10"/>
  <c r="R842" i="10"/>
  <c r="S842" i="10"/>
  <c r="R1409" i="10"/>
  <c r="S1409" i="10"/>
  <c r="R1043" i="10"/>
  <c r="S1043" i="10"/>
  <c r="R113" i="10"/>
  <c r="S113" i="10"/>
  <c r="S1032" i="10"/>
  <c r="R1032" i="10"/>
  <c r="R863" i="10"/>
  <c r="S863" i="10"/>
  <c r="R70" i="10"/>
  <c r="S70" i="10"/>
  <c r="R1375" i="10"/>
  <c r="S1375" i="10"/>
  <c r="S961" i="10"/>
  <c r="R961" i="10"/>
  <c r="R751" i="10"/>
  <c r="S751" i="10"/>
  <c r="R523" i="10"/>
  <c r="S523" i="10"/>
  <c r="R377" i="10"/>
  <c r="S377" i="10"/>
  <c r="S169" i="10"/>
  <c r="R169" i="10"/>
  <c r="R735" i="10"/>
  <c r="S735" i="10"/>
  <c r="R470" i="10"/>
  <c r="S470" i="10"/>
  <c r="R26" i="10"/>
  <c r="S26" i="10"/>
  <c r="R617" i="10"/>
  <c r="S617" i="10"/>
  <c r="R409" i="10"/>
  <c r="S409" i="10"/>
  <c r="S1070" i="10"/>
  <c r="R1070" i="10"/>
  <c r="R1327" i="10"/>
  <c r="S1327" i="10"/>
  <c r="R1307" i="10"/>
  <c r="S1307" i="10"/>
  <c r="R1236" i="10"/>
  <c r="S1236" i="10"/>
  <c r="R1455" i="10"/>
  <c r="S1455" i="10"/>
  <c r="R1250" i="10"/>
  <c r="S1250" i="10"/>
  <c r="S1186" i="10"/>
  <c r="R1186" i="10"/>
  <c r="R1161" i="10"/>
  <c r="S1161" i="10"/>
  <c r="R755" i="10"/>
  <c r="S755" i="10"/>
  <c r="R98" i="10"/>
  <c r="S98" i="10"/>
  <c r="R491" i="10"/>
  <c r="S491" i="10"/>
  <c r="R697" i="10"/>
  <c r="S697" i="10"/>
  <c r="S181" i="10"/>
  <c r="R181" i="10"/>
  <c r="R86" i="10"/>
  <c r="S86" i="10"/>
  <c r="R1500" i="10"/>
  <c r="S1500" i="10"/>
  <c r="R667" i="10"/>
  <c r="S667" i="10"/>
  <c r="R1077" i="10"/>
  <c r="S1077" i="10"/>
  <c r="S1333" i="10"/>
  <c r="R1333" i="10"/>
  <c r="S1088" i="10"/>
  <c r="R1088" i="10"/>
  <c r="R805" i="10"/>
  <c r="S805" i="10"/>
  <c r="R341" i="10"/>
  <c r="S341" i="10"/>
  <c r="R1118" i="10"/>
  <c r="S1118" i="10"/>
  <c r="S924" i="10"/>
  <c r="R924" i="10"/>
  <c r="S1089" i="10"/>
  <c r="R1089" i="10"/>
  <c r="R832" i="10"/>
  <c r="S832" i="10"/>
  <c r="R477" i="10"/>
  <c r="S477" i="10"/>
  <c r="R145" i="10"/>
  <c r="S145" i="10"/>
  <c r="R810" i="10"/>
  <c r="S810" i="10"/>
  <c r="R1056" i="10"/>
  <c r="S1056" i="10"/>
  <c r="R610" i="10"/>
  <c r="S610" i="10"/>
  <c r="R1194" i="10"/>
  <c r="S1194" i="10"/>
  <c r="R907" i="10"/>
  <c r="S907" i="10"/>
  <c r="R307" i="10"/>
  <c r="S307" i="10"/>
  <c r="R887" i="10"/>
  <c r="S887" i="10"/>
  <c r="R1285" i="10"/>
  <c r="S1285" i="10"/>
  <c r="R1065" i="10"/>
  <c r="S1065" i="10"/>
  <c r="R631" i="10"/>
  <c r="S631" i="10"/>
  <c r="R866" i="10"/>
  <c r="S866" i="10"/>
  <c r="R972" i="10"/>
  <c r="S972" i="10"/>
  <c r="R1257" i="10"/>
  <c r="S1257" i="10"/>
  <c r="S1038" i="10"/>
  <c r="R1038" i="10"/>
  <c r="R807" i="10"/>
  <c r="S807" i="10"/>
  <c r="S218" i="10"/>
  <c r="R218" i="10"/>
  <c r="R458" i="10"/>
  <c r="S458" i="10"/>
  <c r="R1187" i="10"/>
  <c r="S1187" i="10"/>
  <c r="R127" i="10"/>
  <c r="S127" i="10"/>
  <c r="R926" i="10"/>
  <c r="S926" i="10"/>
  <c r="R493" i="10"/>
  <c r="S493" i="10"/>
  <c r="R827" i="10"/>
  <c r="S827" i="10"/>
  <c r="R157" i="10"/>
  <c r="S157" i="10"/>
  <c r="R707" i="10"/>
  <c r="S707" i="10"/>
  <c r="R602" i="10"/>
  <c r="S602" i="10"/>
  <c r="R648" i="10"/>
  <c r="S648" i="10"/>
  <c r="R744" i="10"/>
  <c r="S744" i="10"/>
  <c r="R229" i="10"/>
  <c r="S229" i="10"/>
  <c r="R505" i="10"/>
  <c r="S505" i="10"/>
  <c r="R283" i="10"/>
  <c r="S283" i="10"/>
  <c r="S1205" i="10"/>
  <c r="R1205" i="10"/>
  <c r="R596" i="10"/>
  <c r="S596" i="10"/>
  <c r="R845" i="10"/>
  <c r="S845" i="10"/>
  <c r="R349" i="10"/>
  <c r="S349" i="10"/>
  <c r="R831" i="10"/>
  <c r="S831" i="10"/>
  <c r="S268" i="10"/>
  <c r="R268" i="10"/>
  <c r="R1398" i="10"/>
  <c r="S1398" i="10"/>
  <c r="R548" i="10"/>
  <c r="S548" i="10"/>
  <c r="R215" i="10"/>
  <c r="S215" i="10"/>
  <c r="R184" i="10"/>
  <c r="S184" i="10"/>
  <c r="R424" i="10"/>
  <c r="S424" i="10"/>
  <c r="R962" i="10"/>
  <c r="S962" i="10"/>
  <c r="R821" i="10"/>
  <c r="S821" i="10"/>
  <c r="R1435" i="10"/>
  <c r="S1435" i="10"/>
  <c r="R59" i="10"/>
  <c r="S59" i="10"/>
  <c r="R664" i="10"/>
  <c r="S664" i="10"/>
  <c r="R91" i="10"/>
  <c r="S91" i="10"/>
  <c r="R1497" i="10"/>
  <c r="S1497" i="10"/>
  <c r="R1453" i="10"/>
  <c r="S1453" i="10"/>
  <c r="S1362" i="10"/>
  <c r="R1362" i="10"/>
  <c r="R437" i="10"/>
  <c r="S437" i="10"/>
  <c r="R83" i="10"/>
  <c r="S83" i="10"/>
  <c r="R583" i="10"/>
  <c r="S583" i="10"/>
  <c r="R462" i="10"/>
  <c r="S462" i="10"/>
  <c r="R851" i="10"/>
  <c r="S851" i="10"/>
  <c r="R709" i="10"/>
  <c r="S709" i="10"/>
  <c r="R577" i="10"/>
  <c r="S577" i="10"/>
  <c r="S1000" i="10"/>
  <c r="R1000" i="10"/>
  <c r="R520" i="10"/>
  <c r="S520" i="10"/>
  <c r="S1120" i="10"/>
  <c r="R1120" i="10"/>
  <c r="R460" i="10"/>
  <c r="S460" i="10"/>
  <c r="R872" i="10"/>
  <c r="S872" i="10"/>
  <c r="R727" i="10"/>
  <c r="S727" i="10"/>
  <c r="R1168" i="10"/>
  <c r="S1168" i="10"/>
  <c r="R422" i="10"/>
  <c r="S422" i="10"/>
  <c r="R1171" i="10"/>
  <c r="S1171" i="10"/>
  <c r="R501" i="10"/>
  <c r="S501" i="10"/>
  <c r="R205" i="10"/>
  <c r="S205" i="10"/>
  <c r="R151" i="10"/>
  <c r="S151" i="10"/>
  <c r="R1459" i="10"/>
  <c r="S1459" i="10"/>
  <c r="S1127" i="10"/>
  <c r="R1127" i="10"/>
  <c r="R149" i="10"/>
  <c r="S149" i="10"/>
  <c r="S222" i="10"/>
  <c r="R222" i="10"/>
  <c r="R146" i="10"/>
  <c r="S146" i="10"/>
  <c r="R720" i="10"/>
  <c r="S720" i="10"/>
  <c r="R806" i="10"/>
  <c r="S806" i="10"/>
  <c r="S1228" i="10"/>
  <c r="R1228" i="10"/>
  <c r="R1427" i="10"/>
  <c r="S1427" i="10"/>
  <c r="R468" i="10"/>
  <c r="S468" i="10"/>
  <c r="R279" i="10"/>
  <c r="S279" i="10"/>
  <c r="R51" i="10"/>
  <c r="S51" i="10"/>
  <c r="R303" i="10"/>
  <c r="S303" i="10"/>
  <c r="R1165" i="10"/>
  <c r="S1165" i="10"/>
  <c r="S171" i="10"/>
  <c r="R171" i="10"/>
  <c r="S1291" i="10"/>
  <c r="R1291" i="10"/>
  <c r="R444" i="10"/>
  <c r="S444" i="10"/>
  <c r="R473" i="10"/>
  <c r="S473" i="10"/>
  <c r="R1367" i="10"/>
  <c r="S1367" i="10"/>
  <c r="R903" i="10"/>
  <c r="S903" i="10"/>
  <c r="R364" i="10"/>
  <c r="S364" i="10"/>
  <c r="R876" i="10"/>
  <c r="S876" i="10"/>
  <c r="R106" i="10"/>
  <c r="S106" i="10"/>
  <c r="R1225" i="10"/>
  <c r="S1225" i="10"/>
  <c r="R794" i="10"/>
  <c r="S794" i="10"/>
  <c r="R379" i="10"/>
  <c r="S379" i="10"/>
  <c r="R34" i="10"/>
  <c r="S34" i="10"/>
  <c r="R385" i="10"/>
  <c r="S385" i="10"/>
  <c r="S1256" i="10"/>
  <c r="R1256" i="10"/>
  <c r="R405" i="10"/>
  <c r="S405" i="10"/>
  <c r="R1454" i="10"/>
  <c r="S1454" i="10"/>
  <c r="R96" i="10"/>
  <c r="S96" i="10"/>
  <c r="R1416" i="10"/>
  <c r="S1416" i="10"/>
  <c r="R407" i="10"/>
  <c r="S407" i="10"/>
  <c r="R1469" i="10"/>
  <c r="S1469" i="10"/>
  <c r="R1336" i="10"/>
  <c r="S1336" i="10"/>
  <c r="R1152" i="10"/>
  <c r="S1152" i="10"/>
  <c r="S1023" i="10"/>
  <c r="R1023" i="10"/>
  <c r="R841" i="10"/>
  <c r="S841" i="10"/>
  <c r="R436" i="10"/>
  <c r="S436" i="10"/>
  <c r="R1397" i="10"/>
  <c r="S1397" i="10"/>
  <c r="S906" i="10"/>
  <c r="R906" i="10"/>
  <c r="R1425" i="10"/>
  <c r="S1425" i="10"/>
  <c r="R411" i="10"/>
  <c r="S411" i="10"/>
  <c r="R756" i="10"/>
  <c r="S756" i="10"/>
  <c r="R728" i="10"/>
  <c r="S728" i="10"/>
  <c r="R1475" i="10"/>
  <c r="S1475" i="10"/>
  <c r="R555" i="10"/>
  <c r="S555" i="10"/>
  <c r="S898" i="10"/>
  <c r="R898" i="10"/>
  <c r="R940" i="10"/>
  <c r="S940" i="10"/>
  <c r="R133" i="10"/>
  <c r="S133" i="10"/>
  <c r="R6" i="10"/>
  <c r="S6" i="10"/>
  <c r="R1016" i="10"/>
  <c r="S1016" i="10"/>
  <c r="R774" i="10"/>
  <c r="S774" i="10"/>
  <c r="S999" i="10"/>
  <c r="R999" i="10"/>
  <c r="R134" i="10"/>
  <c r="S134" i="10"/>
  <c r="R1217" i="10"/>
  <c r="S1217" i="10"/>
  <c r="R780" i="10"/>
  <c r="S780" i="10"/>
  <c r="R383" i="10"/>
  <c r="S383" i="10"/>
  <c r="R178" i="10"/>
  <c r="S178" i="10"/>
  <c r="R533" i="10"/>
  <c r="S533" i="10"/>
  <c r="R621" i="10"/>
  <c r="S621" i="10"/>
  <c r="R1198" i="10"/>
  <c r="S1198" i="10"/>
  <c r="R483" i="10"/>
  <c r="S483" i="10"/>
  <c r="R497" i="10"/>
  <c r="S497" i="10"/>
  <c r="R372" i="10"/>
  <c r="S372" i="10"/>
  <c r="R1322" i="10"/>
  <c r="S1322" i="10"/>
  <c r="R211" i="10"/>
  <c r="S211" i="10"/>
  <c r="R568" i="10"/>
  <c r="S568" i="10"/>
  <c r="R1254" i="10"/>
  <c r="S1254" i="10"/>
  <c r="R38" i="10"/>
  <c r="S38" i="10"/>
  <c r="S243" i="10"/>
  <c r="R243" i="10"/>
  <c r="R219" i="10"/>
  <c r="S219" i="10"/>
  <c r="R888" i="10"/>
  <c r="S888" i="10"/>
  <c r="R749" i="10"/>
  <c r="S749" i="10"/>
  <c r="S1309" i="10"/>
  <c r="R1309" i="10"/>
  <c r="R1405" i="10"/>
  <c r="S1405" i="10"/>
  <c r="S1009" i="10"/>
  <c r="R1009" i="10"/>
  <c r="R871" i="10"/>
  <c r="S871" i="10"/>
  <c r="R680" i="10"/>
  <c r="S680" i="10"/>
  <c r="R1406" i="10"/>
  <c r="S1406" i="10"/>
  <c r="R1164" i="10"/>
  <c r="S1164" i="10"/>
  <c r="S185" i="10"/>
  <c r="R185" i="10"/>
  <c r="R65" i="10"/>
  <c r="S65" i="10"/>
  <c r="R879" i="10"/>
  <c r="S879" i="10"/>
  <c r="R529" i="10"/>
  <c r="S529" i="10"/>
  <c r="R262" i="10"/>
  <c r="S262" i="10"/>
  <c r="R432" i="10"/>
  <c r="S432" i="10"/>
  <c r="S1209" i="10"/>
  <c r="R1209" i="10"/>
  <c r="R747" i="10"/>
  <c r="S747" i="10"/>
  <c r="S941" i="10"/>
  <c r="R941" i="10"/>
  <c r="R834" i="10"/>
  <c r="S834" i="10"/>
  <c r="R597" i="10"/>
  <c r="S597" i="10"/>
  <c r="R298" i="10"/>
  <c r="S298" i="10"/>
  <c r="S1364" i="10"/>
  <c r="R1364" i="10"/>
  <c r="S204" i="10"/>
  <c r="R204" i="10"/>
  <c r="S1039" i="10"/>
  <c r="R1039" i="10"/>
  <c r="S1028" i="10"/>
  <c r="R1028" i="10"/>
  <c r="R1031" i="10"/>
  <c r="S1031" i="10"/>
  <c r="R600" i="10"/>
  <c r="S600" i="10"/>
  <c r="R144" i="10"/>
  <c r="S144" i="10"/>
  <c r="R1308" i="10"/>
  <c r="S1308" i="10"/>
  <c r="R174" i="10"/>
  <c r="S174" i="10"/>
  <c r="S995" i="10"/>
  <c r="R995" i="10"/>
  <c r="R1029" i="10"/>
  <c r="S1029" i="10"/>
  <c r="R567" i="10"/>
  <c r="S567" i="10"/>
  <c r="R508" i="10"/>
  <c r="S508" i="10"/>
  <c r="R998" i="10"/>
  <c r="S998" i="10"/>
  <c r="S1200" i="10"/>
  <c r="R1200" i="10"/>
  <c r="R1035" i="10"/>
  <c r="S1035" i="10"/>
  <c r="R981" i="10"/>
  <c r="S981" i="10"/>
  <c r="S1380" i="10"/>
  <c r="R1380" i="10"/>
  <c r="R1083" i="10"/>
  <c r="S1083" i="10"/>
  <c r="R107" i="10"/>
  <c r="S107" i="10"/>
  <c r="R953" i="10"/>
  <c r="S953" i="10"/>
  <c r="R1471" i="10"/>
  <c r="S1471" i="10"/>
  <c r="R123" i="10"/>
  <c r="S123" i="10"/>
  <c r="S1135" i="10"/>
  <c r="R1135" i="10"/>
  <c r="R575" i="10"/>
  <c r="S575" i="10"/>
  <c r="R1288" i="10"/>
  <c r="S1288" i="10"/>
  <c r="R893" i="10"/>
  <c r="S893" i="10"/>
  <c r="S1356" i="10"/>
  <c r="R1356" i="10"/>
  <c r="R579" i="10"/>
  <c r="S579" i="10"/>
  <c r="S199" i="10"/>
  <c r="R199" i="10"/>
  <c r="R321" i="10"/>
  <c r="S321" i="10"/>
  <c r="R306" i="10"/>
  <c r="S306" i="10"/>
  <c r="R587" i="10"/>
  <c r="S587" i="10"/>
  <c r="R1304" i="10"/>
  <c r="S1304" i="10"/>
  <c r="R350" i="10"/>
  <c r="S350" i="10"/>
  <c r="S1354" i="10"/>
  <c r="R1354" i="10"/>
  <c r="R588" i="10"/>
  <c r="S588" i="10"/>
  <c r="R335" i="10"/>
  <c r="S335" i="10"/>
  <c r="R1005" i="10"/>
  <c r="S1005" i="10"/>
  <c r="R734" i="10"/>
  <c r="S734" i="10"/>
  <c r="R104" i="10"/>
  <c r="S104" i="10"/>
  <c r="R763" i="10"/>
  <c r="S763" i="10"/>
  <c r="R18" i="10"/>
  <c r="S18" i="10"/>
  <c r="S232" i="10"/>
  <c r="R232" i="10"/>
  <c r="R1370" i="10"/>
  <c r="S1370" i="10"/>
  <c r="R1220" i="10"/>
  <c r="S1220" i="10"/>
  <c r="R645" i="10"/>
  <c r="S645" i="10"/>
  <c r="R109" i="10"/>
  <c r="S109" i="10"/>
  <c r="R656" i="10"/>
  <c r="S656" i="10"/>
  <c r="R1377" i="10"/>
  <c r="S1377" i="10"/>
  <c r="R882" i="10"/>
  <c r="S882" i="10"/>
  <c r="R1502" i="10"/>
  <c r="S1502" i="10"/>
  <c r="R44" i="10"/>
  <c r="S44" i="10"/>
  <c r="R200" i="10"/>
  <c r="S200" i="10"/>
  <c r="S1368" i="10"/>
  <c r="R1368" i="10"/>
  <c r="R1340" i="10"/>
  <c r="S1340" i="10"/>
  <c r="R94" i="10"/>
  <c r="S94" i="10"/>
  <c r="S1109" i="10"/>
  <c r="R1109" i="10"/>
  <c r="R796" i="10"/>
  <c r="S796" i="10"/>
  <c r="S1145" i="10"/>
  <c r="R1145" i="10"/>
  <c r="R7" i="10"/>
  <c r="S7" i="10"/>
  <c r="R1197" i="10"/>
  <c r="S1197" i="10"/>
  <c r="R875" i="10"/>
  <c r="S875" i="10"/>
  <c r="R1403" i="10"/>
  <c r="S1403" i="10"/>
  <c r="R1273" i="10"/>
  <c r="S1273" i="10"/>
  <c r="R388" i="10"/>
  <c r="S388" i="10"/>
  <c r="R1415" i="10"/>
  <c r="S1415" i="10"/>
  <c r="R1436" i="10"/>
  <c r="S1436" i="10"/>
  <c r="R421" i="10"/>
  <c r="S421" i="10"/>
  <c r="R1346" i="10"/>
  <c r="S1346" i="10"/>
  <c r="R237" i="10"/>
  <c r="S237" i="10"/>
  <c r="R619" i="10"/>
  <c r="S619" i="10"/>
  <c r="R435" i="10"/>
  <c r="S435" i="10"/>
  <c r="S1343" i="10"/>
  <c r="R1343" i="10"/>
  <c r="R628" i="10"/>
  <c r="S628" i="10"/>
  <c r="R1421" i="10"/>
  <c r="S1421" i="10"/>
  <c r="R412" i="10"/>
  <c r="S412" i="10"/>
  <c r="R336" i="10"/>
  <c r="S336" i="10"/>
  <c r="S969" i="10"/>
  <c r="R969" i="10"/>
  <c r="R739" i="10"/>
  <c r="S739" i="10"/>
  <c r="R1172" i="10"/>
  <c r="S1172" i="10"/>
  <c r="R1001" i="10"/>
  <c r="S1001" i="10"/>
  <c r="R857" i="10"/>
  <c r="S857" i="10"/>
  <c r="R53" i="10"/>
  <c r="S53" i="10"/>
  <c r="R823" i="10"/>
  <c r="S823" i="10"/>
  <c r="R225" i="10"/>
  <c r="S225" i="10"/>
  <c r="R61" i="10"/>
  <c r="S61" i="10"/>
  <c r="R11" i="10"/>
  <c r="S11" i="10"/>
  <c r="S1271" i="10"/>
  <c r="R1271" i="10"/>
  <c r="R37" i="10"/>
  <c r="S37" i="10"/>
  <c r="R277" i="10"/>
  <c r="S277" i="10"/>
  <c r="S1080" i="10"/>
  <c r="R1080" i="10"/>
  <c r="R779" i="10"/>
  <c r="S779" i="10"/>
  <c r="S1123" i="10"/>
  <c r="R1123" i="10"/>
  <c r="S1149" i="10"/>
  <c r="R1149" i="10"/>
  <c r="R370" i="10"/>
  <c r="S370" i="10"/>
  <c r="R375" i="10"/>
  <c r="S375" i="10"/>
  <c r="R1148" i="10"/>
  <c r="S1148" i="10"/>
  <c r="R1037" i="10"/>
  <c r="S1037" i="10"/>
  <c r="R433" i="10"/>
  <c r="S433" i="10"/>
  <c r="R343" i="10"/>
  <c r="S343" i="10"/>
  <c r="R1317" i="10"/>
  <c r="S1317" i="10"/>
  <c r="R114" i="10"/>
  <c r="S114" i="10"/>
  <c r="S1055" i="10"/>
  <c r="R1055" i="10"/>
  <c r="R554" i="10"/>
  <c r="S554" i="10"/>
  <c r="R487" i="10"/>
  <c r="S487" i="10"/>
  <c r="R39" i="10"/>
  <c r="S39" i="10"/>
  <c r="S206" i="10"/>
  <c r="R206" i="10"/>
  <c r="S1100" i="10"/>
  <c r="R1100" i="10"/>
  <c r="R426" i="10"/>
  <c r="S426" i="10"/>
  <c r="R829" i="10"/>
  <c r="S829" i="10"/>
  <c r="R1451" i="10"/>
  <c r="S1451" i="10"/>
  <c r="R305" i="10"/>
  <c r="S305" i="10"/>
  <c r="R514" i="10"/>
  <c r="S514" i="10"/>
  <c r="R1179" i="10"/>
  <c r="S1179" i="10"/>
  <c r="R627" i="10"/>
  <c r="S627" i="10"/>
  <c r="R1284" i="10"/>
  <c r="S1284" i="10"/>
  <c r="R416" i="10"/>
  <c r="S416" i="10"/>
  <c r="R527" i="10"/>
  <c r="S527" i="10"/>
  <c r="R249" i="10"/>
  <c r="S249" i="10"/>
  <c r="R936" i="10"/>
  <c r="S936" i="10"/>
  <c r="S927" i="10"/>
  <c r="R927" i="10"/>
  <c r="R1119" i="10"/>
  <c r="S1119" i="10"/>
  <c r="R1488" i="10"/>
  <c r="S1488" i="10"/>
  <c r="R1358" i="10"/>
  <c r="S1358" i="10"/>
  <c r="R1239" i="10"/>
  <c r="S1239" i="10"/>
  <c r="R1248" i="10"/>
  <c r="S1248" i="10"/>
  <c r="R24" i="10"/>
  <c r="S24" i="10"/>
  <c r="S1319" i="10"/>
  <c r="R1319" i="10"/>
  <c r="R1410" i="10"/>
  <c r="S1410" i="10"/>
  <c r="R580" i="10"/>
  <c r="S580" i="10"/>
  <c r="R469" i="10"/>
  <c r="S469" i="10"/>
  <c r="R1199" i="10"/>
  <c r="S1199" i="10"/>
  <c r="R593" i="10"/>
  <c r="S593" i="10"/>
  <c r="Q12" i="10"/>
  <c r="Q27" i="10"/>
  <c r="N1466" i="10"/>
  <c r="N1506" i="10" s="1"/>
  <c r="Q167" i="10"/>
  <c r="Q634" i="10"/>
  <c r="Q1466" i="10"/>
  <c r="Q230" i="10"/>
  <c r="Z17" i="17" l="1"/>
  <c r="Z22" i="17" s="1"/>
  <c r="C21" i="17"/>
  <c r="C22" i="17" s="1"/>
  <c r="AN17" i="17"/>
  <c r="AN22" i="17" s="1"/>
  <c r="F21" i="17"/>
  <c r="F22" i="17" s="1"/>
  <c r="G21" i="17"/>
  <c r="G22" i="17" s="1"/>
  <c r="J21" i="17"/>
  <c r="J22" i="17" s="1"/>
  <c r="E21" i="17"/>
  <c r="E22" i="17" s="1"/>
  <c r="AC22" i="17"/>
  <c r="D21" i="17"/>
  <c r="D22" i="17" s="1"/>
  <c r="H21" i="17"/>
  <c r="H22" i="17" s="1"/>
  <c r="AG22" i="17"/>
  <c r="U17" i="17"/>
  <c r="U22" i="17" s="1"/>
  <c r="V17" i="17"/>
  <c r="V22" i="17" s="1"/>
  <c r="Q17" i="17"/>
  <c r="Q22" i="17" s="1"/>
  <c r="AH17" i="17"/>
  <c r="AH22" i="17" s="1"/>
  <c r="Y22" i="17"/>
  <c r="F1512" i="10"/>
  <c r="M1508" i="10"/>
  <c r="M1509" i="10" s="1"/>
  <c r="M1512" i="10" s="1"/>
  <c r="P4" i="10"/>
  <c r="O1510" i="10"/>
  <c r="O1506" i="10"/>
  <c r="O1507" i="10"/>
  <c r="N1507" i="10"/>
  <c r="N1508" i="10" s="1"/>
  <c r="N1509" i="10" s="1"/>
  <c r="H1511" i="10"/>
  <c r="E1511" i="10"/>
  <c r="M1511" i="10"/>
  <c r="N1510" i="10"/>
  <c r="N1512" i="10" s="1"/>
  <c r="N1504" i="10"/>
  <c r="I1508" i="10"/>
  <c r="I1509" i="10" s="1"/>
  <c r="I1512" i="10" s="1"/>
  <c r="R634" i="10"/>
  <c r="S634" i="10"/>
  <c r="R1466" i="10"/>
  <c r="S1466" i="10"/>
  <c r="R12" i="10"/>
  <c r="S12" i="10"/>
  <c r="S230" i="10"/>
  <c r="R230" i="10"/>
  <c r="S167" i="10"/>
  <c r="R167" i="10"/>
  <c r="R27" i="10"/>
  <c r="S27" i="10"/>
  <c r="I1511" i="10" l="1"/>
  <c r="O1508" i="10"/>
  <c r="O1509" i="10" s="1"/>
  <c r="O1511" i="10" s="1"/>
  <c r="N1511" i="10"/>
  <c r="P1510" i="10"/>
  <c r="P1507" i="10"/>
  <c r="P1506" i="10"/>
  <c r="Q4" i="10"/>
  <c r="P1504" i="10"/>
  <c r="O1512" i="10" l="1"/>
  <c r="Q1507" i="10"/>
  <c r="Q1510" i="10"/>
  <c r="Q1506" i="10"/>
  <c r="S4" i="10"/>
  <c r="R4" i="10"/>
  <c r="Q1504" i="10"/>
  <c r="P1508" i="10"/>
  <c r="P1509" i="10" s="1"/>
  <c r="P1511" i="10" s="1"/>
  <c r="Q1508" i="10" l="1"/>
  <c r="Q1509" i="10" s="1"/>
  <c r="R1506" i="10"/>
  <c r="R1507" i="10"/>
  <c r="R1510" i="10"/>
  <c r="R1504" i="10"/>
  <c r="P1512" i="10"/>
  <c r="S1510" i="10"/>
  <c r="S1506" i="10"/>
  <c r="S1507" i="10"/>
  <c r="S1504" i="10"/>
  <c r="Q1511" i="10"/>
  <c r="Q1512" i="10"/>
  <c r="S1508" i="10" l="1"/>
  <c r="S1509" i="10" s="1"/>
  <c r="S1511" i="10" s="1"/>
  <c r="R1508" i="10"/>
  <c r="R1509" i="10" s="1"/>
  <c r="R1511" i="10" s="1"/>
  <c r="R1512" i="10" l="1"/>
  <c r="S1512" i="10"/>
</calcChain>
</file>

<file path=xl/sharedStrings.xml><?xml version="1.0" encoding="utf-8"?>
<sst xmlns="http://schemas.openxmlformats.org/spreadsheetml/2006/main" count="3291" uniqueCount="1569">
  <si>
    <t>PREVIDENCIARIO</t>
  </si>
  <si>
    <t>ATIVOS GARANTIDORES DOS COMPROMISSOS DO PLANO DE BENEFÍCIOS</t>
  </si>
  <si>
    <t>PROVISÃO MATEMÁTICA DOS BENEFÍCIOS CONCEDIDOS</t>
  </si>
  <si>
    <t>PROVISÃO MATEMÁTICA DOS BENEFÍCIOS A CONCEDER :</t>
  </si>
  <si>
    <t>Valor Atual dos Parcelamentos de Débitos Previdenciários</t>
  </si>
  <si>
    <t>FINANCEIRO</t>
  </si>
  <si>
    <t>ENTE - UF</t>
  </si>
  <si>
    <t>GOVERNO DO ESTADO DO ACRE - AC</t>
  </si>
  <si>
    <t>RIO BRANCO - AC</t>
  </si>
  <si>
    <t>ATALAIA - AL</t>
  </si>
  <si>
    <t>BELO MONTE - AL</t>
  </si>
  <si>
    <t>CACIMBINHAS - AL</t>
  </si>
  <si>
    <t>COITÉ DO NÓIA - AL</t>
  </si>
  <si>
    <t>COLÔNIA LEOPOLDINA - AL</t>
  </si>
  <si>
    <t>CORURIPE - AL</t>
  </si>
  <si>
    <t>LAGOA DA CANOA - AL</t>
  </si>
  <si>
    <t>MACEIÓ - AL</t>
  </si>
  <si>
    <t>MAJOR IZIDORO - AL</t>
  </si>
  <si>
    <t>MAR VERMELHO - AL</t>
  </si>
  <si>
    <t>MESSIAS - AL</t>
  </si>
  <si>
    <t>MURICI - AL</t>
  </si>
  <si>
    <t>NOVO LINO - AL</t>
  </si>
  <si>
    <t>OLHO D'ÁGUA DAS FLORES - AL</t>
  </si>
  <si>
    <t>OURO BRANCO - AL</t>
  </si>
  <si>
    <t>PÃO DE AÇÚCAR - AL</t>
  </si>
  <si>
    <t>POÇO DAS TRINCHEIRAS - AL</t>
  </si>
  <si>
    <t>PORTO CALVO - AL</t>
  </si>
  <si>
    <t>QUEBRANGULO - AL</t>
  </si>
  <si>
    <t>SANTA LUZIA DO NORTE - AL</t>
  </si>
  <si>
    <t>SÃO JOSÉ DA LAJE - AL</t>
  </si>
  <si>
    <t>SÃO LUIZ DO QUITUNDE - AL</t>
  </si>
  <si>
    <t>SÃO MIGUEL DOS MILAGRES - AL</t>
  </si>
  <si>
    <t>TAQUARANA - AL</t>
  </si>
  <si>
    <t>BORBA - AM</t>
  </si>
  <si>
    <t>HUMAITÁ - AM</t>
  </si>
  <si>
    <t>IRANDUBA - AM</t>
  </si>
  <si>
    <t>ITACOATIARA - AM</t>
  </si>
  <si>
    <t>MAUÉS - AM</t>
  </si>
  <si>
    <t>PRESIDENTE FIGUEIREDO - AM</t>
  </si>
  <si>
    <t>SANTANA - AP</t>
  </si>
  <si>
    <t>BONITO - BA</t>
  </si>
  <si>
    <t>CAMAÇARI - BA</t>
  </si>
  <si>
    <t>CAMPO FORMOSO - BA</t>
  </si>
  <si>
    <t>CORRENTINA - BA</t>
  </si>
  <si>
    <t>FEIRA DE SANTANA - BA</t>
  </si>
  <si>
    <t>IBICOARA - BA</t>
  </si>
  <si>
    <t>ITABERABA - BA</t>
  </si>
  <si>
    <t>JACOBINA - BA</t>
  </si>
  <si>
    <t>JEQUIÉ - BA</t>
  </si>
  <si>
    <t>JUAZEIRO - BA</t>
  </si>
  <si>
    <t>PONTO NOVO - BA</t>
  </si>
  <si>
    <t>SANTA MARIA DA VITÓRIA - BA</t>
  </si>
  <si>
    <t>SÃO JOSÉ DO JACUÍPE - BA</t>
  </si>
  <si>
    <t>SAPEAÇU - BA</t>
  </si>
  <si>
    <t>TAPIRAMUTÁ - BA</t>
  </si>
  <si>
    <t>UMBURANAS - BA</t>
  </si>
  <si>
    <t>VÁRZEA NOVA - BA</t>
  </si>
  <si>
    <t>ACOPIARA - CE</t>
  </si>
  <si>
    <t>ARACOIABA - CE</t>
  </si>
  <si>
    <t>ARARIPE - CE</t>
  </si>
  <si>
    <t>BATURITÉ - CE</t>
  </si>
  <si>
    <t>BEBERIBE - CE</t>
  </si>
  <si>
    <t>CAPISTRANO - CE</t>
  </si>
  <si>
    <t>CARIRIAÇU - CE</t>
  </si>
  <si>
    <t>CASCAVEL - CE</t>
  </si>
  <si>
    <t>CAUCAIA - CE</t>
  </si>
  <si>
    <t>CRUZ - CE</t>
  </si>
  <si>
    <t>FORTALEZA - CE</t>
  </si>
  <si>
    <t>FORTIM - CE</t>
  </si>
  <si>
    <t>GENERAL SAMPAIO - CE</t>
  </si>
  <si>
    <t>GUARAMIRANGA - CE</t>
  </si>
  <si>
    <t>HORIZONTE - CE</t>
  </si>
  <si>
    <t>IBICUITINGA - CE</t>
  </si>
  <si>
    <t>IPUEIRAS - CE</t>
  </si>
  <si>
    <t>IRAUÇUBA - CE</t>
  </si>
  <si>
    <t>ITAITINGA - CE</t>
  </si>
  <si>
    <t>ITAPIPOCA - CE</t>
  </si>
  <si>
    <t>ITAREMA - CE</t>
  </si>
  <si>
    <t>JUAZEIRO DO NORTE - CE</t>
  </si>
  <si>
    <t>MARACANAÚ - CE</t>
  </si>
  <si>
    <t>MARANGUAPE - CE</t>
  </si>
  <si>
    <t>MILAGRES - CE</t>
  </si>
  <si>
    <t>NOVA OLINDA - CE</t>
  </si>
  <si>
    <t>PACATUBA - CE</t>
  </si>
  <si>
    <t>SANTANA DO CARIRI - CE</t>
  </si>
  <si>
    <t>SOLONÓPOLE - CE</t>
  </si>
  <si>
    <t>TAUÁ - CE</t>
  </si>
  <si>
    <t>VIÇOSA DO CEARÁ - CE</t>
  </si>
  <si>
    <t>ÁGUIA BRANCA - ES</t>
  </si>
  <si>
    <t>ARACRUZ - ES</t>
  </si>
  <si>
    <t>BARRA DE SÃO FRANCISCO - ES</t>
  </si>
  <si>
    <t>CACHOEIRO DE ITAPEMIRIM - ES</t>
  </si>
  <si>
    <t>CONCEIÇÃO DA BARRA - ES</t>
  </si>
  <si>
    <t>DOMINGOS MARTINS - ES</t>
  </si>
  <si>
    <t>DORES DO RIO PRETO - ES</t>
  </si>
  <si>
    <t>FUNDÃO - ES</t>
  </si>
  <si>
    <t>GUAÇUÍ - ES</t>
  </si>
  <si>
    <t>IBIRAÇU - ES</t>
  </si>
  <si>
    <t>ICONHA - ES</t>
  </si>
  <si>
    <t>ITAPEMIRIM - ES</t>
  </si>
  <si>
    <t>JOÃO NEIVA - ES</t>
  </si>
  <si>
    <t>MANTENÓPOLIS - ES</t>
  </si>
  <si>
    <t>PEDRO CANÁRIO - ES</t>
  </si>
  <si>
    <t>SANTA LEOPOLDINA - ES</t>
  </si>
  <si>
    <t>SANTA MARIA DE JETIBÁ - ES</t>
  </si>
  <si>
    <t>SERRA - ES</t>
  </si>
  <si>
    <t>VARGEM ALTA - ES</t>
  </si>
  <si>
    <t>VILA VELHA - ES</t>
  </si>
  <si>
    <t>ABADIA DE GOIÁS - GO</t>
  </si>
  <si>
    <t>ABADIÂNIA - GO</t>
  </si>
  <si>
    <t>ACREÚNA - GO</t>
  </si>
  <si>
    <t>ÁGUA FRIA DE GOIÁS - GO</t>
  </si>
  <si>
    <t>ÁGUAS LINDAS DE GOIÁS - GO</t>
  </si>
  <si>
    <t>ALEXÂNIA - GO</t>
  </si>
  <si>
    <t>ALOÂNDIA - GO</t>
  </si>
  <si>
    <t>ALTO PARAÍSO DE GOIÁS - GO</t>
  </si>
  <si>
    <t>ALVORADA DO NORTE - GO</t>
  </si>
  <si>
    <t>ANÁPOLIS - GO</t>
  </si>
  <si>
    <t>ANHANGUERA - GO</t>
  </si>
  <si>
    <t>ANICUNS - GO</t>
  </si>
  <si>
    <t>APARECIDA DE GOIÂNIA - GO</t>
  </si>
  <si>
    <t>APARECIDA DO RIO DOCE - GO</t>
  </si>
  <si>
    <t>ARAÇU - GO</t>
  </si>
  <si>
    <t>ARUANÃ - GO</t>
  </si>
  <si>
    <t>AURILÂNDIA - GO</t>
  </si>
  <si>
    <t>BALIZA - GO</t>
  </si>
  <si>
    <t>BARRO ALTO - GO</t>
  </si>
  <si>
    <t>BELA VISTA DE GOIÁS - GO</t>
  </si>
  <si>
    <t>BOM JARDIM DE GOIÁS - GO</t>
  </si>
  <si>
    <t>BOM JESUS DE GOIÁS - GO</t>
  </si>
  <si>
    <t>BONFINÓPOLIS - GO</t>
  </si>
  <si>
    <t>BONÓPOLIS - GO</t>
  </si>
  <si>
    <t>BURITI ALEGRE - GO</t>
  </si>
  <si>
    <t>BURITI DE GOIÁS - GO</t>
  </si>
  <si>
    <t>BURITINÓPOLIS - GO</t>
  </si>
  <si>
    <t>CACHOEIRA DE GOIÁS - GO</t>
  </si>
  <si>
    <t>CACHOEIRA DOURADA - GO</t>
  </si>
  <si>
    <t>CAÇU - GO</t>
  </si>
  <si>
    <t>CALDAS NOVAS - GO</t>
  </si>
  <si>
    <t>CAMPINORTE - GO</t>
  </si>
  <si>
    <t>CAMPO ALEGRE DE GOIÁS - GO</t>
  </si>
  <si>
    <t>CAMPOS BELOS - GO</t>
  </si>
  <si>
    <t>CARMO DO RIO VERDE - GO</t>
  </si>
  <si>
    <t>CATALÃO - GO</t>
  </si>
  <si>
    <t>CERES - GO</t>
  </si>
  <si>
    <t>CEZARINA - GO</t>
  </si>
  <si>
    <t>CHAPADÃO DO CÉU - GO</t>
  </si>
  <si>
    <t>CIDADE OCIDENTAL - GO</t>
  </si>
  <si>
    <t>CÓRREGO DO OURO - GO</t>
  </si>
  <si>
    <t>CORUMBAÍBA - GO</t>
  </si>
  <si>
    <t>CRISTALINA - GO</t>
  </si>
  <si>
    <t>CRISTIANÓPOLIS - GO</t>
  </si>
  <si>
    <t>CRIXÁS - GO</t>
  </si>
  <si>
    <t>CUMARI - GO</t>
  </si>
  <si>
    <t>DAMIANÓPOLIS - GO</t>
  </si>
  <si>
    <t>DAVINÓPOLIS - GO</t>
  </si>
  <si>
    <t>DOVERLÂNDIA - GO</t>
  </si>
  <si>
    <t>EDEALINA - GO</t>
  </si>
  <si>
    <t>EDÉIA - GO</t>
  </si>
  <si>
    <t>FAINA - GO</t>
  </si>
  <si>
    <t>FIRMINÓPOLIS - GO</t>
  </si>
  <si>
    <t>FORMOSA - GO</t>
  </si>
  <si>
    <t>FORMOSO - GO</t>
  </si>
  <si>
    <t>GAMELEIRA DE GOIÁS - GO</t>
  </si>
  <si>
    <t>GOIANDIRA - GO</t>
  </si>
  <si>
    <t>GOIANÉSIA - GO</t>
  </si>
  <si>
    <t>GOIANIRA - GO</t>
  </si>
  <si>
    <t>GOUVELÂNDIA - GO</t>
  </si>
  <si>
    <t>GUAPÓ - GO</t>
  </si>
  <si>
    <t>GUARANI DE GOIÁS - GO</t>
  </si>
  <si>
    <t>HEITORAÍ - GO</t>
  </si>
  <si>
    <t>HIDROLÂNDIA - GO</t>
  </si>
  <si>
    <t>IACIARA - GO</t>
  </si>
  <si>
    <t>INACIOLÂNDIA - GO</t>
  </si>
  <si>
    <t>INDIARA - GO</t>
  </si>
  <si>
    <t>INHUMAS - GO</t>
  </si>
  <si>
    <t>IPAMERI - GO</t>
  </si>
  <si>
    <t>IPORÁ - GO</t>
  </si>
  <si>
    <t>ITABERAÍ - GO</t>
  </si>
  <si>
    <t>ITAGUARI - GO</t>
  </si>
  <si>
    <t>ITAGUARU - GO</t>
  </si>
  <si>
    <t>ITAPURANGA - GO</t>
  </si>
  <si>
    <t>ITARUMÃ - GO</t>
  </si>
  <si>
    <t>ITAUÇU - GO</t>
  </si>
  <si>
    <t>ITUMBIARA - GO</t>
  </si>
  <si>
    <t>IVOLÂNDIA - GO</t>
  </si>
  <si>
    <t>JANDAIA - GO</t>
  </si>
  <si>
    <t>JARAGUÁ - GO</t>
  </si>
  <si>
    <t>JATAÍ - GO</t>
  </si>
  <si>
    <t>JESÚPOLIS - GO</t>
  </si>
  <si>
    <t>JOVIÂNIA - GO</t>
  </si>
  <si>
    <t>JUSSARA - GO</t>
  </si>
  <si>
    <t>LEOPOLDO DE BULHÕES - GO</t>
  </si>
  <si>
    <t>LUZIÂNIA - GO</t>
  </si>
  <si>
    <t>MAMBAÍ - GO</t>
  </si>
  <si>
    <t>MATRINCHÃ - GO</t>
  </si>
  <si>
    <t>MAURILÂNDIA - GO</t>
  </si>
  <si>
    <t>MINAÇU - GO</t>
  </si>
  <si>
    <t>MONTES CLAROS DE GOIÁS - GO</t>
  </si>
  <si>
    <t>MONTIVIDIU - GO</t>
  </si>
  <si>
    <t>MORRINHOS - GO</t>
  </si>
  <si>
    <t>MORRO AGUDO DE GOIÁS - GO</t>
  </si>
  <si>
    <t>MOSSÂMEDES - GO</t>
  </si>
  <si>
    <t>MOZARLÂNDIA - GO</t>
  </si>
  <si>
    <t>MUTUNÓPOLIS - GO</t>
  </si>
  <si>
    <t>NAZÁRIO - GO</t>
  </si>
  <si>
    <t>NERÓPOLIS - GO</t>
  </si>
  <si>
    <t>NOVA CRIXÁS - GO</t>
  </si>
  <si>
    <t>NOVA ROMA - GO</t>
  </si>
  <si>
    <t>NOVA VENEZA - GO</t>
  </si>
  <si>
    <t>NOVO GAMA - GO</t>
  </si>
  <si>
    <t>NOVO PLANALTO - GO</t>
  </si>
  <si>
    <t>ORIZONA - GO</t>
  </si>
  <si>
    <t>OUVIDOR - GO</t>
  </si>
  <si>
    <t>PADRE BERNARDO - GO</t>
  </si>
  <si>
    <t>PALMEIRAS DE GOIÁS - GO</t>
  </si>
  <si>
    <t>PALMINÓPOLIS - GO</t>
  </si>
  <si>
    <t>PARANAIGUARA - GO</t>
  </si>
  <si>
    <t>PARAÚNA - GO</t>
  </si>
  <si>
    <t>PETROLINA DE GOIÁS - GO</t>
  </si>
  <si>
    <t>PIRACANJUBA - GO</t>
  </si>
  <si>
    <t>PIRANHAS - GO</t>
  </si>
  <si>
    <t>PIRES DO RIO - GO</t>
  </si>
  <si>
    <t>PLANALTINA - GO</t>
  </si>
  <si>
    <t>PORTEIRÃO - GO</t>
  </si>
  <si>
    <t>POSSE - GO</t>
  </si>
  <si>
    <t>QUIRINÓPOLIS - GO</t>
  </si>
  <si>
    <t>RIO QUENTE - GO</t>
  </si>
  <si>
    <t>RUBIATABA - GO</t>
  </si>
  <si>
    <t>SANCLERLÂNDIA - GO</t>
  </si>
  <si>
    <t>SANTA CRUZ DE GOIÁS - GO</t>
  </si>
  <si>
    <t>SANTA FÉ DE GOIÁS - GO</t>
  </si>
  <si>
    <t>SANTA HELENA DE GOIÁS - GO</t>
  </si>
  <si>
    <t>SANTA ISABEL - GO</t>
  </si>
  <si>
    <t>SANTA TEREZINHA DE GOIÁS - GO</t>
  </si>
  <si>
    <t>SANTO ANTÔNIO DA BARRA - GO</t>
  </si>
  <si>
    <t>SANTO ANTÔNIO DE GOIÁS - GO</t>
  </si>
  <si>
    <t>SANTO ANTÔNIO DO DESCOBERTO - GO</t>
  </si>
  <si>
    <t>SÃO DOMINGOS - GO</t>
  </si>
  <si>
    <t>SÃO JOÃO D'ALIANÇA - GO</t>
  </si>
  <si>
    <t>SÃO LUÍS DE MONTES BELOS - GO</t>
  </si>
  <si>
    <t>SÃO LUIZ DO NORTE - GO</t>
  </si>
  <si>
    <t>SÃO MIGUEL DO ARAGUAIA - GO</t>
  </si>
  <si>
    <t>SÃO MIGUEL DO PASSA QUATRO - GO</t>
  </si>
  <si>
    <t>SÃO PATRÍCIO - GO</t>
  </si>
  <si>
    <t>SENADOR CANEDO - GO</t>
  </si>
  <si>
    <t>SERRANÓPOLIS - GO</t>
  </si>
  <si>
    <t>SILVÂNIA - GO</t>
  </si>
  <si>
    <t>SIMOLÂNDIA - GO</t>
  </si>
  <si>
    <t>SÍTIO D'ABADIA - GO</t>
  </si>
  <si>
    <t>TAQUARAL DE GOIÁS - GO</t>
  </si>
  <si>
    <t>TRÊS RANCHOS - GO</t>
  </si>
  <si>
    <t>TRINDADE - GO</t>
  </si>
  <si>
    <t>TURVELÂNDIA - GO</t>
  </si>
  <si>
    <t>URUAÇU - GO</t>
  </si>
  <si>
    <t>URUANA - GO</t>
  </si>
  <si>
    <t>URUTAÍ - GO</t>
  </si>
  <si>
    <t>VALPARAÍSO DE GOIÁS - GO</t>
  </si>
  <si>
    <t>VARJÃO - GO</t>
  </si>
  <si>
    <t>VIANÓPOLIS - GO</t>
  </si>
  <si>
    <t>VICENTINÓPOLIS - GO</t>
  </si>
  <si>
    <t>VILA BOA - GO</t>
  </si>
  <si>
    <t>AÇAILÂNDIA - MA</t>
  </si>
  <si>
    <t>ALDEIAS ALTAS - MA</t>
  </si>
  <si>
    <t>BURITICUPU - MA</t>
  </si>
  <si>
    <t>CAROLINA - MA</t>
  </si>
  <si>
    <t>COELHO NETO - MA</t>
  </si>
  <si>
    <t>DUQUE BACELAR - MA</t>
  </si>
  <si>
    <t>PAÇO DO LUMIAR - MA</t>
  </si>
  <si>
    <t>PEDREIRAS - MA</t>
  </si>
  <si>
    <t>PINDARÉ-MIRIM - MA</t>
  </si>
  <si>
    <t>SANTA LUZIA - MA</t>
  </si>
  <si>
    <t>SÃO JOSÉ DE RIBAMAR - MA</t>
  </si>
  <si>
    <t>SÃO LUÍS - MA</t>
  </si>
  <si>
    <t>SÃO MATEUS DO MARANHÃO - MA</t>
  </si>
  <si>
    <t>TIMBIRAS - MA</t>
  </si>
  <si>
    <t>TIMON - MA</t>
  </si>
  <si>
    <t>VARGEM GRANDE - MA</t>
  </si>
  <si>
    <t>ÁGUAS FORMOSAS - MG</t>
  </si>
  <si>
    <t>ALAGOA - MG</t>
  </si>
  <si>
    <t>ALPERCATA - MG</t>
  </si>
  <si>
    <t>ALVINÓPOLIS - MG</t>
  </si>
  <si>
    <t>ARAPONGA - MG</t>
  </si>
  <si>
    <t>ARAPORÃ - MG</t>
  </si>
  <si>
    <t>ARAXÁ - MG</t>
  </si>
  <si>
    <t>ARCEBURGO - MG</t>
  </si>
  <si>
    <t>BAMBUÍ - MG</t>
  </si>
  <si>
    <t>BANDEIRA - MG</t>
  </si>
  <si>
    <t>BARBACENA - MG</t>
  </si>
  <si>
    <t>BERIZAL - MG</t>
  </si>
  <si>
    <t>BETIM - MG</t>
  </si>
  <si>
    <t>BOA ESPERANÇA - MG</t>
  </si>
  <si>
    <t>BOM DESPACHO - MG</t>
  </si>
  <si>
    <t>BOM JESUS DA PENHA - MG</t>
  </si>
  <si>
    <t>BOM SUCESSO - MG</t>
  </si>
  <si>
    <t>BRASÍLIA DE MINAS - MG</t>
  </si>
  <si>
    <t>BURITIS - MG</t>
  </si>
  <si>
    <t>BURITIZEIRO - MG</t>
  </si>
  <si>
    <t>CABECEIRA GRANDE - MG</t>
  </si>
  <si>
    <t>CACHOEIRA DOURADA - MG</t>
  </si>
  <si>
    <t>CAIANA - MG</t>
  </si>
  <si>
    <t>CAMBUÍ - MG</t>
  </si>
  <si>
    <t>CAMPANÁRIO - MG</t>
  </si>
  <si>
    <t>CAMPANHA - MG</t>
  </si>
  <si>
    <t>CAMPOS ALTOS - MG</t>
  </si>
  <si>
    <t>CAMPOS GERAIS - MG</t>
  </si>
  <si>
    <t>CANTAGALO - MG</t>
  </si>
  <si>
    <t>CAPARAÓ - MG</t>
  </si>
  <si>
    <t>CAPINÓPOLIS - MG</t>
  </si>
  <si>
    <t>CAPITÃO ENÉAS - MG</t>
  </si>
  <si>
    <t>CAPUTIRA - MG</t>
  </si>
  <si>
    <t>CARANDAÍ - MG</t>
  </si>
  <si>
    <t>CARANGOLA - MG</t>
  </si>
  <si>
    <t>CARBONITA - MG</t>
  </si>
  <si>
    <t>CARLOS CHAGAS - MG</t>
  </si>
  <si>
    <t>CARMÉSIA - MG</t>
  </si>
  <si>
    <t>CARMO DO CAJURU - MG</t>
  </si>
  <si>
    <t>CARMO DO PARANAÍBA - MG</t>
  </si>
  <si>
    <t>CARVALHÓPOLIS - MG</t>
  </si>
  <si>
    <t>CAXAMBU - MG</t>
  </si>
  <si>
    <t>CHAPADA GAÚCHA - MG</t>
  </si>
  <si>
    <t>COIMBRA - MG</t>
  </si>
  <si>
    <t>CONCEIÇÃO DAS ALAGOAS - MG</t>
  </si>
  <si>
    <t>CONCEIÇÃO DO PARÁ - MG</t>
  </si>
  <si>
    <t>CONGONHAS - MG</t>
  </si>
  <si>
    <t>CONTAGEM - MG</t>
  </si>
  <si>
    <t>COROMANDEL - MG</t>
  </si>
  <si>
    <t>CORONEL FABRICIANO - MG</t>
  </si>
  <si>
    <t>CÓRREGO DANTA - MG</t>
  </si>
  <si>
    <t>CRUZEIRO DA FORTALEZA - MG</t>
  </si>
  <si>
    <t>DESCOBERTO - MG</t>
  </si>
  <si>
    <t>DIAMANTINA - MG</t>
  </si>
  <si>
    <t>DIVINÓPOLIS - MG</t>
  </si>
  <si>
    <t>DORES DO INDAIÁ - MG</t>
  </si>
  <si>
    <t>ESPERA FELIZ - MG</t>
  </si>
  <si>
    <t>ESPINOSA - MG</t>
  </si>
  <si>
    <t>ESTRELA DO INDAIÁ - MG</t>
  </si>
  <si>
    <t>EXTREMA - MG</t>
  </si>
  <si>
    <t>FELIXLÂNDIA - MG</t>
  </si>
  <si>
    <t>FLORESTAL - MG</t>
  </si>
  <si>
    <t>FORMIGA - MG</t>
  </si>
  <si>
    <t>FORTALEZA DE MINAS - MG</t>
  </si>
  <si>
    <t>FRANCISCO SÁ - MG</t>
  </si>
  <si>
    <t>GOVERNADOR VALADARES - MG</t>
  </si>
  <si>
    <t>GUANHÃES - MG</t>
  </si>
  <si>
    <t>GUIMARÂNIA - MG</t>
  </si>
  <si>
    <t>GUIRICEMA - MG</t>
  </si>
  <si>
    <t>GURINHATÃ - MG</t>
  </si>
  <si>
    <t>HELIODORA - MG</t>
  </si>
  <si>
    <t>IBIRITÉ - MG</t>
  </si>
  <si>
    <t>IGARATINGA - MG</t>
  </si>
  <si>
    <t>IGUATAMA - MG</t>
  </si>
  <si>
    <t>INHAÚMA - MG</t>
  </si>
  <si>
    <t>IPIAÇU - MG</t>
  </si>
  <si>
    <t>ITABIRA - MG</t>
  </si>
  <si>
    <t>ITACARAMBI - MG</t>
  </si>
  <si>
    <t>ITAMARANDIBA - MG</t>
  </si>
  <si>
    <t>ITAPAGIPE - MG</t>
  </si>
  <si>
    <t>ITAPEVA - MG</t>
  </si>
  <si>
    <t>ITAÚNA - MG</t>
  </si>
  <si>
    <t>JANAÚBA - MG</t>
  </si>
  <si>
    <t>JANUÁRIA - MG</t>
  </si>
  <si>
    <t>JAPARAÍBA - MG</t>
  </si>
  <si>
    <t>JAPONVAR - MG</t>
  </si>
  <si>
    <t>JEQUERI - MG</t>
  </si>
  <si>
    <t>JOÃO PINHEIRO - MG</t>
  </si>
  <si>
    <t>JUATUBA - MG</t>
  </si>
  <si>
    <t>JUIZ DE FORA - MG</t>
  </si>
  <si>
    <t>JURUAIA - MG</t>
  </si>
  <si>
    <t>LAGOA FORMOSA - MG</t>
  </si>
  <si>
    <t>LAMBARI - MG</t>
  </si>
  <si>
    <t>LAVRAS - MG</t>
  </si>
  <si>
    <t>LEANDRO FERREIRA - MG</t>
  </si>
  <si>
    <t>LEME DO PRADO - MG</t>
  </si>
  <si>
    <t>LIBERDADE - MG</t>
  </si>
  <si>
    <t>MALACACHETA - MG</t>
  </si>
  <si>
    <t>MANTENA - MG</t>
  </si>
  <si>
    <t>MARIANA - MG</t>
  </si>
  <si>
    <t>MERCÊS - MG</t>
  </si>
  <si>
    <t>MINDURI - MG</t>
  </si>
  <si>
    <t>MIRAÍ - MG</t>
  </si>
  <si>
    <t>MONTE ALEGRE DE MINAS - MG</t>
  </si>
  <si>
    <t>MONTE BELO - MG</t>
  </si>
  <si>
    <t>MORADA NOVA DE MINAS - MG</t>
  </si>
  <si>
    <t>MURIAÉ - MG</t>
  </si>
  <si>
    <t>MUZAMBINHO - MG</t>
  </si>
  <si>
    <t>NANUQUE - MG</t>
  </si>
  <si>
    <t>NOVA PONTE - MG</t>
  </si>
  <si>
    <t>OLARIA - MG</t>
  </si>
  <si>
    <t>OLÍMPIO NORONHA - MG</t>
  </si>
  <si>
    <t>OLIVEIRA - MG</t>
  </si>
  <si>
    <t>ONÇA DE PITANGUI - MG</t>
  </si>
  <si>
    <t>PADRE PARAÍSO - MG</t>
  </si>
  <si>
    <t>PAINEIRAS - MG</t>
  </si>
  <si>
    <t>PARÁ DE MINAS - MG</t>
  </si>
  <si>
    <t>PARACATU - MG</t>
  </si>
  <si>
    <t>PARAOPEBA - MG</t>
  </si>
  <si>
    <t>PASSA QUATRO - MG</t>
  </si>
  <si>
    <t>PASSA TEMPO - MG</t>
  </si>
  <si>
    <t>PATIS - MG</t>
  </si>
  <si>
    <t>PEDRINÓPOLIS - MG</t>
  </si>
  <si>
    <t>PEQUI - MG</t>
  </si>
  <si>
    <t>PERDIGÃO - MG</t>
  </si>
  <si>
    <t>PERDIZES - MG</t>
  </si>
  <si>
    <t>PERDÕES - MG</t>
  </si>
  <si>
    <t>PINTÓPOLIS - MG</t>
  </si>
  <si>
    <t>PIRACEMA - MG</t>
  </si>
  <si>
    <t>PIRAJUBA - MG</t>
  </si>
  <si>
    <t>PIRANGA - MG</t>
  </si>
  <si>
    <t>PIRAPORA - MG</t>
  </si>
  <si>
    <t>POÇO FUNDO - MG</t>
  </si>
  <si>
    <t>POMPÉU - MG</t>
  </si>
  <si>
    <t>POUSO ALEGRE - MG</t>
  </si>
  <si>
    <t>PRATINHA - MG</t>
  </si>
  <si>
    <t>PRESIDENTE OLEGÁRIO - MG</t>
  </si>
  <si>
    <t>QUARTEL GERAL - MG</t>
  </si>
  <si>
    <t>RESENDE COSTA - MG</t>
  </si>
  <si>
    <t>RIACHINHO - MG</t>
  </si>
  <si>
    <t>RIO ACIMA - MG</t>
  </si>
  <si>
    <t>RIO PARANAÍBA - MG</t>
  </si>
  <si>
    <t>ROCHEDO DE MINAS - MG</t>
  </si>
  <si>
    <t>ROSÁRIO DA LIMEIRA - MG</t>
  </si>
  <si>
    <t>SABARÁ - MG</t>
  </si>
  <si>
    <t>SABINÓPOLIS - MG</t>
  </si>
  <si>
    <t>SANTA JULIANA - MG</t>
  </si>
  <si>
    <t>SANTA LUZIA - MG</t>
  </si>
  <si>
    <t>SANTA VITÓRIA - MG</t>
  </si>
  <si>
    <t>SANTO ANTÔNIO DO MONTE - MG</t>
  </si>
  <si>
    <t>SÃO FRANCISCO - MG</t>
  </si>
  <si>
    <t>SÃO FRANCISCO DO GLÓRIA - MG</t>
  </si>
  <si>
    <t>SÃO JOÃO DEL REI - MG</t>
  </si>
  <si>
    <t>SÃO JOÃO DO MANHUAÇU - MG</t>
  </si>
  <si>
    <t>SÃO JOSÉ DO JACURI - MG</t>
  </si>
  <si>
    <t>SÃO SEBASTIÃO DO OESTE - MG</t>
  </si>
  <si>
    <t>SARZEDO - MG</t>
  </si>
  <si>
    <t>SENHORA DO PORTO - MG</t>
  </si>
  <si>
    <t>SERRA DA SAUDADE - MG</t>
  </si>
  <si>
    <t>SERRA DO SALITRE - MG</t>
  </si>
  <si>
    <t>SERRANOS - MG</t>
  </si>
  <si>
    <t>TEÓFILO OTONI - MG</t>
  </si>
  <si>
    <t>TOCANTINS - MG</t>
  </si>
  <si>
    <t>TRÊS MARIAS - MG</t>
  </si>
  <si>
    <t>TRÊS PONTAS - MG</t>
  </si>
  <si>
    <t>TURMALINA - MG</t>
  </si>
  <si>
    <t>UBÁ - MG</t>
  </si>
  <si>
    <t>UBERABA - MG</t>
  </si>
  <si>
    <t>UNAÍ - MG</t>
  </si>
  <si>
    <t>URUCUIA - MG</t>
  </si>
  <si>
    <t>VÁRZEA DA PALMA - MG</t>
  </si>
  <si>
    <t>VEREDINHA - MG</t>
  </si>
  <si>
    <t>VESPASIANO - MG</t>
  </si>
  <si>
    <t>VIÇOSA - MG</t>
  </si>
  <si>
    <t>VIRGINÓPOLIS - MG</t>
  </si>
  <si>
    <t>ÁGUA CLARA - MS</t>
  </si>
  <si>
    <t>ANGÉLICA - MS</t>
  </si>
  <si>
    <t>ANTÔNIO JOÃO - MS</t>
  </si>
  <si>
    <t>APARECIDA DO TABOADO - MS</t>
  </si>
  <si>
    <t>AQUIDAUANA - MS</t>
  </si>
  <si>
    <t>BODOQUENA - MS</t>
  </si>
  <si>
    <t>CAARAPÓ - MS</t>
  </si>
  <si>
    <t>CAMAPUÃ - MS</t>
  </si>
  <si>
    <t>CAMPO GRANDE - MS</t>
  </si>
  <si>
    <t>CASSILÂNDIA - MS</t>
  </si>
  <si>
    <t>CHAPADÃO DO SUL - MS</t>
  </si>
  <si>
    <t>COSTA RICA - MS</t>
  </si>
  <si>
    <t>DOIS IRMÃOS DO BURITI - MS</t>
  </si>
  <si>
    <t>DOURADINA - MS</t>
  </si>
  <si>
    <t>DOURADOS - MS</t>
  </si>
  <si>
    <t>ELDORADO - MS</t>
  </si>
  <si>
    <t>FÁTIMA DO SUL - MS</t>
  </si>
  <si>
    <t>GOVERNO DO ESTADO DO MATO GROSSO DO SUL - MS</t>
  </si>
  <si>
    <t>INOCÊNCIA - MS</t>
  </si>
  <si>
    <t>ITAPORÃ - MS</t>
  </si>
  <si>
    <t>ITAQUIRAÍ - MS</t>
  </si>
  <si>
    <t>JARDIM - MS</t>
  </si>
  <si>
    <t>LADÁRIO - MS</t>
  </si>
  <si>
    <t>MARACAJU - MS</t>
  </si>
  <si>
    <t>PARANAÍBA - MS</t>
  </si>
  <si>
    <t>PONTA PORÃ - MS</t>
  </si>
  <si>
    <t>PORTO MURTINHO - MS</t>
  </si>
  <si>
    <t>RIO BRILHANTE - MS</t>
  </si>
  <si>
    <t>RIO VERDE DE MATO GROSSO - MS</t>
  </si>
  <si>
    <t>ROCHEDO - MS</t>
  </si>
  <si>
    <t>SETE QUEDAS - MS</t>
  </si>
  <si>
    <t>SONORA - MS</t>
  </si>
  <si>
    <t>VICENTINA - MS</t>
  </si>
  <si>
    <t>ACORIZAL - MT</t>
  </si>
  <si>
    <t>ÁGUA BOA - MT</t>
  </si>
  <si>
    <t>ALTA FLORESTA - MT</t>
  </si>
  <si>
    <t>ALTO ARAGUAIA - MT</t>
  </si>
  <si>
    <t>ARAGUAIANA - MT</t>
  </si>
  <si>
    <t>ARAGUAINHA - MT</t>
  </si>
  <si>
    <t>BARRA DO BUGRES - MT</t>
  </si>
  <si>
    <t>BARRA DO GARÇAS - MT</t>
  </si>
  <si>
    <t>CÁCERES - MT</t>
  </si>
  <si>
    <t>CHAPADA DOS GUIMARÃES - MT</t>
  </si>
  <si>
    <t>COLÍDER - MT</t>
  </si>
  <si>
    <t>COLNIZA - MT</t>
  </si>
  <si>
    <t>CUIABÁ - MT</t>
  </si>
  <si>
    <t>GENERAL CARNEIRO - MT</t>
  </si>
  <si>
    <t>GOVERNO DO ESTADO DO MATO GROSSO - MT</t>
  </si>
  <si>
    <t>GUARANTÃ DO NORTE - MT</t>
  </si>
  <si>
    <t>GUIRATINGA - MT</t>
  </si>
  <si>
    <t>JAURU - MT</t>
  </si>
  <si>
    <t>JUARA - MT</t>
  </si>
  <si>
    <t>LAMBARI D'OESTE - MT</t>
  </si>
  <si>
    <t>LUCAS DO RIO VERDE - MT</t>
  </si>
  <si>
    <t>MIRASSOL D'OESTE - MT</t>
  </si>
  <si>
    <t>NOBRES - MT</t>
  </si>
  <si>
    <t>NORTELÂNDIA - MT</t>
  </si>
  <si>
    <t>NOSSA SENHORA DO LIVRAMENTO - MT</t>
  </si>
  <si>
    <t>NOVA BRASILÂNDIA - MT</t>
  </si>
  <si>
    <t>NOVA CANAÃ DO NORTE - MT</t>
  </si>
  <si>
    <t>NOVA OLÍMPIA - MT</t>
  </si>
  <si>
    <t>NOVA SANTA HELENA - MT</t>
  </si>
  <si>
    <t>NOVO MUNDO - MT</t>
  </si>
  <si>
    <t>PEIXOTO DE AZEVEDO - MT</t>
  </si>
  <si>
    <t>PONTE BRANCA - MT</t>
  </si>
  <si>
    <t>PONTES E LACERDA - MT</t>
  </si>
  <si>
    <t>POXORÉO - MT</t>
  </si>
  <si>
    <t>PRIMAVERA DO LESTE - MT</t>
  </si>
  <si>
    <t>RONDONÓPOLIS - MT</t>
  </si>
  <si>
    <t>ROSÁRIO OESTE - MT</t>
  </si>
  <si>
    <t>SANTO ANTÔNIO DO LESTE - MT</t>
  </si>
  <si>
    <t>SORRISO - MT</t>
  </si>
  <si>
    <t>TANGARÁ DA SERRA - MT</t>
  </si>
  <si>
    <t>TERRA NOVA DO NORTE - MT</t>
  </si>
  <si>
    <t>VÁRZEA GRANDE - MT</t>
  </si>
  <si>
    <t>VILA RICA - MT</t>
  </si>
  <si>
    <t>ABAETETUBA - PA</t>
  </si>
  <si>
    <t>ALTAMIRA - PA</t>
  </si>
  <si>
    <t>ANANINDEUA - PA</t>
  </si>
  <si>
    <t>BAIÃO - PA</t>
  </si>
  <si>
    <t>BELÉM - PA</t>
  </si>
  <si>
    <t>CACHOEIRA DO ARARI - PA</t>
  </si>
  <si>
    <t>CACHOEIRA DO PIRIÁ - PA</t>
  </si>
  <si>
    <t>CASTANHAL - PA</t>
  </si>
  <si>
    <t>MARABÁ - PA</t>
  </si>
  <si>
    <t>MONTE ALEGRE - PA</t>
  </si>
  <si>
    <t>OEIRAS DO PARÁ - PA</t>
  </si>
  <si>
    <t>PARAGOMINAS - PA</t>
  </si>
  <si>
    <t>PORTEL - PA</t>
  </si>
  <si>
    <t>REDENÇÃO - PA</t>
  </si>
  <si>
    <t>SOURE - PA</t>
  </si>
  <si>
    <t>ALAGOINHA - PB</t>
  </si>
  <si>
    <t>ALGODÃO DE JANDAÍRA - PB</t>
  </si>
  <si>
    <t>ALHANDRA - PB</t>
  </si>
  <si>
    <t>BAYEUX - PB</t>
  </si>
  <si>
    <t>BELÉM - PB</t>
  </si>
  <si>
    <t>BREJO DO CRUZ - PB</t>
  </si>
  <si>
    <t>CAAPORÃ - PB</t>
  </si>
  <si>
    <t>CABEDELO - PB</t>
  </si>
  <si>
    <t>CACIMBAS - PB</t>
  </si>
  <si>
    <t>CAJAZEIRAS - PB</t>
  </si>
  <si>
    <t>CAMPINA GRANDE - PB</t>
  </si>
  <si>
    <t>CUITÉ - PB</t>
  </si>
  <si>
    <t>CUITEGI - PB</t>
  </si>
  <si>
    <t>DIAMANTE - PB</t>
  </si>
  <si>
    <t>DONA INÊS - PB</t>
  </si>
  <si>
    <t>ESPERANÇA - PB</t>
  </si>
  <si>
    <t>FREI MARTINHO - PB</t>
  </si>
  <si>
    <t>GUARABIRA - PB</t>
  </si>
  <si>
    <t>JACARAÚ - PB</t>
  </si>
  <si>
    <t>LAGOA SECA - PB</t>
  </si>
  <si>
    <t>MARI - PB</t>
  </si>
  <si>
    <t>NAZAREZINHO - PB</t>
  </si>
  <si>
    <t>PAULISTA - PB</t>
  </si>
  <si>
    <t>PEDRAS DE FOGO - PB</t>
  </si>
  <si>
    <t>PICUÍ - PB</t>
  </si>
  <si>
    <t>PILÕES - PB</t>
  </si>
  <si>
    <t>PIRPIRITUBA - PB</t>
  </si>
  <si>
    <t>POÇO DANTAS - PB</t>
  </si>
  <si>
    <t>POÇO DE JOSÉ DE MOURA - PB</t>
  </si>
  <si>
    <t>PRINCESA ISABEL - PB</t>
  </si>
  <si>
    <t>QUEIMADAS - PB</t>
  </si>
  <si>
    <t>REMÍGIO - PB</t>
  </si>
  <si>
    <t>SANTA CRUZ - PB</t>
  </si>
  <si>
    <t>SANTA HELENA - PB</t>
  </si>
  <si>
    <t>SANTA RITA - PB</t>
  </si>
  <si>
    <t>SÃO BENTO - PB</t>
  </si>
  <si>
    <t>SÃO JOSÉ DOS RAMOS - PB</t>
  </si>
  <si>
    <t>SÃO SEBASTIÃO DE LAGOA DE ROÇA - PB</t>
  </si>
  <si>
    <t>SAPÉ - PB</t>
  </si>
  <si>
    <t>SERRA BRANCA - PB</t>
  </si>
  <si>
    <t>SOLEDADE - PB</t>
  </si>
  <si>
    <t>SUMÉ - PB</t>
  </si>
  <si>
    <t>AFOGADOS DA INGAZEIRA - PE</t>
  </si>
  <si>
    <t>AFRÂNIO - PE</t>
  </si>
  <si>
    <t>AGRESTINA - PE</t>
  </si>
  <si>
    <t>ÁGUA PRETA - PE</t>
  </si>
  <si>
    <t>ÁGUAS BELAS - PE</t>
  </si>
  <si>
    <t>ALAGOINHA - PE</t>
  </si>
  <si>
    <t>ANGELIM - PE</t>
  </si>
  <si>
    <t>ARARIPINA - PE</t>
  </si>
  <si>
    <t>ARCOVERDE - PE</t>
  </si>
  <si>
    <t>BARRA DE GUABIRABA - PE</t>
  </si>
  <si>
    <t>BELÉM DE SÃO FRANCISCO - PE</t>
  </si>
  <si>
    <t>BETÂNIA - PE</t>
  </si>
  <si>
    <t>BEZERROS - PE</t>
  </si>
  <si>
    <t>BODOCÓ - PE</t>
  </si>
  <si>
    <t>BOM CONSELHO - PE</t>
  </si>
  <si>
    <t>BOM JARDIM - PE</t>
  </si>
  <si>
    <t>BONITO - PE</t>
  </si>
  <si>
    <t>BREJÃO - PE</t>
  </si>
  <si>
    <t>BREJINHO - PE</t>
  </si>
  <si>
    <t>BREJO DA MADRE DE DEUS - PE</t>
  </si>
  <si>
    <t>BUENOS AIRES - PE</t>
  </si>
  <si>
    <t>BUÍQUE - PE</t>
  </si>
  <si>
    <t>CABO DE SANTO AGOSTINHO - PE</t>
  </si>
  <si>
    <t>CABROBÓ - PE</t>
  </si>
  <si>
    <t>CACHOEIRINHA - PE</t>
  </si>
  <si>
    <t>CALÇADO - PE</t>
  </si>
  <si>
    <t>CALUMBI - PE</t>
  </si>
  <si>
    <t>CAMARAGIBE - PE</t>
  </si>
  <si>
    <t>CAMUTANGA - PE</t>
  </si>
  <si>
    <t>CARNAUBEIRA DA PENHA - PE</t>
  </si>
  <si>
    <t>CARPINA - PE</t>
  </si>
  <si>
    <t>CASINHAS - PE</t>
  </si>
  <si>
    <t>CEDRO - PE</t>
  </si>
  <si>
    <t>CHÃ GRANDE - PE</t>
  </si>
  <si>
    <t>CONDADO - PE</t>
  </si>
  <si>
    <t>CORRENTES - PE</t>
  </si>
  <si>
    <t>CUSTÓDIA - PE</t>
  </si>
  <si>
    <t>DORMENTES - PE</t>
  </si>
  <si>
    <t>ESCADA - PE</t>
  </si>
  <si>
    <t>EXU - PE</t>
  </si>
  <si>
    <t>FEIRA NOVA - PE</t>
  </si>
  <si>
    <t>FLORESTA - PE</t>
  </si>
  <si>
    <t>GARANHUNS - PE</t>
  </si>
  <si>
    <t>GOIANA - PE</t>
  </si>
  <si>
    <t>GRAVATÁ - PE</t>
  </si>
  <si>
    <t>IATI - PE</t>
  </si>
  <si>
    <t>IBIMIRIM - PE</t>
  </si>
  <si>
    <t>IGUARACI - PE</t>
  </si>
  <si>
    <t>ILHA DE ITAMARACÁ - PE</t>
  </si>
  <si>
    <t>INAJÁ - PE</t>
  </si>
  <si>
    <t>INGAZEIRA - PE</t>
  </si>
  <si>
    <t>IPOJUCA - PE</t>
  </si>
  <si>
    <t>IPUBI - PE</t>
  </si>
  <si>
    <t>ITACURUBA - PE</t>
  </si>
  <si>
    <t>ITAÍBA - PE</t>
  </si>
  <si>
    <t>ITAPISSUMA - PE</t>
  </si>
  <si>
    <t>JOÃO ALFREDO - PE</t>
  </si>
  <si>
    <t>JOAQUIM NABUCO - PE</t>
  </si>
  <si>
    <t>JUCATI - PE</t>
  </si>
  <si>
    <t>JUPI - PE</t>
  </si>
  <si>
    <t>JUREMA - PE</t>
  </si>
  <si>
    <t>LAGOA DO CARRO - PE</t>
  </si>
  <si>
    <t>LAGOA DO OURO - PE</t>
  </si>
  <si>
    <t>LAGOA GRANDE - PE</t>
  </si>
  <si>
    <t>LIMOEIRO - PE</t>
  </si>
  <si>
    <t>MACAPARANA - PE</t>
  </si>
  <si>
    <t>MACHADOS - PE</t>
  </si>
  <si>
    <t>MANARI - PE</t>
  </si>
  <si>
    <t>MOREILÂNDIA - PE</t>
  </si>
  <si>
    <t>MORENO - PE</t>
  </si>
  <si>
    <t>OROBÓ - PE</t>
  </si>
  <si>
    <t>OROCÓ - PE</t>
  </si>
  <si>
    <t>OURICURI - PE</t>
  </si>
  <si>
    <t>PALMARES - PE</t>
  </si>
  <si>
    <t>PARANATAMA - PE</t>
  </si>
  <si>
    <t>PARNAMIRIM - PE</t>
  </si>
  <si>
    <t>PASSIRA - PE</t>
  </si>
  <si>
    <t>PESQUEIRA - PE</t>
  </si>
  <si>
    <t>PETROLINA - PE</t>
  </si>
  <si>
    <t>QUIPAPÁ - PE</t>
  </si>
  <si>
    <t>QUIXABA - PE</t>
  </si>
  <si>
    <t>RIACHO DAS ALMAS - PE</t>
  </si>
  <si>
    <t>RIBEIRÃO - PE</t>
  </si>
  <si>
    <t>SALGADINHO - PE</t>
  </si>
  <si>
    <t>SALGUEIRO - PE</t>
  </si>
  <si>
    <t>SALOÁ - PE</t>
  </si>
  <si>
    <t>SANTA CRUZ - PE</t>
  </si>
  <si>
    <t>SANTA CRUZ DO CAPIBARIBE - PE</t>
  </si>
  <si>
    <t>SANTA FILOMENA - PE</t>
  </si>
  <si>
    <t>SANTA MARIA DA BOA VISTA - PE</t>
  </si>
  <si>
    <t>SÃO BENTO DO UNA - PE</t>
  </si>
  <si>
    <t>SÃO JOÃO - PE</t>
  </si>
  <si>
    <t>SÃO JOSÉ DA COROA GRANDE - PE</t>
  </si>
  <si>
    <t>SÃO JOSÉ DO BELMONTE - PE</t>
  </si>
  <si>
    <t>SÃO JOSÉ DO EGITO - PE</t>
  </si>
  <si>
    <t>SÃO LOURENÇO DA MATA - PE</t>
  </si>
  <si>
    <t>SERRITA - PE</t>
  </si>
  <si>
    <t>SERTÂNIA - PE</t>
  </si>
  <si>
    <t>SOLIDÃO - PE</t>
  </si>
  <si>
    <t>TEREZINHA - PE</t>
  </si>
  <si>
    <t>TERRA NOVA - PE</t>
  </si>
  <si>
    <t>TRACUNHAÉM - PE</t>
  </si>
  <si>
    <t>TRINDADE - PE</t>
  </si>
  <si>
    <t>TUPANATINGA - PE</t>
  </si>
  <si>
    <t>TUPARETAMA - PE</t>
  </si>
  <si>
    <t>VENTUROSA - PE</t>
  </si>
  <si>
    <t>VERDEJANTE - PE</t>
  </si>
  <si>
    <t>VERTENTE DO LÉRIO - PE</t>
  </si>
  <si>
    <t>VICÊNCIA - PE</t>
  </si>
  <si>
    <t>VITÓRIA DE SANTO ANTÃO - PE</t>
  </si>
  <si>
    <t>AGRICOLÂNDIA - PI</t>
  </si>
  <si>
    <t>ALTOS - PI</t>
  </si>
  <si>
    <t>ANGICAL DO PIAUÍ - PI</t>
  </si>
  <si>
    <t>AROAZES - PI</t>
  </si>
  <si>
    <t>BERTOLÍNIA - PI</t>
  </si>
  <si>
    <t>BOM JESUS - PI</t>
  </si>
  <si>
    <t>BOM PRINCÍPIO DO PIAUÍ - PI</t>
  </si>
  <si>
    <t>BOQUEIRÃO DO PIAUÍ - PI</t>
  </si>
  <si>
    <t>BRASILEIRA - PI</t>
  </si>
  <si>
    <t>BURITI DOS LOPES - PI</t>
  </si>
  <si>
    <t>CAJAZEIRAS DO PIAUÍ - PI</t>
  </si>
  <si>
    <t>CAJUEIRO DA PRAIA - PI</t>
  </si>
  <si>
    <t>CAMPO MAIOR - PI</t>
  </si>
  <si>
    <t>CAXINGÓ - PI</t>
  </si>
  <si>
    <t>COLÔNIA DO GURGUÉIA - PI</t>
  </si>
  <si>
    <t>CORRENTE - PI</t>
  </si>
  <si>
    <t>CRISTALÂNDIA DO PIAUÍ - PI</t>
  </si>
  <si>
    <t>CURRALINHOS - PI</t>
  </si>
  <si>
    <t>DEMERVAL LOBÃO - PI</t>
  </si>
  <si>
    <t>ELISEU MARTINS - PI</t>
  </si>
  <si>
    <t>ESPERANTINA - PI</t>
  </si>
  <si>
    <t>FLORIANO - PI</t>
  </si>
  <si>
    <t>FRANCISCO SANTOS - PI</t>
  </si>
  <si>
    <t>HUGO NAPOLEÃO - PI</t>
  </si>
  <si>
    <t>JOAQUIM PIRES - PI</t>
  </si>
  <si>
    <t>JOSÉ DE FREITAS - PI</t>
  </si>
  <si>
    <t>JUAZEIRO DO PIAUÍ - PI</t>
  </si>
  <si>
    <t>JUREMA - PI</t>
  </si>
  <si>
    <t>LAGOA DE SÃO FRANCISCO - PI</t>
  </si>
  <si>
    <t>LANDRI SALES - PI</t>
  </si>
  <si>
    <t>MURICI DOS PORTELAS - PI</t>
  </si>
  <si>
    <t>NOSSA SENHORA DE NAZARÉ - PI</t>
  </si>
  <si>
    <t>NOVO ORIENTE DO PIAUÍ - PI</t>
  </si>
  <si>
    <t>PAULISTANA - PI</t>
  </si>
  <si>
    <t>PICOS - PI</t>
  </si>
  <si>
    <t>PIMENTEIRAS - PI</t>
  </si>
  <si>
    <t>PIRIPIRI - PI</t>
  </si>
  <si>
    <t>REDENÇÃO DO GURGUÉIA - PI</t>
  </si>
  <si>
    <t>SÃO FRANCISCO DO PIAUÍ - PI</t>
  </si>
  <si>
    <t>SÃO GONÇALO DO PIAUÍ - PI</t>
  </si>
  <si>
    <t>SÃO JOÃO DO PIAUÍ - PI</t>
  </si>
  <si>
    <t>SÃO JULIÃO - PI</t>
  </si>
  <si>
    <t>SIGEFREDO PACHECO - PI</t>
  </si>
  <si>
    <t>TERESINA - PI</t>
  </si>
  <si>
    <t>VALENÇA DO PIAUÍ - PI</t>
  </si>
  <si>
    <t>VERA MENDES - PI</t>
  </si>
  <si>
    <t>ADRIANÓPOLIS - PR</t>
  </si>
  <si>
    <t>ALTAMIRA DO PARANÁ - PR</t>
  </si>
  <si>
    <t>ALTO PARANÁ - PR</t>
  </si>
  <si>
    <t>ALTÔNIA - PR</t>
  </si>
  <si>
    <t>AMAPORÃ - PR</t>
  </si>
  <si>
    <t>AMPÉRE - PR</t>
  </si>
  <si>
    <t>ANDIRÁ - PR</t>
  </si>
  <si>
    <t>ÂNGULO - PR</t>
  </si>
  <si>
    <t>ARAPOTI - PR</t>
  </si>
  <si>
    <t>ARAUCÁRIA - PR</t>
  </si>
  <si>
    <t>ASTORGA - PR</t>
  </si>
  <si>
    <t>ATALAIA - PR</t>
  </si>
  <si>
    <t>BELA VISTA DO PARAÍSO - PR</t>
  </si>
  <si>
    <t>BOA ESPERANÇA - PR</t>
  </si>
  <si>
    <t>BOA VENTURA DE SÃO ROQUE - PR</t>
  </si>
  <si>
    <t>BOM SUCESSO - PR</t>
  </si>
  <si>
    <t>CAFEARA - PR</t>
  </si>
  <si>
    <t>CAFELÂNDIA - PR</t>
  </si>
  <si>
    <t>CAMBARÁ - PR</t>
  </si>
  <si>
    <t>CAMBÉ - PR</t>
  </si>
  <si>
    <t>CAMPINA GRANDE DO SUL - PR</t>
  </si>
  <si>
    <t>CAMPO DO TENENTE - PR</t>
  </si>
  <si>
    <t>CAMPO LARGO - PR</t>
  </si>
  <si>
    <t>CANTAGALO - PR</t>
  </si>
  <si>
    <t>CASCAVEL - PR</t>
  </si>
  <si>
    <t>CATANDUVAS - PR</t>
  </si>
  <si>
    <t>CERRO AZUL - PR</t>
  </si>
  <si>
    <t>CIANORTE - PR</t>
  </si>
  <si>
    <t>CONGONHINHAS - PR</t>
  </si>
  <si>
    <t>CONTENDA - PR</t>
  </si>
  <si>
    <t>CORBÉLIA - PR</t>
  </si>
  <si>
    <t>CRUZEIRO DO SUL - PR</t>
  </si>
  <si>
    <t>CURITIBA - PR</t>
  </si>
  <si>
    <t>CURIÚVA - PR</t>
  </si>
  <si>
    <t>DIAMANTE DO NORTE - PR</t>
  </si>
  <si>
    <t>DOUTOR ULYSSES - PR</t>
  </si>
  <si>
    <t>FERNANDES PINHEIRO - PR</t>
  </si>
  <si>
    <t>FLOR DA SERRA DO SUL - PR</t>
  </si>
  <si>
    <t>FLORESTA - PR</t>
  </si>
  <si>
    <t>FLÓRIDA - PR</t>
  </si>
  <si>
    <t>FOZ DO JORDÃO - PR</t>
  </si>
  <si>
    <t>GODOY MOREIRA - PR</t>
  </si>
  <si>
    <t>GUAMIRANGA - PR</t>
  </si>
  <si>
    <t>GUARACI - PR</t>
  </si>
  <si>
    <t>GUARANIAÇU - PR</t>
  </si>
  <si>
    <t>GUARAPUAVA - PR</t>
  </si>
  <si>
    <t>GUARATUBA - PR</t>
  </si>
  <si>
    <t>IBIPORÃ - PR</t>
  </si>
  <si>
    <t>ICARAÍMA - PR</t>
  </si>
  <si>
    <t>IMBITUVA - PR</t>
  </si>
  <si>
    <t>INÁCIO MARTINS - PR</t>
  </si>
  <si>
    <t>INDIANÓPOLIS - PR</t>
  </si>
  <si>
    <t>IPORÃ - PR</t>
  </si>
  <si>
    <t>IRATI - PR</t>
  </si>
  <si>
    <t>IRETAMA - PR</t>
  </si>
  <si>
    <t>ITAGUAJÉ - PR</t>
  </si>
  <si>
    <t>IVATUBA - PR</t>
  </si>
  <si>
    <t>JABOTI - PR</t>
  </si>
  <si>
    <t>JAGUARIAÍVA - PR</t>
  </si>
  <si>
    <t>JANDAIA DO SUL - PR</t>
  </si>
  <si>
    <t>JANIÓPOLIS - PR</t>
  </si>
  <si>
    <t>JAPURÁ - PR</t>
  </si>
  <si>
    <t>JARDIM OLINDA - PR</t>
  </si>
  <si>
    <t>JATAIZINHO - PR</t>
  </si>
  <si>
    <t>JUSSARA - PR</t>
  </si>
  <si>
    <t>LARANJAL - PR</t>
  </si>
  <si>
    <t>LARANJEIRAS DO SUL - PR</t>
  </si>
  <si>
    <t>LOANDA - PR</t>
  </si>
  <si>
    <t>LOBATO - PR</t>
  </si>
  <si>
    <t>LONDRINA - PR</t>
  </si>
  <si>
    <t>LUIZIANA - PR</t>
  </si>
  <si>
    <t>MANDAGUAÇU - PR</t>
  </si>
  <si>
    <t>MANDIRITUBA - PR</t>
  </si>
  <si>
    <t>MARIA HELENA - PR</t>
  </si>
  <si>
    <t>MARIALVA - PR</t>
  </si>
  <si>
    <t>MARILENA - PR</t>
  </si>
  <si>
    <t>MARILUZ - PR</t>
  </si>
  <si>
    <t>MARQUINHO - PR</t>
  </si>
  <si>
    <t>MATELÂNDIA - PR</t>
  </si>
  <si>
    <t>MATINHOS - PR</t>
  </si>
  <si>
    <t>MOREIRA SALES - PR</t>
  </si>
  <si>
    <t>MUNHOZ DE MELO - PR</t>
  </si>
  <si>
    <t>NOVA AURORA - PR</t>
  </si>
  <si>
    <t>NOVA CANTU - PR</t>
  </si>
  <si>
    <t>NOVA ESPERANÇA - PR</t>
  </si>
  <si>
    <t>NOVA LONDRINA - PR</t>
  </si>
  <si>
    <t>NOVA OLÍMPIA - PR</t>
  </si>
  <si>
    <t>NOVA PRATA DO IGUAÇU - PR</t>
  </si>
  <si>
    <t>OURIZONA - PR</t>
  </si>
  <si>
    <t>PALMEIRA - PR</t>
  </si>
  <si>
    <t>PALMITAL - PR</t>
  </si>
  <si>
    <t>PALOTINA - PR</t>
  </si>
  <si>
    <t>PARANACITY - PR</t>
  </si>
  <si>
    <t>PARANAPOEMA - PR</t>
  </si>
  <si>
    <t>PEABIRU - PR</t>
  </si>
  <si>
    <t>PEROBAL - PR</t>
  </si>
  <si>
    <t>PÉROLA - PR</t>
  </si>
  <si>
    <t>PIÊN - PR</t>
  </si>
  <si>
    <t>PINHAIS - PR</t>
  </si>
  <si>
    <t>PIRAQUARA - PR</t>
  </si>
  <si>
    <t>PITANGUEIRAS - PR</t>
  </si>
  <si>
    <t>PORTO RICO - PR</t>
  </si>
  <si>
    <t>QUATRO BARRAS - PR</t>
  </si>
  <si>
    <t>QUERÊNCIA DO NORTE - PR</t>
  </si>
  <si>
    <t>QUITANDINHA - PR</t>
  </si>
  <si>
    <t>RANCHO ALEGRE D'OESTE - PR</t>
  </si>
  <si>
    <t>RESERVA - PR</t>
  </si>
  <si>
    <t>RIO AZUL - PR</t>
  </si>
  <si>
    <t>RIO BONITO DO IGUAÇU - PR</t>
  </si>
  <si>
    <t>RIO BRANCO DO IVAÍ - PR</t>
  </si>
  <si>
    <t>RIO NEGRO - PR</t>
  </si>
  <si>
    <t>ROLÂNDIA - PR</t>
  </si>
  <si>
    <t>RONCADOR - PR</t>
  </si>
  <si>
    <t>SANTA FÉ - PR</t>
  </si>
  <si>
    <t>SANTA IZABEL DO OESTE - PR</t>
  </si>
  <si>
    <t>SANTANA DO ITARARÉ - PR</t>
  </si>
  <si>
    <t>SÃO MATEUS DO SUL - PR</t>
  </si>
  <si>
    <t>SÃO PEDRO DO PARANÁ - PR</t>
  </si>
  <si>
    <t>SÃO TOMÉ - PR</t>
  </si>
  <si>
    <t>SARANDI - PR</t>
  </si>
  <si>
    <t>TAMBOARA - PR</t>
  </si>
  <si>
    <t>TAPEJARA - PR</t>
  </si>
  <si>
    <t>TAPIRA - PR</t>
  </si>
  <si>
    <t>TELÊMACO BORBA - PR</t>
  </si>
  <si>
    <t>TERRA BOA - PR</t>
  </si>
  <si>
    <t>TERRA RICA - PR</t>
  </si>
  <si>
    <t>TERRA ROXA - PR</t>
  </si>
  <si>
    <t>TIBAGI - PR</t>
  </si>
  <si>
    <t>TIJUCAS DO SUL - PR</t>
  </si>
  <si>
    <t>TOLEDO - PR</t>
  </si>
  <si>
    <t>TUNAS DO PARANÁ - PR</t>
  </si>
  <si>
    <t>TURVO - PR</t>
  </si>
  <si>
    <t>UMUARAMA - PR</t>
  </si>
  <si>
    <t>UNIÃO DA VITÓRIA - PR</t>
  </si>
  <si>
    <t>UNIFLOR - PR</t>
  </si>
  <si>
    <t>WENCESLAU BRAZ - PR</t>
  </si>
  <si>
    <t>XAMBRÊ - PR</t>
  </si>
  <si>
    <t>ANGRA DOS REIS - RJ</t>
  </si>
  <si>
    <t>AREAL - RJ</t>
  </si>
  <si>
    <t>ARMAÇÃO DOS BÚZIOS - RJ</t>
  </si>
  <si>
    <t>ARRAIAL DO CABO - RJ</t>
  </si>
  <si>
    <t>BARRA DO PIRAÍ - RJ</t>
  </si>
  <si>
    <t>BARRA MANSA - RJ</t>
  </si>
  <si>
    <t>BOM JARDIM - RJ</t>
  </si>
  <si>
    <t>CAMPOS DOS GOYTACAZES - RJ</t>
  </si>
  <si>
    <t>CARDOSO MOREIRA - RJ</t>
  </si>
  <si>
    <t>CARMO - RJ</t>
  </si>
  <si>
    <t>CASIMIRO DE ABREU - RJ</t>
  </si>
  <si>
    <t>COMENDADOR LEVY GASPARIAN - RJ</t>
  </si>
  <si>
    <t>CONCEIÇÃO DE MACABU - RJ</t>
  </si>
  <si>
    <t>DUAS BARRAS - RJ</t>
  </si>
  <si>
    <t>DUQUE DE CAXIAS - RJ</t>
  </si>
  <si>
    <t>IGUABA GRANDE - RJ</t>
  </si>
  <si>
    <t>ITAGUAÍ - RJ</t>
  </si>
  <si>
    <t>ITALVA - RJ</t>
  </si>
  <si>
    <t>ITATIAIA - RJ</t>
  </si>
  <si>
    <t>JAPERI - RJ</t>
  </si>
  <si>
    <t>LAJE DO MURIAÉ - RJ</t>
  </si>
  <si>
    <t>MACAÉ - RJ</t>
  </si>
  <si>
    <t>MANGARATIBA - RJ</t>
  </si>
  <si>
    <t>MARICÁ - RJ</t>
  </si>
  <si>
    <t>MESQUITA - RJ</t>
  </si>
  <si>
    <t>MIGUEL PEREIRA - RJ</t>
  </si>
  <si>
    <t>MIRACEMA - RJ</t>
  </si>
  <si>
    <t>NATIVIDADE - RJ</t>
  </si>
  <si>
    <t>NITERÓI - RJ</t>
  </si>
  <si>
    <t>NOVA IGUAÇU - RJ</t>
  </si>
  <si>
    <t>PATY DO ALFERES - RJ</t>
  </si>
  <si>
    <t>PIRAÍ - RJ</t>
  </si>
  <si>
    <t>QUATIS - RJ</t>
  </si>
  <si>
    <t>QUEIMADOS - RJ</t>
  </si>
  <si>
    <t>RESENDE - RJ</t>
  </si>
  <si>
    <t>RIO CLARO - RJ</t>
  </si>
  <si>
    <t>SANTO ANTÔNIO DE PÁDUA - RJ</t>
  </si>
  <si>
    <t>SÃO FIDÉLIS - RJ</t>
  </si>
  <si>
    <t>SÃO JOSÉ DE UBÁ - RJ</t>
  </si>
  <si>
    <t>SÃO PEDRO DA ALDEIA - RJ</t>
  </si>
  <si>
    <t>SAQUAREMA - RJ</t>
  </si>
  <si>
    <t>SILVA JARDIM - RJ</t>
  </si>
  <si>
    <t>SUMIDOURO - RJ</t>
  </si>
  <si>
    <t>TRAJANO DE MORAES - RJ</t>
  </si>
  <si>
    <t>VALENÇA - RJ</t>
  </si>
  <si>
    <t>VARRE-SAI - RJ</t>
  </si>
  <si>
    <t>VASSOURAS - RJ</t>
  </si>
  <si>
    <t>BOA SAÚDE (ANTIGO JANUÁRIO CICCO) - RN</t>
  </si>
  <si>
    <t>CAMPO REDONDO - RN</t>
  </si>
  <si>
    <t>CORONEL JOÃO PESSOA - RN</t>
  </si>
  <si>
    <t>CRUZETA - RN</t>
  </si>
  <si>
    <t>DOUTOR SEVERIANO - RN</t>
  </si>
  <si>
    <t>JUCURUTU - RN</t>
  </si>
  <si>
    <t>LAJES PINTADAS - RN</t>
  </si>
  <si>
    <t>MACAÍBA - RN</t>
  </si>
  <si>
    <t>MONTE ALEGRE - RN</t>
  </si>
  <si>
    <t>MOSSORÓ - RN</t>
  </si>
  <si>
    <t>NATAL - RN</t>
  </si>
  <si>
    <t>OLHO D'ÁGUA DO BORGES - RN</t>
  </si>
  <si>
    <t>OURO BRANCO - RN</t>
  </si>
  <si>
    <t>RIACHUELO - RN</t>
  </si>
  <si>
    <t>RODOLFO FERNANDES - RN</t>
  </si>
  <si>
    <t>SÃO GONÇALO DO AMARANTE - RN</t>
  </si>
  <si>
    <t>SÃO JOSÉ DO SERIDÓ - RN</t>
  </si>
  <si>
    <t>SÃO MIGUEL - RN</t>
  </si>
  <si>
    <t>SÃO PAULO DO POTENGI - RN</t>
  </si>
  <si>
    <t>SÃO TOMÉ - RN</t>
  </si>
  <si>
    <t>SÃO VICENTE - RN</t>
  </si>
  <si>
    <t>SENADOR ELÓI DE SOUZA - RN</t>
  </si>
  <si>
    <t>SERRA CAIADA (ANTIGO PRESIDENTE JUSCELINO) - RN</t>
  </si>
  <si>
    <t>TANGARÁ - RN</t>
  </si>
  <si>
    <t>TENENTE ANANIAS - RN</t>
  </si>
  <si>
    <t>VERA CRUZ - RN</t>
  </si>
  <si>
    <t>ALVORADA D'OESTE - RO</t>
  </si>
  <si>
    <t>ARIQUEMES - RO</t>
  </si>
  <si>
    <t>BURITIS - RO</t>
  </si>
  <si>
    <t>CACAULÂNDIA - RO</t>
  </si>
  <si>
    <t>CAMPO NOVO DE RONDÔNIA - RO</t>
  </si>
  <si>
    <t>CASTANHEIRAS - RO</t>
  </si>
  <si>
    <t>CUJUBIM - RO</t>
  </si>
  <si>
    <t>ESPIGÃO DO OESTE - RO</t>
  </si>
  <si>
    <t>GOVERNADOR JORGE TEIXEIRA - RO</t>
  </si>
  <si>
    <t>GUAJARÁ-MIRIM - RO</t>
  </si>
  <si>
    <t>JARU - RO</t>
  </si>
  <si>
    <t>JI-PARANÁ - RO</t>
  </si>
  <si>
    <t>MACHADINHO D'OESTE - RO</t>
  </si>
  <si>
    <t>MIRANTE DA SERRA - RO</t>
  </si>
  <si>
    <t>MONTE NEGRO - RO</t>
  </si>
  <si>
    <t>NOVA BRASILÂNDIA D'OESTE - RO</t>
  </si>
  <si>
    <t>NOVA MAMORÉ - RO</t>
  </si>
  <si>
    <t>NOVO HORIZONTE DO OESTE - RO</t>
  </si>
  <si>
    <t>OURO PRETO DO OESTE - RO</t>
  </si>
  <si>
    <t>ROLIM DE MOURA - RO</t>
  </si>
  <si>
    <t>SÃO FRANCISCO DO GUAPORÉ - RO</t>
  </si>
  <si>
    <t>SÃO MIGUEL DO GUAPORÉ - RO</t>
  </si>
  <si>
    <t>SERINGUEIRAS - RO</t>
  </si>
  <si>
    <t>VALE DO ANARI - RO</t>
  </si>
  <si>
    <t>VALE DO PARAÍSO - RO</t>
  </si>
  <si>
    <t>VILHENA - RO</t>
  </si>
  <si>
    <t>BOA VISTA - RR</t>
  </si>
  <si>
    <t>ÁGUA SANTA - RS</t>
  </si>
  <si>
    <t>AGUDO - RS</t>
  </si>
  <si>
    <t>AJURICABA - RS</t>
  </si>
  <si>
    <t>ALECRIM - RS</t>
  </si>
  <si>
    <t>ALEGRETE - RS</t>
  </si>
  <si>
    <t>ALEGRIA - RS</t>
  </si>
  <si>
    <t>ALPESTRE - RS</t>
  </si>
  <si>
    <t>ALTO ALEGRE - RS</t>
  </si>
  <si>
    <t>ALTO FELIZ - RS</t>
  </si>
  <si>
    <t>ALVORADA - RS</t>
  </si>
  <si>
    <t>AMETISTA DO SUL - RS</t>
  </si>
  <si>
    <t>ANTA GORDA - RS</t>
  </si>
  <si>
    <t>ANTÔNIO PRADO - RS</t>
  </si>
  <si>
    <t>ARATIBA - RS</t>
  </si>
  <si>
    <t>ARROIO DO MEIO - RS</t>
  </si>
  <si>
    <t>ARROIO DO SAL - RS</t>
  </si>
  <si>
    <t>ARROIO DOS RATOS - RS</t>
  </si>
  <si>
    <t>ARROIO GRANDE - RS</t>
  </si>
  <si>
    <t>ARVOREZINHA - RS</t>
  </si>
  <si>
    <t>BAGÉ - RS</t>
  </si>
  <si>
    <t>BARÃO - RS</t>
  </si>
  <si>
    <t>BARRA FUNDA - RS</t>
  </si>
  <si>
    <t>BENTO GONÇALVES - RS</t>
  </si>
  <si>
    <t>BOA VISTA DAS MISSÕES - RS</t>
  </si>
  <si>
    <t>BOA VISTA DO BURICÁ - RS</t>
  </si>
  <si>
    <t>BOA VISTA DO SUL - RS</t>
  </si>
  <si>
    <t>BOM PRINCÍPIO - RS</t>
  </si>
  <si>
    <t>BOQUEIRÃO DO LEÃO - RS</t>
  </si>
  <si>
    <t>BOSSOROCA - RS</t>
  </si>
  <si>
    <t>BROCHIER - RS</t>
  </si>
  <si>
    <t>CAÇAPAVA DO SUL - RS</t>
  </si>
  <si>
    <t>CACEQUI - RS</t>
  </si>
  <si>
    <t>CACHOEIRA DO SUL - RS</t>
  </si>
  <si>
    <t>CACHOEIRINHA - RS</t>
  </si>
  <si>
    <t>CACIQUE DOBLE - RS</t>
  </si>
  <si>
    <t>CAIBATÉ - RS</t>
  </si>
  <si>
    <t>CAMAQUÃ - RS</t>
  </si>
  <si>
    <t>CAMBARÁ DO SUL - RS</t>
  </si>
  <si>
    <t>CAMPINA DAS MISSÕES - RS</t>
  </si>
  <si>
    <t>CAMPO BOM - RS</t>
  </si>
  <si>
    <t>CAMPOS BORGES - RS</t>
  </si>
  <si>
    <t>CANDELÁRIA - RS</t>
  </si>
  <si>
    <t>CÂNDIDO GODÓI - RS</t>
  </si>
  <si>
    <t>CANDIOTA - RS</t>
  </si>
  <si>
    <t>CANGUÇU - RS</t>
  </si>
  <si>
    <t>CAPÃO DA CANOA - RS</t>
  </si>
  <si>
    <t>CAPELA DE SANTANA - RS</t>
  </si>
  <si>
    <t>CARAÁ - RS</t>
  </si>
  <si>
    <t>CARLOS BARBOSA - RS</t>
  </si>
  <si>
    <t>CASEIROS - RS</t>
  </si>
  <si>
    <t>CAXIAS DO SUL - RS</t>
  </si>
  <si>
    <t>CERRITO - RS</t>
  </si>
  <si>
    <t>CERRO BRANCO - RS</t>
  </si>
  <si>
    <t>CERRO GRANDE - RS</t>
  </si>
  <si>
    <t>CHAPADA - RS</t>
  </si>
  <si>
    <t>CHARQUEADAS - RS</t>
  </si>
  <si>
    <t>CIDREIRA - RS</t>
  </si>
  <si>
    <t>CIRÍACO - RS</t>
  </si>
  <si>
    <t>COLORADO - RS</t>
  </si>
  <si>
    <t>CONDOR - RS</t>
  </si>
  <si>
    <t>CONSTANTINA - RS</t>
  </si>
  <si>
    <t>COQUEIROS DO SUL - RS</t>
  </si>
  <si>
    <t>CORONEL BARROS - RS</t>
  </si>
  <si>
    <t>CORONEL BICACO - RS</t>
  </si>
  <si>
    <t>CRISTAL - RS</t>
  </si>
  <si>
    <t>DEZESSEIS DE NOVEMBRO - RS</t>
  </si>
  <si>
    <t>DILERMANDO DE AGUIAR - RS</t>
  </si>
  <si>
    <t>DOIS IRMÃOS - RS</t>
  </si>
  <si>
    <t>DOIS LAJEADOS - RS</t>
  </si>
  <si>
    <t>DOM PEDRITO - RS</t>
  </si>
  <si>
    <t>DONA FRANCISCA - RS</t>
  </si>
  <si>
    <t>DOUTOR MAURÍCIO CARDOSO - RS</t>
  </si>
  <si>
    <t>ENCANTADO - RS</t>
  </si>
  <si>
    <t>ENCRUZILHADA DO SUL - RS</t>
  </si>
  <si>
    <t>ENGENHO VELHO - RS</t>
  </si>
  <si>
    <t>ENTRE-IJUÍS - RS</t>
  </si>
  <si>
    <t>EREBANGO - RS</t>
  </si>
  <si>
    <t>ERECHIM - RS</t>
  </si>
  <si>
    <t>ERNESTINA - RS</t>
  </si>
  <si>
    <t>ESPUMOSO - RS</t>
  </si>
  <si>
    <t>ESTAÇÃO - RS</t>
  </si>
  <si>
    <t>ESTÂNCIA VELHA - RS</t>
  </si>
  <si>
    <t>ESTEIO - RS</t>
  </si>
  <si>
    <t>ESTRELA VELHA - RS</t>
  </si>
  <si>
    <t>EUGÊNIO DE CASTRO - RS</t>
  </si>
  <si>
    <t>FAGUNDES VARELA - RS</t>
  </si>
  <si>
    <t>FARROUPILHA - RS</t>
  </si>
  <si>
    <t>FAXINAL DO SOTURNO - RS</t>
  </si>
  <si>
    <t>FELIZ - RS</t>
  </si>
  <si>
    <t>FLORES DA CUNHA - RS</t>
  </si>
  <si>
    <t>FORMIGUEIRO - RS</t>
  </si>
  <si>
    <t>FORTALEZA DOS VALOS - RS</t>
  </si>
  <si>
    <t>FREDERICO WESTPHALEN - RS</t>
  </si>
  <si>
    <t>GARIBALDI - RS</t>
  </si>
  <si>
    <t>GARRUCHOS - RS</t>
  </si>
  <si>
    <t>GETÚLIO VARGAS - RS</t>
  </si>
  <si>
    <t>GIRUÁ - RS</t>
  </si>
  <si>
    <t>GOVERNO DO ESTADO DO RIO GRANDE DO SUL - RS</t>
  </si>
  <si>
    <t>GRAMADO DOS LOUREIROS - RS</t>
  </si>
  <si>
    <t>GRAMADO XAVIER - RS</t>
  </si>
  <si>
    <t>GRAVATAÍ - RS</t>
  </si>
  <si>
    <t>GUAÍBA - RS</t>
  </si>
  <si>
    <t>GUAPORÉ - RS</t>
  </si>
  <si>
    <t>GUARANI DAS MISSÕES - RS</t>
  </si>
  <si>
    <t>HARMONIA - RS</t>
  </si>
  <si>
    <t>HERVAL - RS</t>
  </si>
  <si>
    <t>HORIZONTINA - RS</t>
  </si>
  <si>
    <t>HUMAITÁ - RS</t>
  </si>
  <si>
    <t>IBIAÇÁ - RS</t>
  </si>
  <si>
    <t>IBIRAIARAS - RS</t>
  </si>
  <si>
    <t>IBIRAPUITÃ - RS</t>
  </si>
  <si>
    <t>IBIRUBÁ - RS</t>
  </si>
  <si>
    <t>IGREJINHA - RS</t>
  </si>
  <si>
    <t>IJUÍ - RS</t>
  </si>
  <si>
    <t>ILÓPOLIS - RS</t>
  </si>
  <si>
    <t>INDEPENDÊNCIA - RS</t>
  </si>
  <si>
    <t>IPÊ - RS</t>
  </si>
  <si>
    <t>ITAQUI - RS</t>
  </si>
  <si>
    <t>ITATIBA DO SUL - RS</t>
  </si>
  <si>
    <t>IVORÁ - RS</t>
  </si>
  <si>
    <t>IVOTI - RS</t>
  </si>
  <si>
    <t>JACUTINGA - RS</t>
  </si>
  <si>
    <t>JAGUARÃO - RS</t>
  </si>
  <si>
    <t>JAGUARI - RS</t>
  </si>
  <si>
    <t>JAQUIRANA - RS</t>
  </si>
  <si>
    <t>JARI - RS</t>
  </si>
  <si>
    <t>JÓIA - RS</t>
  </si>
  <si>
    <t>JÚLIO DE CASTILHOS - RS</t>
  </si>
  <si>
    <t>LAGOA DOS TRÊS CANTOS - RS</t>
  </si>
  <si>
    <t>LAGOA VERMELHA - RS</t>
  </si>
  <si>
    <t>LAGOÃO - RS</t>
  </si>
  <si>
    <t>LAJEADO - RS</t>
  </si>
  <si>
    <t>LAVRAS DO SUL - RS</t>
  </si>
  <si>
    <t>LIBERATO SALZANO - RS</t>
  </si>
  <si>
    <t>MAMPITUBA - RS</t>
  </si>
  <si>
    <t>MAQUINÉ - RS</t>
  </si>
  <si>
    <t>MARATÁ - RS</t>
  </si>
  <si>
    <t>MATA - RS</t>
  </si>
  <si>
    <t>MATO LEITÃO - RS</t>
  </si>
  <si>
    <t>MONTENEGRO - RS</t>
  </si>
  <si>
    <t>MORMAÇO - RS</t>
  </si>
  <si>
    <t>MORRINHOS DO SUL - RS</t>
  </si>
  <si>
    <t>MORRO REUTER - RS</t>
  </si>
  <si>
    <t>MOSTARDAS - RS</t>
  </si>
  <si>
    <t>NÃO-ME-TOQUE - RS</t>
  </si>
  <si>
    <t>NONOAI - RS</t>
  </si>
  <si>
    <t>NOVA ARAÇÁ - RS</t>
  </si>
  <si>
    <t>NOVA BASSANO - RS</t>
  </si>
  <si>
    <t>NOVA BOA VISTA - RS</t>
  </si>
  <si>
    <t>NOVA BRÉSCIA - RS</t>
  </si>
  <si>
    <t>NOVA ESPERANÇA DO SUL - RS</t>
  </si>
  <si>
    <t>NOVA HARTZ - RS</t>
  </si>
  <si>
    <t>NOVA PÁDUA - RS</t>
  </si>
  <si>
    <t>NOVA PRATA - RS</t>
  </si>
  <si>
    <t>NOVA ROMA DO SUL - RS</t>
  </si>
  <si>
    <t>NOVA SANTA RITA - RS</t>
  </si>
  <si>
    <t>NOVO HAMBURGO - RS</t>
  </si>
  <si>
    <t>NOVO MACHADO - RS</t>
  </si>
  <si>
    <t>NOVO TIRADENTES - RS</t>
  </si>
  <si>
    <t>OSÓRIO - RS</t>
  </si>
  <si>
    <t>PALMARES DO SUL - RS</t>
  </si>
  <si>
    <t>PALMEIRA DAS MISSÕES - RS</t>
  </si>
  <si>
    <t>PANAMBI - RS</t>
  </si>
  <si>
    <t>PANTANO GRANDE - RS</t>
  </si>
  <si>
    <t>PARAÍ - RS</t>
  </si>
  <si>
    <t>PARAÍSO DO SUL - RS</t>
  </si>
  <si>
    <t>PARECI NOVO - RS</t>
  </si>
  <si>
    <t>PAROBÉ - RS</t>
  </si>
  <si>
    <t>PASSA SETE - RS</t>
  </si>
  <si>
    <t>PASSO DO SOBRADO - RS</t>
  </si>
  <si>
    <t>PASSO FUNDO - RS</t>
  </si>
  <si>
    <t>PAVERAMA - RS</t>
  </si>
  <si>
    <t>PEDRAS ALTAS - RS</t>
  </si>
  <si>
    <t>PEJUÇARA - RS</t>
  </si>
  <si>
    <t>PINHAL - RS</t>
  </si>
  <si>
    <t>PINHAL GRANDE - RS</t>
  </si>
  <si>
    <t>PIRAPÓ - RS</t>
  </si>
  <si>
    <t>PIRATINI - RS</t>
  </si>
  <si>
    <t>PONTÃO - RS</t>
  </si>
  <si>
    <t>PORTÃO - RS</t>
  </si>
  <si>
    <t>PORTO ALEGRE - RS</t>
  </si>
  <si>
    <t>PORTO LUCENA - RS</t>
  </si>
  <si>
    <t>PORTO MAUÁ - RS</t>
  </si>
  <si>
    <t>PORTO VERA CRUZ - RS</t>
  </si>
  <si>
    <t>PORTO XAVIER - RS</t>
  </si>
  <si>
    <t>PRESIDENTE LUCENA - RS</t>
  </si>
  <si>
    <t>PUTINGA - RS</t>
  </si>
  <si>
    <t>QUEVEDOS - RS</t>
  </si>
  <si>
    <t>QUINZE DE NOVEMBRO - RS</t>
  </si>
  <si>
    <t>REDENTORA - RS</t>
  </si>
  <si>
    <t>RESTINGA SECA - RS</t>
  </si>
  <si>
    <t>RIO DOS ÍNDIOS - RS</t>
  </si>
  <si>
    <t>RIO GRANDE - RS</t>
  </si>
  <si>
    <t>RIOZINHO - RS</t>
  </si>
  <si>
    <t>ROCA SALES - RS</t>
  </si>
  <si>
    <t>ROLADOR - RS</t>
  </si>
  <si>
    <t>RONDA ALTA - RS</t>
  </si>
  <si>
    <t>RONDINHA - RS</t>
  </si>
  <si>
    <t>ROQUE GONZALES - RS</t>
  </si>
  <si>
    <t>ROSÁRIO DO SUL - RS</t>
  </si>
  <si>
    <t>SAGRADA FAMÍLIA - RS</t>
  </si>
  <si>
    <t>SALDANHA MARINHO - RS</t>
  </si>
  <si>
    <t>SALTO DO JACUÍ - RS</t>
  </si>
  <si>
    <t>SALVADOR DAS MISSÕES - RS</t>
  </si>
  <si>
    <t>SALVADOR DO SUL - RS</t>
  </si>
  <si>
    <t>SANANDUVA - RS</t>
  </si>
  <si>
    <t>SANTA BÁRBARA DO SUL - RS</t>
  </si>
  <si>
    <t>SANTA MARIA - RS</t>
  </si>
  <si>
    <t>SANTA MARIA DO HERVAL - RS</t>
  </si>
  <si>
    <t>SANTA ROSA - RS</t>
  </si>
  <si>
    <t>SANTA VITÓRIA DO PALMAR - RS</t>
  </si>
  <si>
    <t>SANTANA DA BOA VISTA - RS</t>
  </si>
  <si>
    <t>SANTIAGO - RS</t>
  </si>
  <si>
    <t>SANTO ÂNGELO - RS</t>
  </si>
  <si>
    <t>SANTO ANTÔNIO DA PATRULHA - RS</t>
  </si>
  <si>
    <t>SANTO ANTÔNIO DO PLANALTO - RS</t>
  </si>
  <si>
    <t>SANTO AUGUSTO - RS</t>
  </si>
  <si>
    <t>SÃO BORJA - RS</t>
  </si>
  <si>
    <t>SÃO FRANCISCO DE ASSIS - RS</t>
  </si>
  <si>
    <t>SÃO FRANCISCO DE PAULA - RS</t>
  </si>
  <si>
    <t>SÃO GABRIEL - RS</t>
  </si>
  <si>
    <t>SÃO JERÔNIMO - RS</t>
  </si>
  <si>
    <t>SÃO JOÃO DA URTIGA - RS</t>
  </si>
  <si>
    <t>SÃO JOSÉ DO HERVAL - RS</t>
  </si>
  <si>
    <t>SÃO JOSÉ DO INHACORÁ - RS</t>
  </si>
  <si>
    <t>SÃO JOSÉ DOS AUSENTES - RS</t>
  </si>
  <si>
    <t>SÃO LUIZ GONZAGA - RS</t>
  </si>
  <si>
    <t>SÃO MARCOS - RS</t>
  </si>
  <si>
    <t>SÃO MARTINHO - RS</t>
  </si>
  <si>
    <t>SÃO MIGUEL DAS MISSÕES - RS</t>
  </si>
  <si>
    <t>SÃO PAULO DAS MISSÕES - RS</t>
  </si>
  <si>
    <t>SÃO PEDRO DA SERRA - RS</t>
  </si>
  <si>
    <t>SÃO PEDRO DO BUTIÁ - RS</t>
  </si>
  <si>
    <t>SÃO PEDRO DO SUL - RS</t>
  </si>
  <si>
    <t>SÃO SEBASTIÃO DO CAÍ - RS</t>
  </si>
  <si>
    <t>SÃO SEPÉ - RS</t>
  </si>
  <si>
    <t>SÃO VALENTIM DO SUL - RS</t>
  </si>
  <si>
    <t>SÃO VENDELINO - RS</t>
  </si>
  <si>
    <t>SÃO VICENTE DO SUL - RS</t>
  </si>
  <si>
    <t>SAPIRANGA - RS</t>
  </si>
  <si>
    <t>SARANDI - RS</t>
  </si>
  <si>
    <t>SEBERI - RS</t>
  </si>
  <si>
    <t>SEDE NOVA - RS</t>
  </si>
  <si>
    <t>SEGREDO - RS</t>
  </si>
  <si>
    <t>SELBACH - RS</t>
  </si>
  <si>
    <t>SERAFINA CORRÊA - RS</t>
  </si>
  <si>
    <t>SERTÃO SANTANA - RS</t>
  </si>
  <si>
    <t>SETE DE SETEMBRO - RS</t>
  </si>
  <si>
    <t>SILVEIRA MARTINS - RS</t>
  </si>
  <si>
    <t>SOBRADINHO - RS</t>
  </si>
  <si>
    <t>SOLEDADE - RS</t>
  </si>
  <si>
    <t>TAPEJARA - RS</t>
  </si>
  <si>
    <t>TAPERA - RS</t>
  </si>
  <si>
    <t>TENENTE PORTELA - RS</t>
  </si>
  <si>
    <t>TERRA DE AREIA - RS</t>
  </si>
  <si>
    <t>TEUTÔNIA - RS</t>
  </si>
  <si>
    <t>TOROPI - RS</t>
  </si>
  <si>
    <t>TORRES - RS</t>
  </si>
  <si>
    <t>TRAMANDAÍ - RS</t>
  </si>
  <si>
    <t>TRÊS ARROIOS - RS</t>
  </si>
  <si>
    <t>TRÊS COROAS - RS</t>
  </si>
  <si>
    <t>TRÊS DE MAIO - RS</t>
  </si>
  <si>
    <t>TRÊS FORQUILHAS - RS</t>
  </si>
  <si>
    <t>TRÊS PALMEIRAS - RS</t>
  </si>
  <si>
    <t>TRÊS PASSOS - RS</t>
  </si>
  <si>
    <t>TRINDADE DO SUL - RS</t>
  </si>
  <si>
    <t>TRIUNFO - RS</t>
  </si>
  <si>
    <t>TUCUNDUVA - RS</t>
  </si>
  <si>
    <t>TUNAS - RS</t>
  </si>
  <si>
    <t>TUPANCIRETÃ - RS</t>
  </si>
  <si>
    <t>TUPANDI - RS</t>
  </si>
  <si>
    <t>UBIRETAMA - RS</t>
  </si>
  <si>
    <t>VALE DO SOL - RS</t>
  </si>
  <si>
    <t>VALE REAL - RS</t>
  </si>
  <si>
    <t>VALE VERDE - RS</t>
  </si>
  <si>
    <t>VENÂNCIO AIRES - RS</t>
  </si>
  <si>
    <t>VERA CRUZ - RS</t>
  </si>
  <si>
    <t>VERANÓPOLIS - RS</t>
  </si>
  <si>
    <t>VIADUTOS - RS</t>
  </si>
  <si>
    <t>VIAMÃO - RS</t>
  </si>
  <si>
    <t>VICTOR GRAEFF - RS</t>
  </si>
  <si>
    <t>VILA FLORES - RS</t>
  </si>
  <si>
    <t>VILA LÂNGARO - RS</t>
  </si>
  <si>
    <t>VILA MARIA - RS</t>
  </si>
  <si>
    <t>VILA NOVA DO SUL - RS</t>
  </si>
  <si>
    <t>XANGRI-LÁ - RS</t>
  </si>
  <si>
    <t>ÁGUAS MORNAS - SC</t>
  </si>
  <si>
    <t>ANGELINA - SC</t>
  </si>
  <si>
    <t>ANITÁPOLIS - SC</t>
  </si>
  <si>
    <t>ANTÔNIO CARLOS - SC</t>
  </si>
  <si>
    <t>ARAQUARI - SC</t>
  </si>
  <si>
    <t>BALNEÁRIO BARRA DO SUL - SC</t>
  </si>
  <si>
    <t>BALNEÁRIO CAMBORIÚ - SC</t>
  </si>
  <si>
    <t>BALNEÁRIO PIÇARRAS - SC</t>
  </si>
  <si>
    <t>BARRA VELHA - SC</t>
  </si>
  <si>
    <t>BIGUAÇU - SC</t>
  </si>
  <si>
    <t>BLUMENAU - SC</t>
  </si>
  <si>
    <t>BRUSQUE - SC</t>
  </si>
  <si>
    <t>CAÇADOR - SC</t>
  </si>
  <si>
    <t>CAMBORIÚ - SC</t>
  </si>
  <si>
    <t>CAMPO ALEGRE - SC</t>
  </si>
  <si>
    <t>CHAPECÓ - SC</t>
  </si>
  <si>
    <t>CONCÓRDIA - SC</t>
  </si>
  <si>
    <t>CRICIÚMA - SC</t>
  </si>
  <si>
    <t>FORQUILHINHA - SC</t>
  </si>
  <si>
    <t>GAROPABA - SC</t>
  </si>
  <si>
    <t>HERVAL D'OESTE - SC</t>
  </si>
  <si>
    <t>IÇARA - SC</t>
  </si>
  <si>
    <t>ILHOTA - SC</t>
  </si>
  <si>
    <t>INDAIAL - SC</t>
  </si>
  <si>
    <t>ITAIÓPOLIS - SC</t>
  </si>
  <si>
    <t>ITAPOÁ - SC</t>
  </si>
  <si>
    <t>JOAÇABA - SC</t>
  </si>
  <si>
    <t>JOINVILLE - SC</t>
  </si>
  <si>
    <t>MACIEIRA - SC</t>
  </si>
  <si>
    <t>MAFRA - SC</t>
  </si>
  <si>
    <t>MAJOR VIEIRA - SC</t>
  </si>
  <si>
    <t>MARACAJÁ - SC</t>
  </si>
  <si>
    <t>NAVEGANTES - SC</t>
  </si>
  <si>
    <t>NOVA TRENTO - SC</t>
  </si>
  <si>
    <t>PAPANDUVA - SC</t>
  </si>
  <si>
    <t>PINHEIRO PRETO - SC</t>
  </si>
  <si>
    <t>POMERODE - SC</t>
  </si>
  <si>
    <t>RANCHO QUEIMADO - SC</t>
  </si>
  <si>
    <t>RIO DAS ANTAS - SC</t>
  </si>
  <si>
    <t>RIO DO CAMPO - SC</t>
  </si>
  <si>
    <t>RIO DO SUL - SC</t>
  </si>
  <si>
    <t>RIO NEGRINHO - SC</t>
  </si>
  <si>
    <t>SALETE - SC</t>
  </si>
  <si>
    <t>SALTO VELOSO - SC</t>
  </si>
  <si>
    <t>SANTO AMARO DA IMPERATRIZ - SC</t>
  </si>
  <si>
    <t>SÃO BENTO DO SUL - SC</t>
  </si>
  <si>
    <t>SÃO FRANCISCO DO SUL - SC</t>
  </si>
  <si>
    <t>SÃO JOÃO BATISTA - SC</t>
  </si>
  <si>
    <t>SÃO JOSÉ - SC</t>
  </si>
  <si>
    <t>SÃO PEDRO DE ALCÂNTARA - SC</t>
  </si>
  <si>
    <t>TAIÓ - SC</t>
  </si>
  <si>
    <t>TIJUCAS - SC</t>
  </si>
  <si>
    <t>TIMBÓ - SC</t>
  </si>
  <si>
    <t>TIMBÓ GRANDE - SC</t>
  </si>
  <si>
    <t>VIDEIRA - SC</t>
  </si>
  <si>
    <t>ÁGUAS DA PRATA - SP</t>
  </si>
  <si>
    <t>ALTINÓPOLIS - SP</t>
  </si>
  <si>
    <t>ÁLVARO DE CARVALHO - SP</t>
  </si>
  <si>
    <t>AMERICANA - SP</t>
  </si>
  <si>
    <t>APARECIDA D'OESTE - SP</t>
  </si>
  <si>
    <t>ARAÇARIGUAMA - SP</t>
  </si>
  <si>
    <t>ARANDU - SP</t>
  </si>
  <si>
    <t>ARTUR NOGUEIRA - SP</t>
  </si>
  <si>
    <t>ASPÁSIA - SP</t>
  </si>
  <si>
    <t>ASSIS - SP</t>
  </si>
  <si>
    <t>AVARÉ - SP</t>
  </si>
  <si>
    <t>BARRETOS - SP</t>
  </si>
  <si>
    <t>BAURU - SP</t>
  </si>
  <si>
    <t>BEBEDOURO - SP</t>
  </si>
  <si>
    <t>BERTIOGA - SP</t>
  </si>
  <si>
    <t>BILAC - SP</t>
  </si>
  <si>
    <t>BIRIGUI - SP</t>
  </si>
  <si>
    <t>BIRITIBA-MIRIM - SP</t>
  </si>
  <si>
    <t>BOM JESUS DOS PERDÕES - SP</t>
  </si>
  <si>
    <t>BOTUCATU - SP</t>
  </si>
  <si>
    <t>BURI - SP</t>
  </si>
  <si>
    <t>BURITAMA - SP</t>
  </si>
  <si>
    <t>CAIEIRAS - SP</t>
  </si>
  <si>
    <t>CAIUÁ - SP</t>
  </si>
  <si>
    <t>CÂNDIDO MOTA - SP</t>
  </si>
  <si>
    <t>CÂNDIDO RODRIGUES - SP</t>
  </si>
  <si>
    <t>CAPIVARI - SP</t>
  </si>
  <si>
    <t>CARAGUATATUBA - SP</t>
  </si>
  <si>
    <t>CARDOSO - SP</t>
  </si>
  <si>
    <t>CATANDUVA - SP</t>
  </si>
  <si>
    <t>CERQUEIRA CÉSAR - SP</t>
  </si>
  <si>
    <t>CERQUILHO - SP</t>
  </si>
  <si>
    <t>CONCHAL - SP</t>
  </si>
  <si>
    <t>CORONEL MACEDO - SP</t>
  </si>
  <si>
    <t>COTIA - SP</t>
  </si>
  <si>
    <t>CRAVINHOS - SP</t>
  </si>
  <si>
    <t>DIADEMA - SP</t>
  </si>
  <si>
    <t>DIRCE REIS - SP</t>
  </si>
  <si>
    <t>DIVINOLÂNDIA - SP</t>
  </si>
  <si>
    <t>EMBU DAS ARTES - SP</t>
  </si>
  <si>
    <t>ENGENHEIRO COELHO - SP</t>
  </si>
  <si>
    <t>ESTRELA D'OESTE - SP</t>
  </si>
  <si>
    <t>FERNANDÓPOLIS - SP</t>
  </si>
  <si>
    <t>FERNÃO - SP</t>
  </si>
  <si>
    <t>FLOREAL - SP</t>
  </si>
  <si>
    <t>FRANCO DA ROCHA - SP</t>
  </si>
  <si>
    <t>GASTÃO VIDIGAL - SP</t>
  </si>
  <si>
    <t>GENERAL SALGADO - SP</t>
  </si>
  <si>
    <t>GUAIMBÊ - SP</t>
  </si>
  <si>
    <t>GUAÍRA - SP</t>
  </si>
  <si>
    <t>GUAPIAÇU - SP</t>
  </si>
  <si>
    <t>GUARACI - SP</t>
  </si>
  <si>
    <t>GUARUJÁ - SP</t>
  </si>
  <si>
    <t>HOLAMBRA - SP</t>
  </si>
  <si>
    <t>HORTOLÂNDIA - SP</t>
  </si>
  <si>
    <t>IBATÉ - SP</t>
  </si>
  <si>
    <t>IGARAÇU DO TIETÊ - SP</t>
  </si>
  <si>
    <t>IGARAPAVA - SP</t>
  </si>
  <si>
    <t>ILHA SOLTEIRA - SP</t>
  </si>
  <si>
    <t>ILHABELA - SP</t>
  </si>
  <si>
    <t>IPIGUÁ - SP</t>
  </si>
  <si>
    <t>ITAÍ - SP</t>
  </si>
  <si>
    <t>ITAJOBI - SP</t>
  </si>
  <si>
    <t>ITAPECERICA DA SERRA - SP</t>
  </si>
  <si>
    <t>ITAPETININGA - SP</t>
  </si>
  <si>
    <t>ITAPEVA - SP</t>
  </si>
  <si>
    <t>ITAPEVI - SP</t>
  </si>
  <si>
    <t>ITAPIRA - SP</t>
  </si>
  <si>
    <t>ITATINGA - SP</t>
  </si>
  <si>
    <t>ITU - SP</t>
  </si>
  <si>
    <t>ITUVERAVA - SP</t>
  </si>
  <si>
    <t>JABORANDI - SP</t>
  </si>
  <si>
    <t>JABOTICABAL - SP</t>
  </si>
  <si>
    <t>JACAREÍ - SP</t>
  </si>
  <si>
    <t>JAGUARIÚNA - SP</t>
  </si>
  <si>
    <t>JALES - SP</t>
  </si>
  <si>
    <t>JANDIRA - SP</t>
  </si>
  <si>
    <t>JOÃO RAMALHO - SP</t>
  </si>
  <si>
    <t>JÚLIO MESQUITA - SP</t>
  </si>
  <si>
    <t>JUMIRIM - SP</t>
  </si>
  <si>
    <t>JUNDIAÍ - SP</t>
  </si>
  <si>
    <t>LAVÍNIA - SP</t>
  </si>
  <si>
    <t>LEME - SP</t>
  </si>
  <si>
    <t>LENÇÓIS PAULISTA - SP</t>
  </si>
  <si>
    <t>MACATUBA - SP</t>
  </si>
  <si>
    <t>MACAUBAL - SP</t>
  </si>
  <si>
    <t>MAGDA - SP</t>
  </si>
  <si>
    <t>MAIRIPORÃ - SP</t>
  </si>
  <si>
    <t>MARÍLIA - SP</t>
  </si>
  <si>
    <t>MARINÓPOLIS - SP</t>
  </si>
  <si>
    <t>MERIDIANO - SP</t>
  </si>
  <si>
    <t>MESÓPOLIS - SP</t>
  </si>
  <si>
    <t>MIRA ESTRELA - SP</t>
  </si>
  <si>
    <t>MIRANDÓPOLIS - SP</t>
  </si>
  <si>
    <t>MOGI DAS CRUZES - SP</t>
  </si>
  <si>
    <t>MONÇÕES - SP</t>
  </si>
  <si>
    <t>MONTE CASTELO - SP</t>
  </si>
  <si>
    <t>MONTE MOR - SP</t>
  </si>
  <si>
    <t>MORRO AGUDO - SP</t>
  </si>
  <si>
    <t>NEVES PAULISTA - SP</t>
  </si>
  <si>
    <t>NOVA CANAÃ PAULISTA - SP</t>
  </si>
  <si>
    <t>NOVA CASTILHO - SP</t>
  </si>
  <si>
    <t>NOVA GUATAPORANGA - SP</t>
  </si>
  <si>
    <t>NOVA LUZITÂNIA - SP</t>
  </si>
  <si>
    <t>OLÍMPIA - SP</t>
  </si>
  <si>
    <t>ONDA VERDE - SP</t>
  </si>
  <si>
    <t>ORINDIÚVA - SP</t>
  </si>
  <si>
    <t>ORLÂNDIA - SP</t>
  </si>
  <si>
    <t>OUROESTE - SP</t>
  </si>
  <si>
    <t>PALMEIRA D'OESTE - SP</t>
  </si>
  <si>
    <t>PARAGUAÇU PAULISTA - SP</t>
  </si>
  <si>
    <t>PARAIBUNA - SP</t>
  </si>
  <si>
    <t>PARAÍSO - SP</t>
  </si>
  <si>
    <t>PARANAPANEMA - SP</t>
  </si>
  <si>
    <t>PARANAPUÃ - SP</t>
  </si>
  <si>
    <t>PAULÍNIA - SP</t>
  </si>
  <si>
    <t>PAULO DE FARIA - SP</t>
  </si>
  <si>
    <t>PERUÍBE - SP</t>
  </si>
  <si>
    <t>PIRACAIA - SP</t>
  </si>
  <si>
    <t>PIRAPORA DO BOM JESUS - SP</t>
  </si>
  <si>
    <t>PIRATININGA - SP</t>
  </si>
  <si>
    <t>PITANGUEIRAS - SP</t>
  </si>
  <si>
    <t>PONTALINDA - SP</t>
  </si>
  <si>
    <t>PONTES GESTAL - SP</t>
  </si>
  <si>
    <t>PORTO FELIZ - SP</t>
  </si>
  <si>
    <t>PORTO FERREIRA - SP</t>
  </si>
  <si>
    <t>POTIRENDABA - SP</t>
  </si>
  <si>
    <t>PRAIA GRANDE - SP</t>
  </si>
  <si>
    <t>QUATÁ - SP</t>
  </si>
  <si>
    <t>RAFARD - SP</t>
  </si>
  <si>
    <t>REGISTRO - SP</t>
  </si>
  <si>
    <t>RIBEIRÃO DOS ÍNDIOS - SP</t>
  </si>
  <si>
    <t>RIBEIRÃO GRANDE - SP</t>
  </si>
  <si>
    <t>RIO CLARO - SP</t>
  </si>
  <si>
    <t>RIO GRANDE DA SERRA - SP</t>
  </si>
  <si>
    <t>RUBINÉIA - SP</t>
  </si>
  <si>
    <t>SALES - SP</t>
  </si>
  <si>
    <t>SALES OLIVEIRA - SP</t>
  </si>
  <si>
    <t>SALTO DE PIRAPORA - SP</t>
  </si>
  <si>
    <t>SANTA ALBERTINA - SP</t>
  </si>
  <si>
    <t>SANTA FÉ DO SUL - SP</t>
  </si>
  <si>
    <t>SANTA RITA D'OESTE - SP</t>
  </si>
  <si>
    <t>SANTA RITA DO PASSA QUATRO - SP</t>
  </si>
  <si>
    <t>SANTA SALETE - SP</t>
  </si>
  <si>
    <t>SANTANA DE PARNAÍBA - SP</t>
  </si>
  <si>
    <t>SANTO ANTÔNIO DE POSSE - SP</t>
  </si>
  <si>
    <t>SÃO JOÃO DE IRACEMA - SP</t>
  </si>
  <si>
    <t>SÃO JOSÉ DO RIO PARDO - SP</t>
  </si>
  <si>
    <t>SÃO JOSÉ DO RIO PRETO - SP</t>
  </si>
  <si>
    <t>SÃO MANUEL - SP</t>
  </si>
  <si>
    <t>SÃO ROQUE - SP</t>
  </si>
  <si>
    <t>SÃO SEBASTIÃO - SP</t>
  </si>
  <si>
    <t>SEBASTIANÓPOLIS DO SUL - SP</t>
  </si>
  <si>
    <t>SERRANA - SP</t>
  </si>
  <si>
    <t>SERTÃOZINHO - SP</t>
  </si>
  <si>
    <t>SEVERÍNIA - SP</t>
  </si>
  <si>
    <t>SUMARÉ - SP</t>
  </si>
  <si>
    <t>SUZANÁPOLIS - SP</t>
  </si>
  <si>
    <t>SUZANO - SP</t>
  </si>
  <si>
    <t>TABOÃO DA SERRA - SP</t>
  </si>
  <si>
    <t>TAIAÇU - SP</t>
  </si>
  <si>
    <t>TAMBAÚ - SP</t>
  </si>
  <si>
    <t>TAPIRATIBA - SP</t>
  </si>
  <si>
    <t>TAQUARITINGA - SP</t>
  </si>
  <si>
    <t>TAQUARITUBA - SP</t>
  </si>
  <si>
    <t>TARUMÃ - SP</t>
  </si>
  <si>
    <t>TATUÍ - SP</t>
  </si>
  <si>
    <t>TAUBATÉ - SP</t>
  </si>
  <si>
    <t>TERRA ROXA - SP</t>
  </si>
  <si>
    <t>TURIÚBA - SP</t>
  </si>
  <si>
    <t>TURMALINA - SP</t>
  </si>
  <si>
    <t>UBATUBA - SP</t>
  </si>
  <si>
    <t>UCHOA - SP</t>
  </si>
  <si>
    <t>UNIÃO PAULISTA - SP</t>
  </si>
  <si>
    <t>URÂNIA - SP</t>
  </si>
  <si>
    <t>VALENTIM GENTIL - SP</t>
  </si>
  <si>
    <t>VALINHOS - SP</t>
  </si>
  <si>
    <t>VOTUPORANGA - SP</t>
  </si>
  <si>
    <t>ZACARIAS - SP</t>
  </si>
  <si>
    <t>ABREULÂNDIA - TO</t>
  </si>
  <si>
    <t>COLINAS DO TOCANTINS - TO</t>
  </si>
  <si>
    <t>FORMOSO DO ARAGUAIA - TO</t>
  </si>
  <si>
    <t>GURUPI - TO</t>
  </si>
  <si>
    <t>MARIANÓPOLIS DO TOCANTINS - TO</t>
  </si>
  <si>
    <t>MIRANORTE - TO</t>
  </si>
  <si>
    <t>TAGUATINGA - TO</t>
  </si>
  <si>
    <t xml:space="preserve">RESULTADO </t>
  </si>
  <si>
    <t>RESULTADO DESCONTADO</t>
  </si>
  <si>
    <t>RESULTADO FUNDO FINANCEIRO - Último DRAA enviado</t>
  </si>
  <si>
    <t>RESULTADO FUNDO PREVIDENCIÁRIO - Último DRAA enviado</t>
  </si>
  <si>
    <t>RESULTADO</t>
  </si>
  <si>
    <t>% Déficit de RMBC</t>
  </si>
  <si>
    <t>% Déficit de RMBaC</t>
  </si>
  <si>
    <t xml:space="preserve">Duration </t>
  </si>
  <si>
    <t>% LDA sobre Déficit Total</t>
  </si>
  <si>
    <t>Multiplicador LDA</t>
  </si>
  <si>
    <t>Base de Cálculo</t>
  </si>
  <si>
    <t>Alíquota Suplementar Atual</t>
  </si>
  <si>
    <t xml:space="preserve">Aliq Suplem Necessaria </t>
  </si>
  <si>
    <t>Alíquota Normal do Ente - Atual</t>
  </si>
  <si>
    <t>Valor do Pagamento - Plano de Amortização</t>
  </si>
  <si>
    <t>Alíquota do Ente Total - Necessaria</t>
  </si>
  <si>
    <t>Alíquota do Ente Total Atual</t>
  </si>
  <si>
    <t xml:space="preserve"> Valor do Déficit a Equacionar com LDA</t>
  </si>
  <si>
    <t>GRUPO - ISP</t>
  </si>
  <si>
    <t>REGIÃO</t>
  </si>
  <si>
    <t>Centro-Oeste</t>
  </si>
  <si>
    <t>Norte</t>
  </si>
  <si>
    <t>Nordeste</t>
  </si>
  <si>
    <t>Sul</t>
  </si>
  <si>
    <t>Sudeste</t>
  </si>
  <si>
    <t>Valor do Pagamento para Amortizar Juros</t>
  </si>
  <si>
    <t>Variação na Aliq Total</t>
  </si>
  <si>
    <t>% de Variação na Aliq Total</t>
  </si>
  <si>
    <t>UF</t>
  </si>
  <si>
    <t>q1</t>
  </si>
  <si>
    <t>delta</t>
  </si>
  <si>
    <t>3 x delta</t>
  </si>
  <si>
    <t>mediana</t>
  </si>
  <si>
    <t>lim min</t>
  </si>
  <si>
    <t>lim max</t>
  </si>
  <si>
    <t>q3</t>
  </si>
  <si>
    <t>Total Geral</t>
  </si>
  <si>
    <t>Média de Alíquota do Ente Total Atual</t>
  </si>
  <si>
    <t>Média de Alíquota do Ente Total - Necessaria</t>
  </si>
  <si>
    <t>Média de Variação na Aliq Total</t>
  </si>
  <si>
    <t>Rótulos de Linha</t>
  </si>
  <si>
    <t>Média de % de Variação na Aliq Total</t>
  </si>
  <si>
    <t>MT</t>
  </si>
  <si>
    <t>Variação na Contribuição Total do Ente</t>
  </si>
  <si>
    <t>Alíquota do Ente Total (necessária)</t>
  </si>
  <si>
    <t>Alíquota Suplementar (necessária)</t>
  </si>
  <si>
    <t>% pago dos juros (atual)</t>
  </si>
  <si>
    <t>Alíquota do Ente Total (atual)</t>
  </si>
  <si>
    <t>Alíquota Suplementar (atual)</t>
  </si>
  <si>
    <t>Alíquota Normal do Ente (atual)</t>
  </si>
  <si>
    <t>Taxa de Juros</t>
  </si>
  <si>
    <t>Déficit Mínimo a Equacionar</t>
  </si>
  <si>
    <t>LDA - Duration</t>
  </si>
  <si>
    <t>Constante LDA - Duration</t>
  </si>
  <si>
    <t>Duração do Passivo</t>
  </si>
  <si>
    <t>Déficit RMBaC</t>
  </si>
  <si>
    <t>Déficit RMBC</t>
  </si>
  <si>
    <t>( - ) Resultado Atuarial</t>
  </si>
  <si>
    <t xml:space="preserve">   ( - ) Provisões Matemáticas de Benefícios a Conceder</t>
  </si>
  <si>
    <t xml:space="preserve">   ( - ) Provisões Matemáticas de Benefícios Concedidos </t>
  </si>
  <si>
    <t>( - ) Provisão Matemática Total</t>
  </si>
  <si>
    <t>( + ) Ativos Garantidores</t>
  </si>
  <si>
    <t>PRAZO=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</si>
</sst>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%"/>
    <numFmt numFmtId="165" formatCode="_-* #,##0_-;\-* #,##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0">
    <xf numFmtId="0" fontId="0" fillId="0" borderId="0" xfId="0"/>
    <xf numFmtId="0" fontId="18" fillId="33" borderId="0" xfId="0" applyFont="1" applyFill="1" applyAlignment="1">
      <alignment horizontal="center" vertical="center" wrapText="1"/>
    </xf>
    <xf numFmtId="0" fontId="18" fillId="33" borderId="0" xfId="0" applyFont="1" applyFill="1" applyBorder="1" applyAlignment="1">
      <alignment horizontal="center" vertical="center" wrapText="1"/>
    </xf>
    <xf numFmtId="0" fontId="18" fillId="33" borderId="10" xfId="0" applyFont="1" applyFill="1" applyBorder="1" applyAlignment="1">
      <alignment horizontal="center" vertical="center" wrapText="1"/>
    </xf>
    <xf numFmtId="4" fontId="18" fillId="33" borderId="0" xfId="0" applyNumberFormat="1" applyFont="1" applyFill="1" applyBorder="1" applyAlignment="1">
      <alignment horizontal="center" vertical="center" wrapText="1"/>
    </xf>
    <xf numFmtId="4" fontId="18" fillId="33" borderId="0" xfId="0" applyNumberFormat="1" applyFont="1" applyFill="1" applyBorder="1" applyAlignment="1">
      <alignment vertical="center" wrapText="1"/>
    </xf>
    <xf numFmtId="4" fontId="18" fillId="33" borderId="0" xfId="0" applyNumberFormat="1" applyFont="1" applyFill="1" applyAlignment="1">
      <alignment horizontal="center" vertical="center" wrapText="1"/>
    </xf>
    <xf numFmtId="4" fontId="18" fillId="33" borderId="10" xfId="0" applyNumberFormat="1" applyFont="1" applyFill="1" applyBorder="1" applyAlignment="1">
      <alignment horizontal="center" vertical="center" wrapText="1"/>
    </xf>
    <xf numFmtId="4" fontId="18" fillId="33" borderId="11" xfId="0" applyNumberFormat="1" applyFont="1" applyFill="1" applyBorder="1" applyAlignment="1">
      <alignment horizontal="center" vertical="center" wrapText="1"/>
    </xf>
    <xf numFmtId="4" fontId="18" fillId="33" borderId="12" xfId="0" applyNumberFormat="1" applyFont="1" applyFill="1" applyBorder="1" applyAlignment="1">
      <alignment horizontal="center" vertical="center" wrapText="1"/>
    </xf>
    <xf numFmtId="164" fontId="18" fillId="33" borderId="10" xfId="43" applyNumberFormat="1" applyFont="1" applyFill="1" applyBorder="1" applyAlignment="1">
      <alignment horizontal="center" vertical="center" wrapText="1"/>
    </xf>
    <xf numFmtId="10" fontId="18" fillId="33" borderId="10" xfId="43" applyNumberFormat="1" applyFont="1" applyFill="1" applyBorder="1" applyAlignment="1">
      <alignment horizontal="center" vertical="center" wrapText="1"/>
    </xf>
    <xf numFmtId="10" fontId="18" fillId="33" borderId="10" xfId="0" applyNumberFormat="1" applyFont="1" applyFill="1" applyBorder="1" applyAlignment="1">
      <alignment horizontal="center" vertical="center" wrapText="1"/>
    </xf>
    <xf numFmtId="0" fontId="18" fillId="33" borderId="16" xfId="0" applyFont="1" applyFill="1" applyBorder="1" applyAlignment="1">
      <alignment vertical="center" wrapText="1"/>
    </xf>
    <xf numFmtId="0" fontId="19" fillId="33" borderId="0" xfId="0" applyFont="1" applyFill="1" applyAlignment="1">
      <alignment horizontal="center" vertical="center" wrapText="1"/>
    </xf>
    <xf numFmtId="10" fontId="19" fillId="33" borderId="0" xfId="0" applyNumberFormat="1" applyFont="1" applyFill="1" applyAlignment="1">
      <alignment horizontal="center" vertical="center" wrapText="1"/>
    </xf>
    <xf numFmtId="4" fontId="19" fillId="33" borderId="0" xfId="0" applyNumberFormat="1" applyFont="1" applyFill="1" applyAlignment="1">
      <alignment horizontal="center" vertical="center" wrapText="1"/>
    </xf>
    <xf numFmtId="4" fontId="19" fillId="33" borderId="0" xfId="0" applyNumberFormat="1" applyFont="1" applyFill="1" applyBorder="1" applyAlignment="1">
      <alignment horizontal="center" vertical="center" wrapText="1"/>
    </xf>
    <xf numFmtId="0" fontId="18" fillId="33" borderId="13" xfId="0" applyFont="1" applyFill="1" applyBorder="1" applyAlignment="1">
      <alignment horizontal="center" vertical="center" wrapText="1"/>
    </xf>
    <xf numFmtId="4" fontId="18" fillId="33" borderId="13" xfId="0" applyNumberFormat="1" applyFont="1" applyFill="1" applyBorder="1" applyAlignment="1">
      <alignment horizontal="center" vertical="center"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18" fillId="33" borderId="10" xfId="42" applyNumberFormat="1" applyFont="1" applyFill="1" applyBorder="1" applyAlignment="1">
      <alignment horizontal="center" vertical="center" wrapText="1"/>
    </xf>
    <xf numFmtId="0" fontId="18" fillId="33" borderId="16" xfId="0" applyFont="1" applyFill="1" applyBorder="1" applyAlignment="1">
      <alignment horizontal="center" vertical="center" wrapText="1"/>
    </xf>
    <xf numFmtId="10" fontId="20" fillId="0" borderId="0" xfId="43" applyNumberFormat="1" applyFont="1" applyAlignment="1">
      <alignment horizontal="center" vertical="center" wrapText="1"/>
    </xf>
    <xf numFmtId="10" fontId="20" fillId="0" borderId="10" xfId="0" pivotButton="1" applyNumberFormat="1" applyFont="1" applyBorder="1" applyAlignment="1">
      <alignment horizontal="center" vertical="center" wrapText="1"/>
    </xf>
    <xf numFmtId="10" fontId="20" fillId="0" borderId="10" xfId="0" applyNumberFormat="1" applyFont="1" applyBorder="1" applyAlignment="1">
      <alignment horizontal="center" vertical="center" wrapText="1"/>
    </xf>
    <xf numFmtId="0" fontId="18" fillId="36" borderId="10" xfId="0" applyFont="1" applyFill="1" applyBorder="1" applyAlignment="1">
      <alignment horizontal="center" vertical="center" wrapText="1"/>
    </xf>
    <xf numFmtId="0" fontId="21" fillId="33" borderId="0" xfId="0" applyFont="1" applyFill="1" applyAlignment="1">
      <alignment horizontal="center" vertical="center" wrapText="1"/>
    </xf>
    <xf numFmtId="4" fontId="21" fillId="35" borderId="10" xfId="42" applyNumberFormat="1" applyFont="1" applyFill="1" applyBorder="1" applyAlignment="1">
      <alignment horizontal="right" vertical="center" wrapText="1"/>
    </xf>
    <xf numFmtId="4" fontId="21" fillId="33" borderId="10" xfId="42" applyNumberFormat="1" applyFont="1" applyFill="1" applyBorder="1" applyAlignment="1">
      <alignment horizontal="right" vertical="center" wrapText="1"/>
    </xf>
    <xf numFmtId="4" fontId="21" fillId="33" borderId="10" xfId="0" applyNumberFormat="1" applyFont="1" applyFill="1" applyBorder="1" applyAlignment="1">
      <alignment horizontal="right" vertical="center" wrapText="1"/>
    </xf>
    <xf numFmtId="4" fontId="21" fillId="35" borderId="10" xfId="0" applyNumberFormat="1" applyFont="1" applyFill="1" applyBorder="1" applyAlignment="1">
      <alignment horizontal="right" vertical="center" wrapText="1"/>
    </xf>
    <xf numFmtId="10" fontId="21" fillId="33" borderId="10" xfId="43" applyNumberFormat="1" applyFont="1" applyFill="1" applyBorder="1" applyAlignment="1">
      <alignment horizontal="right" vertical="center" wrapText="1"/>
    </xf>
    <xf numFmtId="10" fontId="21" fillId="35" borderId="10" xfId="43" applyNumberFormat="1" applyFont="1" applyFill="1" applyBorder="1" applyAlignment="1">
      <alignment horizontal="right" vertical="center" wrapText="1"/>
    </xf>
    <xf numFmtId="165" fontId="19" fillId="33" borderId="10" xfId="44" applyNumberFormat="1" applyFont="1" applyFill="1" applyBorder="1" applyAlignment="1">
      <alignment vertical="center" wrapText="1"/>
    </xf>
    <xf numFmtId="0" fontId="19" fillId="33" borderId="10" xfId="0" applyFont="1" applyFill="1" applyBorder="1" applyAlignment="1">
      <alignment vertical="center" wrapText="1"/>
    </xf>
    <xf numFmtId="0" fontId="19" fillId="33" borderId="10" xfId="0" applyFont="1" applyFill="1" applyBorder="1" applyAlignment="1">
      <alignment horizontal="center" vertical="center" wrapText="1"/>
    </xf>
    <xf numFmtId="4" fontId="19" fillId="34" borderId="10" xfId="0" applyNumberFormat="1" applyFont="1" applyFill="1" applyBorder="1" applyAlignment="1">
      <alignment horizontal="center" vertical="center" wrapText="1"/>
    </xf>
    <xf numFmtId="0" fontId="19" fillId="34" borderId="10" xfId="0" applyFont="1" applyFill="1" applyBorder="1" applyAlignment="1">
      <alignment horizontal="center" vertical="center" wrapText="1"/>
    </xf>
    <xf numFmtId="4" fontId="19" fillId="33" borderId="15" xfId="0" applyNumberFormat="1" applyFont="1" applyFill="1" applyBorder="1" applyAlignment="1">
      <alignment horizontal="center" vertical="center" wrapText="1"/>
    </xf>
    <xf numFmtId="4" fontId="19" fillId="34" borderId="13" xfId="0" applyNumberFormat="1" applyFont="1" applyFill="1" applyBorder="1" applyAlignment="1">
      <alignment horizontal="center" vertical="center" wrapText="1"/>
    </xf>
    <xf numFmtId="4" fontId="19" fillId="33" borderId="13" xfId="0" applyNumberFormat="1" applyFont="1" applyFill="1" applyBorder="1" applyAlignment="1">
      <alignment horizontal="center" vertical="center" wrapText="1"/>
    </xf>
    <xf numFmtId="4" fontId="19" fillId="33" borderId="14" xfId="0" applyNumberFormat="1" applyFont="1" applyFill="1" applyBorder="1" applyAlignment="1">
      <alignment horizontal="center" vertical="center" wrapText="1"/>
    </xf>
    <xf numFmtId="4" fontId="19" fillId="33" borderId="12" xfId="0" applyNumberFormat="1" applyFont="1" applyFill="1" applyBorder="1" applyAlignment="1">
      <alignment horizontal="center" vertical="center" wrapText="1"/>
    </xf>
    <xf numFmtId="10" fontId="21" fillId="37" borderId="20" xfId="43" applyNumberFormat="1" applyFont="1" applyFill="1" applyBorder="1" applyAlignment="1">
      <alignment horizontal="right" vertical="center" wrapText="1"/>
    </xf>
    <xf numFmtId="0" fontId="22" fillId="38" borderId="21" xfId="0" applyFont="1" applyFill="1" applyBorder="1" applyAlignment="1">
      <alignment horizontal="center" vertical="center" wrapText="1"/>
    </xf>
    <xf numFmtId="1" fontId="22" fillId="38" borderId="22" xfId="0" applyNumberFormat="1" applyFont="1" applyFill="1" applyBorder="1" applyAlignment="1">
      <alignment horizontal="center" vertical="center" wrapText="1"/>
    </xf>
    <xf numFmtId="1" fontId="22" fillId="38" borderId="23" xfId="0" applyNumberFormat="1" applyFont="1" applyFill="1" applyBorder="1" applyAlignment="1">
      <alignment horizontal="center" vertical="center" wrapText="1"/>
    </xf>
    <xf numFmtId="4" fontId="18" fillId="33" borderId="18" xfId="0" applyNumberFormat="1" applyFont="1" applyFill="1" applyBorder="1" applyAlignment="1">
      <alignment horizontal="center" vertical="center" wrapText="1"/>
    </xf>
    <xf numFmtId="4" fontId="18" fillId="33" borderId="19" xfId="0" applyNumberFormat="1" applyFont="1" applyFill="1" applyBorder="1" applyAlignment="1">
      <alignment horizontal="center" vertical="center" wrapText="1"/>
    </xf>
    <xf numFmtId="4" fontId="18" fillId="33" borderId="17" xfId="0" applyNumberFormat="1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22" fillId="34" borderId="10" xfId="0" applyFont="1" applyFill="1" applyBorder="1" applyAlignment="1">
      <alignment horizontal="left" vertical="center" wrapText="1"/>
    </xf>
    <xf numFmtId="0" fontId="22" fillId="33" borderId="10" xfId="0" applyFont="1" applyFill="1" applyBorder="1" applyAlignment="1">
      <alignment horizontal="left" vertical="center" wrapText="1"/>
    </xf>
    <xf numFmtId="0" fontId="22" fillId="37" borderId="20" xfId="0" applyFont="1" applyFill="1" applyBorder="1" applyAlignment="1">
      <alignment horizontal="left" vertical="center" wrapText="1"/>
    </xf>
    <xf numFmtId="0" fontId="22" fillId="33" borderId="0" xfId="0" applyFont="1" applyFill="1" applyAlignment="1">
      <alignment horizontal="center" vertical="center" wrapText="1"/>
    </xf>
    <xf numFmtId="4" fontId="23" fillId="35" borderId="10" xfId="0" applyNumberFormat="1" applyFont="1" applyFill="1" applyBorder="1" applyAlignment="1">
      <alignment horizontal="right" vertical="center" wrapText="1"/>
    </xf>
    <xf numFmtId="1" fontId="24" fillId="38" borderId="22" xfId="0" applyNumberFormat="1" applyFont="1" applyFill="1" applyBorder="1" applyAlignment="1">
      <alignment horizontal="center" vertical="center" wrapText="1"/>
    </xf>
    <xf numFmtId="4" fontId="24" fillId="35" borderId="10" xfId="0" applyNumberFormat="1" applyFont="1" applyFill="1" applyBorder="1" applyAlignment="1">
      <alignment horizontal="right" vertical="center" wrapText="1"/>
    </xf>
  </cellXfs>
  <cellStyles count="45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Moeda" xfId="42" builtinId="4"/>
    <cellStyle name="Neutra" xfId="8" builtinId="28" customBuiltin="1"/>
    <cellStyle name="Normal" xfId="0" builtinId="0"/>
    <cellStyle name="Nota" xfId="15" builtinId="10" customBuiltin="1"/>
    <cellStyle name="Porcentagem" xfId="43" builtinId="5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" xfId="44" builtinId="3"/>
  </cellStyles>
  <dxfs count="24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PS" refreshedDate="43222.67101273148" createdVersion="5" refreshedVersion="5" minRefreshableVersion="3" recordCount="1499">
  <cacheSource type="worksheet">
    <worksheetSource ref="A3:S1502" sheet="Variação Alíquotas"/>
  </cacheSource>
  <cacheFields count="19">
    <cacheField name="ENTE - UF" numFmtId="0">
      <sharedItems/>
    </cacheField>
    <cacheField name="UF" numFmtId="0">
      <sharedItems/>
    </cacheField>
    <cacheField name="REGIÃO" numFmtId="0">
      <sharedItems count="5">
        <s v="Centro-Oeste"/>
        <s v="Norte"/>
        <s v="Nordeste"/>
        <s v="Sul"/>
        <s v="Sudeste"/>
      </sharedItems>
    </cacheField>
    <cacheField name="GRUPO - ISP" numFmtId="0">
      <sharedItems containsSemiMixedTypes="0" containsString="0" containsNumber="1" containsInteger="1" minValue="1" maxValue="7"/>
    </cacheField>
    <cacheField name="% Déficit de RMBC" numFmtId="10">
      <sharedItems containsSemiMixedTypes="0" containsString="0" containsNumber="1" minValue="0" maxValue="0.9821512811047568"/>
    </cacheField>
    <cacheField name="% Déficit de RMBaC" numFmtId="10">
      <sharedItems containsSemiMixedTypes="0" containsString="0" containsNumber="1" minValue="1.7848718895243199E-2" maxValue="1"/>
    </cacheField>
    <cacheField name="Duration " numFmtId="4">
      <sharedItems containsSemiMixedTypes="0" containsString="0" containsNumber="1" minValue="4.4511841978538511" maxValue="55.176836035039628"/>
    </cacheField>
    <cacheField name="% LDA sobre Déficit Total" numFmtId="10">
      <sharedItems containsSemiMixedTypes="0" containsString="0" containsNumber="1" minValue="3.8373642665488995E-3" maxValue="1.1004271745668586"/>
    </cacheField>
    <cacheField name=" Valor do Déficit a Equacionar com LDA" numFmtId="4">
      <sharedItems containsSemiMixedTypes="0" containsString="0" containsNumber="1" minValue="-33096845862.094173" maxValue="6184680.6419004919"/>
    </cacheField>
    <cacheField name="Base de Cálculo" numFmtId="4">
      <sharedItems containsSemiMixedTypes="0" containsString="0" containsNumber="1" minValue="1398760.35" maxValue="4622622657.3299999"/>
    </cacheField>
    <cacheField name="Alíquota Normal do Ente - Atual" numFmtId="10">
      <sharedItems containsSemiMixedTypes="0" containsString="0" containsNumber="1" minValue="0.09" maxValue="0.22"/>
    </cacheField>
    <cacheField name="Valor do Pagamento - Plano de Amortização" numFmtId="4">
      <sharedItems containsSemiMixedTypes="0" containsString="0" containsNumber="1" minValue="-989964897.43999994" maxValue="0"/>
    </cacheField>
    <cacheField name="Alíquota Suplementar Atual" numFmtId="164">
      <sharedItems containsSemiMixedTypes="0" containsString="0" containsNumber="1" minValue="0" maxValue="0.36632269600695133"/>
    </cacheField>
    <cacheField name="Alíquota do Ente Total Atual" numFmtId="10">
      <sharedItems containsSemiMixedTypes="0" containsString="0" containsNumber="1" minValue="0.11" maxValue="0.48582269600695133"/>
    </cacheField>
    <cacheField name="Valor do Pagamento para Amortizar Juros" numFmtId="4">
      <sharedItems containsSemiMixedTypes="0" containsString="0" containsNumber="1" minValue="-1985810751.7256503" maxValue="371080.83851402951"/>
    </cacheField>
    <cacheField name="Aliq Suplem Necessaria " numFmtId="10">
      <sharedItems containsSemiMixedTypes="0" containsString="0" containsNumber="1" minValue="-1.63529997052052E-2" maxValue="0.59296292211605905"/>
    </cacheField>
    <cacheField name="Alíquota do Ente Total - Necessaria" numFmtId="10">
      <sharedItems containsSemiMixedTypes="0" containsString="0" containsNumber="1" minValue="0.10561444635008628" maxValue="0.72607798482757602"/>
    </cacheField>
    <cacheField name="Variação na Aliq Total" numFmtId="10">
      <sharedItems containsSemiMixedTypes="0" containsString="0" containsNumber="1" minValue="-0.21928505435576567" maxValue="0.42185940954254764"/>
    </cacheField>
    <cacheField name="% de Variação na Aliq Total" numFmtId="10">
      <sharedItems containsSemiMixedTypes="0" containsString="0" containsNumber="1" minValue="-0.56847042277020954" maxValue="2.48799548632353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99">
  <r>
    <s v="ABADIA DE GOIÁS - GO"/>
    <s v="GO"/>
    <x v="0"/>
    <n v="7"/>
    <n v="0"/>
    <n v="1"/>
    <n v="17.492635220634195"/>
    <n v="0.3498527044126839"/>
    <n v="-8543342.150655143"/>
    <n v="9089029.6600000001"/>
    <n v="0.11"/>
    <n v="-612600.6"/>
    <n v="6.740000010078083E-2"/>
    <n v="0.17740000010078083"/>
    <n v="-512600.52903930855"/>
    <n v="5.6397717711849621E-2"/>
    <n v="0.16639771771184964"/>
    <n v="-1.1002282388931195E-2"/>
    <n v="-6.2019630116577296E-2"/>
  </r>
  <r>
    <s v="ABADIÂNIA - GO"/>
    <s v="GO"/>
    <x v="0"/>
    <n v="6"/>
    <n v="0.28130554976552447"/>
    <n v="0.71869445023447553"/>
    <n v="23.606339328722054"/>
    <n v="0.3393149013180875"/>
    <n v="-29845062.60118122"/>
    <n v="8420204"/>
    <n v="0.11"/>
    <n v="-291339.06"/>
    <n v="3.4600000190019152E-2"/>
    <n v="0.14460000019001915"/>
    <n v="-1790703.7560708732"/>
    <n v="0.21266750260099082"/>
    <n v="0.32266750260099081"/>
    <n v="0.17806750241097166"/>
    <n v="1.2314488393981522"/>
  </r>
  <r>
    <s v="ABAETETUBA - PA"/>
    <s v="PA"/>
    <x v="1"/>
    <n v="4"/>
    <n v="0.50656269273684185"/>
    <n v="0.49343730726315815"/>
    <n v="18.315057204537052"/>
    <n v="0.18074665018754935"/>
    <n v="-77538989.283605531"/>
    <n v="33286773.960000001"/>
    <n v="0.11"/>
    <n v="-882099.51"/>
    <n v="2.6500000001802516E-2"/>
    <n v="0.13650000000180251"/>
    <n v="-4652339.3570163315"/>
    <n v="0.13976540239696847"/>
    <n v="0.24976540239696848"/>
    <n v="0.11326540239516597"/>
    <n v="0.82978316771919625"/>
  </r>
  <r>
    <s v="ABREULÂNDIA - TO"/>
    <s v="TO"/>
    <x v="1"/>
    <n v="7"/>
    <n v="0"/>
    <n v="1"/>
    <n v="38.686727800289745"/>
    <n v="0.77373455600579488"/>
    <n v="-1845523.4436242853"/>
    <n v="2308385.56"/>
    <n v="0.127"/>
    <n v="-60941.38"/>
    <n v="2.6400000526775082E-2"/>
    <n v="0.15340000052677508"/>
    <n v="-110731.40661745712"/>
    <n v="4.7969199139097508E-2"/>
    <n v="0.1749691991390975"/>
    <n v="2.1569198612322427E-2"/>
    <n v="0.14060755240061185"/>
  </r>
  <r>
    <s v="AÇAILÂNDIA - MA"/>
    <s v="MA"/>
    <x v="2"/>
    <n v="4"/>
    <n v="0"/>
    <n v="1"/>
    <n v="35.746237785169605"/>
    <n v="0.71492475570339209"/>
    <n v="-79938974.489268154"/>
    <n v="73862289.040000007"/>
    <n v="0.11"/>
    <n v="-6167731.3600000003"/>
    <n v="8.3503116951329184E-2"/>
    <n v="0.19350311695132918"/>
    <n v="-4796338.4693560889"/>
    <n v="6.4936228374382482E-2"/>
    <n v="0.1749362283743825"/>
    <n v="-1.8566888576946688E-2"/>
    <n v="-9.5951366931297133E-2"/>
  </r>
  <r>
    <s v="ACOPIARA - CE"/>
    <s v="CE"/>
    <x v="2"/>
    <n v="5"/>
    <n v="0"/>
    <n v="1"/>
    <n v="21.093161752375288"/>
    <n v="0.42186323504750578"/>
    <n v="-33018333.732034773"/>
    <n v="21984751.920000002"/>
    <n v="0.1142"/>
    <n v="-1134503.05"/>
    <n v="5.1604086965744575E-2"/>
    <n v="0.16580408696574456"/>
    <n v="-1981100.0239220862"/>
    <n v="9.0112457540166141E-2"/>
    <n v="0.20431245754016614"/>
    <n v="3.850837057442158E-2"/>
    <n v="0.23225223985207011"/>
  </r>
  <r>
    <s v="ACORIZAL - MT"/>
    <s v="MT"/>
    <x v="0"/>
    <n v="7"/>
    <n v="9.5964841570866127E-2"/>
    <n v="0.90403515842913384"/>
    <n v="18.624334837023966"/>
    <n v="0.33674106990052394"/>
    <n v="-5399906.9065963654"/>
    <n v="3419774.54"/>
    <n v="0.11"/>
    <n v="-269136.26"/>
    <n v="7.8700001082527504E-2"/>
    <n v="0.18870000108252749"/>
    <n v="-323994.41439578193"/>
    <n v="9.4741454621093804E-2"/>
    <n v="0.2047414546210938"/>
    <n v="1.6041453538566314E-2"/>
    <n v="8.501035212792929E-2"/>
  </r>
  <r>
    <s v="ACREÚNA - GO"/>
    <s v="GO"/>
    <x v="0"/>
    <n v="6"/>
    <n v="0.19432607729398194"/>
    <n v="0.80567392270601812"/>
    <n v="24.441777219161359"/>
    <n v="0.39384205060136646"/>
    <n v="-37240740.104930528"/>
    <n v="17132037"/>
    <n v="0.11"/>
    <n v="-1696948.24"/>
    <n v="9.9051165953003714E-2"/>
    <n v="0.20905116595300371"/>
    <n v="-2234444.4062958318"/>
    <n v="0.13042491131065337"/>
    <n v="0.24042491131065336"/>
    <n v="3.1373745357649641E-2"/>
    <n v="0.15007687335598363"/>
  </r>
  <r>
    <s v="ADRIANÓPOLIS - PR"/>
    <s v="PR"/>
    <x v="3"/>
    <n v="7"/>
    <n v="0.45421310493417844"/>
    <n v="0.54578689506582156"/>
    <n v="9.0904245943844728"/>
    <n v="9.9228692283981623E-2"/>
    <n v="-36139356.229807466"/>
    <n v="5567169.7599999998"/>
    <n v="0.1331"/>
    <n v="-1113433.95"/>
    <n v="0.19999999964075102"/>
    <n v="0.33309999964075099"/>
    <n v="-2168361.3737884481"/>
    <n v="0.38949079465262221"/>
    <n v="0.52259079465262226"/>
    <n v="0.18949079501187127"/>
    <n v="0.56887059506525817"/>
  </r>
  <r>
    <s v="AFOGADOS DA INGAZEIRA - PE"/>
    <s v="PE"/>
    <x v="2"/>
    <n v="6"/>
    <n v="0"/>
    <n v="1"/>
    <n v="14.209236165326082"/>
    <n v="0.28418472330652167"/>
    <n v="-4060173.5260078874"/>
    <n v="5666963.1500000004"/>
    <n v="0.19"/>
    <n v="-113339.26"/>
    <n v="1.9999999470615929E-2"/>
    <n v="0.20999999947061593"/>
    <n v="-243610.41156047324"/>
    <n v="4.2987823480107372E-2"/>
    <n v="0.23298782348010738"/>
    <n v="2.2987824009491453E-2"/>
    <n v="0.10946582889257583"/>
  </r>
  <r>
    <s v="AFRÂNIO - PE"/>
    <s v="PE"/>
    <x v="2"/>
    <n v="6"/>
    <n v="0"/>
    <n v="1"/>
    <n v="7.497269125750468"/>
    <n v="0.14994538251500936"/>
    <n v="-56995316.383029684"/>
    <n v="18307287.940000001"/>
    <n v="0.1341"/>
    <n v="-1464583.04"/>
    <n v="8.000000026219066E-2"/>
    <n v="0.21410000026219067"/>
    <n v="-3419718.982981781"/>
    <n v="0.18679549883027516"/>
    <n v="0.32089549883027513"/>
    <n v="0.10679549856808446"/>
    <n v="0.49881129583045669"/>
  </r>
  <r>
    <s v="AGRESTINA - PE"/>
    <s v="PE"/>
    <x v="2"/>
    <n v="6"/>
    <n v="0.24510668045780681"/>
    <n v="0.75489331954219319"/>
    <n v="39.26946297864194"/>
    <n v="0.59288510529172544"/>
    <n v="-30021262.132833209"/>
    <n v="10557190.279999999"/>
    <n v="0.11"/>
    <n v="-316715.51"/>
    <n v="2.9999981207120958E-2"/>
    <n v="0.13999998120712095"/>
    <n v="-1801275.7279699924"/>
    <n v="0.17062075042659861"/>
    <n v="0.28062075042659862"/>
    <n v="0.14062076921947766"/>
    <n v="1.0044342006834865"/>
  </r>
  <r>
    <s v="AGRICOLÂNDIA - PI"/>
    <s v="PI"/>
    <x v="2"/>
    <n v="7"/>
    <n v="0.47412268090002047"/>
    <n v="0.52587731909997948"/>
    <n v="19.215507310413663"/>
    <n v="0.20209998939092788"/>
    <n v="-13225200.104294471"/>
    <n v="2212884.96"/>
    <n v="0.11"/>
    <n v="-367737.33"/>
    <n v="0.16618004851006807"/>
    <n v="0.27618004851006805"/>
    <n v="-793512.00625766825"/>
    <n v="0.35858710262898991"/>
    <n v="0.46858710262898989"/>
    <n v="0.19240705411892184"/>
    <n v="0.69667253357697811"/>
  </r>
  <r>
    <s v="ÁGUA BOA - MT"/>
    <s v="MT"/>
    <x v="0"/>
    <n v="6"/>
    <n v="0"/>
    <n v="1"/>
    <n v="18.81126188386985"/>
    <n v="0.37622523767739702"/>
    <n v="-30031446.042508572"/>
    <n v="14970735.800000001"/>
    <n v="0.11"/>
    <n v="-1506056.02"/>
    <n v="0.10059999990114046"/>
    <n v="0.21059999990114048"/>
    <n v="-1801886.7625505142"/>
    <n v="0.1203606012839071"/>
    <n v="0.23036060128390712"/>
    <n v="1.976060138276664E-2"/>
    <n v="9.3830016106565273E-2"/>
  </r>
  <r>
    <s v="ÁGUA CLARA - MS"/>
    <s v="MS"/>
    <x v="0"/>
    <n v="6"/>
    <n v="0"/>
    <n v="1"/>
    <n v="39.839294295244898"/>
    <n v="0.79678588590489796"/>
    <n v="-5744976.5655797739"/>
    <n v="11443825.25"/>
    <n v="0.18940000000000001"/>
    <n v="-167164.20000000001"/>
    <n v="1.460737090510885E-2"/>
    <n v="0.20400737090510887"/>
    <n v="-344698.59393478645"/>
    <n v="3.0120924289261271E-2"/>
    <n v="0.21952092428926129"/>
    <n v="1.5513553384152418E-2"/>
    <n v="7.6044082698209614E-2"/>
  </r>
  <r>
    <s v="ÁGUA FRIA DE GOIÁS - GO"/>
    <s v="GO"/>
    <x v="0"/>
    <n v="7"/>
    <n v="0"/>
    <n v="1"/>
    <n v="32.89043294200745"/>
    <n v="0.65780865884014905"/>
    <n v="-4026168.2751876675"/>
    <n v="3361698.6"/>
    <n v="0.11"/>
    <n v="-123038.17"/>
    <n v="3.6600000368861144E-2"/>
    <n v="0.14660000036886114"/>
    <n v="-241570.09651126002"/>
    <n v="7.1859534495823038E-2"/>
    <n v="0.18185953449582304"/>
    <n v="3.5259534126961894E-2"/>
    <n v="0.24051523900576521"/>
  </r>
  <r>
    <s v="ÁGUA PRETA - PE"/>
    <s v="PE"/>
    <x v="2"/>
    <n v="6"/>
    <n v="0.50942900974721828"/>
    <n v="0.49057099025278172"/>
    <n v="20.461436833607898"/>
    <n v="0.20075574658915538"/>
    <n v="-66617796.624582432"/>
    <n v="12869942.41"/>
    <n v="0.11"/>
    <n v="-1824957.83"/>
    <n v="0.14179999970955581"/>
    <n v="0.2517999997095558"/>
    <n v="-3997067.7974749459"/>
    <n v="0.31057386817591409"/>
    <n v="0.42057386817591408"/>
    <n v="0.16877386846635828"/>
    <n v="0.67026953399934142"/>
  </r>
  <r>
    <s v="ÁGUA SANTA - RS"/>
    <s v="RS"/>
    <x v="3"/>
    <n v="7"/>
    <n v="0"/>
    <n v="1"/>
    <n v="21.313833046641612"/>
    <n v="0.42627666093283223"/>
    <n v="-6962565.284028803"/>
    <n v="5095997.53"/>
    <n v="0.14449999999999999"/>
    <n v="-655854.88"/>
    <n v="0.12869999958575332"/>
    <n v="0.27319999958575331"/>
    <n v="-417753.91704172816"/>
    <n v="8.1976868038577747E-2"/>
    <n v="0.22647686803857775"/>
    <n v="-4.6723131547175556E-2"/>
    <n v="-0.17102171163257951"/>
  </r>
  <r>
    <s v="ÁGUAS BELAS - PE"/>
    <s v="PE"/>
    <x v="2"/>
    <n v="6"/>
    <n v="0.70152563870047124"/>
    <n v="0.29847436129952876"/>
    <n v="20.289045408199033"/>
    <n v="0.12111519739178686"/>
    <n v="-128287706.0651183"/>
    <n v="22350280.109999999"/>
    <n v="0.11"/>
    <n v="-1564519.61"/>
    <n v="7.0000000102906995E-2"/>
    <n v="0.18000000010290701"/>
    <n v="-7697262.3639070978"/>
    <n v="0.34439221012103449"/>
    <n v="0.45439221012103448"/>
    <n v="0.27439221001812747"/>
    <n v="1.5244011658958661"/>
  </r>
  <r>
    <s v="ÁGUAS DA PRATA - SP"/>
    <s v="SP"/>
    <x v="4"/>
    <n v="7"/>
    <n v="0"/>
    <n v="1"/>
    <n v="39.970340280988452"/>
    <n v="0.79940680561976907"/>
    <n v="-5276064.4306214591"/>
    <n v="7249576.1640000008"/>
    <n v="0.17199999999999999"/>
    <n v="-304617.09999999998"/>
    <n v="4.2018608137765326E-2"/>
    <n v="0.2140186081377653"/>
    <n v="-316563.86583728757"/>
    <n v="4.3666534246413292E-2"/>
    <n v="0.21566653424641327"/>
    <n v="1.6479261086479735E-3"/>
    <n v="7.6999197545812859E-3"/>
  </r>
  <r>
    <s v="ÁGUAS FORMOSAS - MG"/>
    <s v="MG"/>
    <x v="4"/>
    <n v="6"/>
    <n v="0"/>
    <n v="1"/>
    <n v="25.827442050132035"/>
    <n v="0.51654884100264065"/>
    <n v="-11304501.752057774"/>
    <n v="8143101.0700000003"/>
    <n v="0.11"/>
    <n v="-907955.77"/>
    <n v="0.11150000008534831"/>
    <n v="0.22150000008534831"/>
    <n v="-678270.10512346646"/>
    <n v="8.3293833552217769E-2"/>
    <n v="0.19329383355221777"/>
    <n v="-2.8206166533130544E-2"/>
    <n v="-0.12734160958131902"/>
  </r>
  <r>
    <s v="ÁGUAS LINDAS DE GOIÁS - GO"/>
    <s v="GO"/>
    <x v="0"/>
    <n v="4"/>
    <n v="0"/>
    <n v="1"/>
    <n v="23.162682932046476"/>
    <n v="0.46325365864092949"/>
    <n v="-83019905.531340286"/>
    <n v="86254774.260000005"/>
    <n v="0.11"/>
    <n v="-1224817.79"/>
    <n v="1.4199999947921723E-2"/>
    <n v="0.12419999994792172"/>
    <n v="-4981194.3318804167"/>
    <n v="5.7749781094614816E-2"/>
    <n v="0.1677497810946148"/>
    <n v="4.3549781146693084E-2"/>
    <n v="0.35064236042636021"/>
  </r>
  <r>
    <s v="ÁGUAS MORNAS - SC"/>
    <s v="SC"/>
    <x v="3"/>
    <n v="7"/>
    <n v="3.8907299008104891E-2"/>
    <n v="0.96109270099189514"/>
    <n v="9.5726502277832459"/>
    <n v="0.18400408526141759"/>
    <n v="-9284307.808924742"/>
    <n v="3372642.66"/>
    <n v="0.11"/>
    <n v="-308163.21000000002"/>
    <n v="9.1371438087662696E-2"/>
    <n v="0.2013714380876627"/>
    <n v="-557058.46853548451"/>
    <n v="0.16516972733052143"/>
    <n v="0.27516972733052142"/>
    <n v="7.3798289242858722E-2"/>
    <n v="0.36647843380217715"/>
  </r>
  <r>
    <s v="AGUDO - RS"/>
    <s v="RS"/>
    <x v="3"/>
    <n v="6"/>
    <n v="9.9300751116000438E-2"/>
    <n v="0.90069924888399955"/>
    <n v="11.633649159434682"/>
    <n v="0.20956838119365581"/>
    <n v="-65501301.414492853"/>
    <n v="13725973.82"/>
    <n v="0.11"/>
    <n v="-2981281.51"/>
    <n v="0.21719999973014664"/>
    <n v="0.32719999973014663"/>
    <n v="-3930078.084869571"/>
    <n v="0.28632417170598762"/>
    <n v="0.3963241717059876"/>
    <n v="6.9124171975840976E-2"/>
    <n v="0.21125969447692583"/>
  </r>
  <r>
    <s v="ÁGUIA BRANCA - ES"/>
    <s v="ES"/>
    <x v="4"/>
    <n v="7"/>
    <n v="0"/>
    <n v="1"/>
    <n v="8.7525973217873148"/>
    <n v="0.17505194643574629"/>
    <n v="-19932936.448616661"/>
    <n v="6818134.96"/>
    <n v="0.11"/>
    <n v="-954538.89"/>
    <n v="0.13999999935466223"/>
    <n v="0.24999999935466222"/>
    <n v="-1195976.1869169995"/>
    <n v="0.17541104626608908"/>
    <n v="0.2854110462660891"/>
    <n v="3.541104691142688E-2"/>
    <n v="0.14164418801134082"/>
  </r>
  <r>
    <s v="AJURICABA - RS"/>
    <s v="RS"/>
    <x v="3"/>
    <n v="7"/>
    <n v="0"/>
    <n v="1"/>
    <n v="18.606633082974998"/>
    <n v="0.37213266165949999"/>
    <n v="-4044916.0199070401"/>
    <n v="5477405"/>
    <n v="0.09"/>
    <n v="-353292.62"/>
    <n v="6.4499999543579489E-2"/>
    <n v="0.15449999954357949"/>
    <n v="-242694.96119442239"/>
    <n v="4.4308383476194001E-2"/>
    <n v="0.134308383476194"/>
    <n v="-2.0191616067385482E-2"/>
    <n v="-0.13069007201964478"/>
  </r>
  <r>
    <s v="ALAGOA - MG"/>
    <s v="MG"/>
    <x v="4"/>
    <n v="7"/>
    <n v="0.54870842488571536"/>
    <n v="0.45129157511428464"/>
    <n v="32.047151922154995"/>
    <n v="0.28925219337752206"/>
    <n v="-18776069.802314941"/>
    <n v="3143373.82"/>
    <n v="0.11"/>
    <n v="-190131.46"/>
    <n v="6.0486429832262205E-2"/>
    <n v="0.1704864298322622"/>
    <n v="-1126564.1881388964"/>
    <n v="0.35839332279572667"/>
    <n v="0.46839332279572665"/>
    <n v="0.29790689296346445"/>
    <n v="1.7473935799850371"/>
  </r>
  <r>
    <s v="ALAGOINHA - PB"/>
    <s v="PB"/>
    <x v="2"/>
    <n v="6"/>
    <n v="0.20873160357110354"/>
    <n v="0.79126839642889646"/>
    <n v="17.446450649295624"/>
    <n v="0.2760965005728806"/>
    <n v="-36012435.711008795"/>
    <n v="10757555.48"/>
    <n v="0.12210000000000001"/>
    <n v="-1562941.08"/>
    <n v="0.14528775453733472"/>
    <n v="0.26738775453733477"/>
    <n v="-2160746.1426605275"/>
    <n v="0.20085847074437094"/>
    <n v="0.32295847074437095"/>
    <n v="5.5570716207036186E-2"/>
    <n v="0.20782820179327599"/>
  </r>
  <r>
    <s v="ALAGOINHA - PE"/>
    <s v="PE"/>
    <x v="2"/>
    <n v="6"/>
    <n v="0.29133556596146148"/>
    <n v="0.70866443403853852"/>
    <n v="8.3276003551665898"/>
    <n v="0.11802948385186526"/>
    <n v="-43982076.92939695"/>
    <n v="7847923.6299999999"/>
    <n v="0.12089999999999999"/>
    <n v="-824031.98"/>
    <n v="0.10499999985346442"/>
    <n v="0.22589999985346443"/>
    <n v="-2638924.615763817"/>
    <n v="0.33625768294636388"/>
    <n v="0.45715768294636389"/>
    <n v="0.23125768309289946"/>
    <n v="1.0237170572948671"/>
  </r>
  <r>
    <s v="ALDEIAS ALTAS - MA"/>
    <s v="MA"/>
    <x v="2"/>
    <n v="6"/>
    <n v="0"/>
    <n v="1"/>
    <n v="42.060831705668797"/>
    <n v="0.84121663411337588"/>
    <n v="-6554138.2935026651"/>
    <n v="15041654.939999998"/>
    <n v="0.12"/>
    <n v="-328324.43"/>
    <n v="2.1827679953413427E-2"/>
    <n v="0.14182767995341342"/>
    <n v="-393248.29761015991"/>
    <n v="2.6143951525200989E-2"/>
    <n v="0.14614395152520099"/>
    <n v="4.3162715717875721E-3"/>
    <n v="3.0433210027868585E-2"/>
  </r>
  <r>
    <s v="ALECRIM - RS"/>
    <s v="RS"/>
    <x v="3"/>
    <n v="7"/>
    <n v="0.3221367585063511"/>
    <n v="0.67786324149364896"/>
    <n v="15.234743545759416"/>
    <n v="0.20654145286505851"/>
    <n v="-15125946.478351396"/>
    <n v="4666188.8142857142"/>
    <n v="0.12839999999999999"/>
    <n v="-491550.68"/>
    <n v="0.10534307537986867"/>
    <n v="0.23374307537986866"/>
    <n v="-907556.78870108374"/>
    <n v="0.19449637055460856"/>
    <n v="0.32289637055460851"/>
    <n v="8.9153295174739855E-2"/>
    <n v="0.38141577041309982"/>
  </r>
  <r>
    <s v="ALEGRETE - RS"/>
    <s v="RS"/>
    <x v="3"/>
    <n v="5"/>
    <n v="0"/>
    <n v="1"/>
    <n v="39.391296962969989"/>
    <n v="0.78782593925939981"/>
    <n v="-40362509.902467854"/>
    <n v="61035837.659999996"/>
    <n v="0.11"/>
    <n v="-8483981.4299999997"/>
    <n v="0.13899999992234072"/>
    <n v="0.24899999992234073"/>
    <n v="-2421750.594148071"/>
    <n v="3.9677518765916304E-2"/>
    <n v="0.14967751876591631"/>
    <n v="-9.9322481156424419E-2"/>
    <n v="-0.39888546661607061"/>
  </r>
  <r>
    <s v="ALEGRIA - RS"/>
    <s v="RS"/>
    <x v="3"/>
    <n v="7"/>
    <n v="0"/>
    <n v="1"/>
    <n v="7.4268052263757873"/>
    <n v="0.14853610452751576"/>
    <n v="-14597697.611844763"/>
    <n v="4014836.57"/>
    <n v="0.15670000000000001"/>
    <n v="-521928.75"/>
    <n v="0.12999999897878783"/>
    <n v="0.28669999897878784"/>
    <n v="-875861.85671068577"/>
    <n v="0.21815629140557663"/>
    <n v="0.37485629140557664"/>
    <n v="8.8156292426788796E-2"/>
    <n v="0.30748619721240833"/>
  </r>
  <r>
    <s v="ALEXÂNIA - GO"/>
    <s v="GO"/>
    <x v="0"/>
    <n v="6"/>
    <n v="0.32899580882739959"/>
    <n v="0.67100419117260035"/>
    <n v="9.6771040768264456"/>
    <n v="0.12986754787928004"/>
    <n v="-148533550.13770029"/>
    <n v="37408509.68"/>
    <n v="0.11"/>
    <n v="-748170.19"/>
    <n v="1.9999999903765209E-2"/>
    <n v="0.12999999990376521"/>
    <n v="-8912013.0082620177"/>
    <n v="0.23823491190900653"/>
    <n v="0.34823491190900652"/>
    <n v="0.21823491200524131"/>
    <n v="1.6787300935907195"/>
  </r>
  <r>
    <s v="ALGODÃO DE JANDAÍRA - PB"/>
    <s v="PB"/>
    <x v="2"/>
    <n v="7"/>
    <n v="7.4804275729867573E-2"/>
    <n v="0.92519572427013241"/>
    <n v="47.27294551324357"/>
    <n v="0.87473454125015782"/>
    <n v="-4883675.562950748"/>
    <n v="7366571.21"/>
    <n v="0.11"/>
    <n v="-707190.84"/>
    <n v="9.6000000521273721E-2"/>
    <n v="0.20600000052127371"/>
    <n v="-293020.53377704485"/>
    <n v="3.9777058474541625E-2"/>
    <n v="0.14977705847454162"/>
    <n v="-5.6222942046732088E-2"/>
    <n v="-0.27292690244884699"/>
  </r>
  <r>
    <s v="ALHANDRA - PB"/>
    <s v="PB"/>
    <x v="2"/>
    <n v="6"/>
    <n v="0.37817718594146427"/>
    <n v="0.62182281405853579"/>
    <n v="7.7447704051308275"/>
    <n v="9.631749855111435E-2"/>
    <n v="-66611423.225921988"/>
    <n v="11634140.375999998"/>
    <n v="0.13780000000000001"/>
    <n v="-1051132.3799999999"/>
    <n v="9.034895110672507E-2"/>
    <n v="0.22814895110672506"/>
    <n v="-3996685.3935553189"/>
    <n v="0.34353078649455343"/>
    <n v="0.48133078649455341"/>
    <n v="0.25318183538782835"/>
    <n v="1.1097216715644387"/>
  </r>
  <r>
    <s v="ALOÂNDIA - GO"/>
    <s v="GO"/>
    <x v="0"/>
    <n v="7"/>
    <n v="1.3214442958265238E-2"/>
    <n v="0.98678555704173476"/>
    <n v="23.636334958805975"/>
    <n v="0.46647987917500766"/>
    <n v="-4609921.2048695413"/>
    <n v="2498626.52"/>
    <n v="0.13"/>
    <n v="-49960.04"/>
    <n v="1.9995001093640836E-2"/>
    <n v="0.14999500109364083"/>
    <n v="-276595.27229217248"/>
    <n v="0.11069892602123364"/>
    <n v="0.24069892602123366"/>
    <n v="9.0703924927592827E-2"/>
    <n v="0.60471298554121145"/>
  </r>
  <r>
    <s v="ALPERCATA - MG"/>
    <s v="MG"/>
    <x v="4"/>
    <n v="7"/>
    <n v="0.29033284964538325"/>
    <n v="0.7096671503546168"/>
    <n v="37.166579775767531"/>
    <n v="0.52751801515792951"/>
    <n v="-13209158.642175274"/>
    <n v="3970634.72"/>
    <n v="0.11"/>
    <n v="-119119.03999999999"/>
    <n v="2.9999999597041752E-2"/>
    <n v="0.13999999959704176"/>
    <n v="-792549.51853051642"/>
    <n v="0.19960272712532881"/>
    <n v="0.30960272712532882"/>
    <n v="0.16960272752828706"/>
    <n v="1.2114480572603572"/>
  </r>
  <r>
    <s v="ALPESTRE - RS"/>
    <s v="RS"/>
    <x v="3"/>
    <n v="7"/>
    <n v="0"/>
    <n v="1"/>
    <n v="8.978274514830515"/>
    <n v="0.17956549029661029"/>
    <n v="-18657550.033835493"/>
    <n v="9586384.2085714303"/>
    <n v="0.11"/>
    <n v="-1416305.46"/>
    <n v="0.14774136203863447"/>
    <n v="0.25774136203863446"/>
    <n v="-1119453.0020301295"/>
    <n v="0.11677531149118749"/>
    <n v="0.22677531149118749"/>
    <n v="-3.0966050547446972E-2"/>
    <n v="-0.12014389270902226"/>
  </r>
  <r>
    <s v="ALTA FLORESTA - MT"/>
    <s v="MT"/>
    <x v="0"/>
    <n v="6"/>
    <n v="0"/>
    <n v="1"/>
    <n v="34.546021460982701"/>
    <n v="0.69092042921965402"/>
    <n v="-21763534.868344586"/>
    <n v="39953806.100000001"/>
    <n v="0.11"/>
    <n v="-759122.32"/>
    <n v="1.9000000102618507E-2"/>
    <n v="0.1290000001026185"/>
    <n v="-1305812.0921006752"/>
    <n v="3.2683046236755782E-2"/>
    <n v="0.14268304623675579"/>
    <n v="1.3683046134137289E-2"/>
    <n v="0.10607012498645374"/>
  </r>
  <r>
    <s v="ALTAMIRA - PA"/>
    <s v="PA"/>
    <x v="1"/>
    <n v="5"/>
    <n v="7.3158765262342051E-2"/>
    <n v="0.926841234737658"/>
    <n v="19.353366450121783"/>
    <n v="0.3587499611392248"/>
    <n v="-127968884.89654353"/>
    <n v="53924974.320000008"/>
    <n v="0.11"/>
    <n v="-1449920.1"/>
    <n v="2.688772907699365E-2"/>
    <n v="0.13688772907699365"/>
    <n v="-7678133.0937926117"/>
    <n v="0.14238547520169892"/>
    <n v="0.25238547520169891"/>
    <n v="0.11549774612470526"/>
    <n v="0.84374068372295508"/>
  </r>
  <r>
    <s v="ALTAMIRA DO PARANÁ - PR"/>
    <s v="PR"/>
    <x v="3"/>
    <n v="7"/>
    <n v="0.64255381250831489"/>
    <n v="0.35744618749168511"/>
    <n v="10.92166278005525"/>
    <n v="7.8078134436011762E-2"/>
    <n v="-15673172.548641268"/>
    <n v="4628011.0599999996"/>
    <n v="0.16"/>
    <n v="-332988.12"/>
    <n v="7.1950588640123089E-2"/>
    <n v="0.23195058864012308"/>
    <n v="-940390.3529184761"/>
    <n v="0.20319535556997484"/>
    <n v="0.36319535556997484"/>
    <n v="0.13124476692985176"/>
    <n v="0.56583071290877895"/>
  </r>
  <r>
    <s v="ALTINÓPOLIS - SP"/>
    <s v="SP"/>
    <x v="4"/>
    <n v="6"/>
    <n v="0"/>
    <n v="1"/>
    <n v="18.592611316401818"/>
    <n v="0.37185222632803638"/>
    <n v="-716681.89203225763"/>
    <n v="12746449.689999999"/>
    <n v="0.11"/>
    <n v="-254928.99"/>
    <n v="1.9999999701877772E-2"/>
    <n v="0.12999999970187778"/>
    <n v="-43000.913521935458"/>
    <n v="3.3735600553675004E-3"/>
    <n v="0.1133735600553675"/>
    <n v="-1.6626439646510283E-2"/>
    <n v="-0.12789568988183719"/>
  </r>
  <r>
    <s v="ALTO ALEGRE - RS"/>
    <s v="RS"/>
    <x v="3"/>
    <n v="7"/>
    <n v="0"/>
    <n v="1"/>
    <n v="14.84336008464266"/>
    <n v="0.29686720169285319"/>
    <n v="-2650965.275551619"/>
    <n v="2935082.24"/>
    <n v="0.11"/>
    <n v="-211912.94"/>
    <n v="7.2200000774083922E-2"/>
    <n v="0.18220000077408394"/>
    <n v="-159057.91653309713"/>
    <n v="5.4191979483715291E-2"/>
    <n v="0.16419197948371528"/>
    <n v="-1.8008021290368659E-2"/>
    <n v="-9.8836559900443821E-2"/>
  </r>
  <r>
    <s v="ALTO ARAGUAIA - MT"/>
    <s v="MT"/>
    <x v="0"/>
    <n v="6"/>
    <n v="0"/>
    <n v="1"/>
    <n v="20.12710091398289"/>
    <n v="0.4025420182796578"/>
    <n v="-22529567.791351147"/>
    <n v="21549197.09142857"/>
    <n v="0.11"/>
    <n v="-1699119.88"/>
    <n v="7.8848407798722278E-2"/>
    <n v="0.18884840779872228"/>
    <n v="-1351774.0674810687"/>
    <n v="6.2729672096170655E-2"/>
    <n v="0.17272967209617066"/>
    <n v="-1.6118735702551623E-2"/>
    <n v="-8.5352775225572608E-2"/>
  </r>
  <r>
    <s v="ALTO FELIZ - RS"/>
    <s v="RS"/>
    <x v="3"/>
    <n v="7"/>
    <n v="0"/>
    <n v="1"/>
    <n v="18.780779781847713"/>
    <n v="0.37561559563695424"/>
    <n v="-2734783.1988139902"/>
    <n v="3723180.96"/>
    <n v="0.1366"/>
    <n v="-256222.18"/>
    <n v="6.8818083985904346E-2"/>
    <n v="0.20541808398590433"/>
    <n v="-164086.99192883942"/>
    <n v="4.4071720846155009E-2"/>
    <n v="0.18067172084615502"/>
    <n v="-2.4746363139749317E-2"/>
    <n v="-0.12046827942104354"/>
  </r>
  <r>
    <s v="ALTO PARAÍSO DE GOIÁS - GO"/>
    <s v="GO"/>
    <x v="0"/>
    <n v="7"/>
    <n v="0.2715681386286945"/>
    <n v="0.72843186137130544"/>
    <n v="38.651275436860779"/>
    <n v="0.56309641021695034"/>
    <n v="-17218855.912559558"/>
    <n v="7290000.25"/>
    <n v="0.1186"/>
    <n v="-546749.56000000006"/>
    <n v="7.4999937071332762E-2"/>
    <n v="0.19359993707133277"/>
    <n v="-1033131.3547535734"/>
    <n v="0.14171897384414678"/>
    <n v="0.26031897384414676"/>
    <n v="6.6719036772813989E-2"/>
    <n v="0.3446232358444985"/>
  </r>
  <r>
    <s v="ALTO PARANÁ - PR"/>
    <s v="PR"/>
    <x v="3"/>
    <n v="6"/>
    <n v="0.36398826371972176"/>
    <n v="0.63601173628027818"/>
    <n v="17.640909961895261"/>
    <n v="0.22439651548858122"/>
    <n v="-16598924.497353615"/>
    <n v="9309705.6685714275"/>
    <n v="0.11"/>
    <n v="-770913.1"/>
    <n v="8.2807462173860161E-2"/>
    <n v="0.19280746217386016"/>
    <n v="-995935.46984121692"/>
    <n v="0.10697819085767542"/>
    <n v="0.21697819085767542"/>
    <n v="2.4170728683815257E-2"/>
    <n v="0.12536199798128034"/>
  </r>
  <r>
    <s v="ALTÔNIA - PR"/>
    <s v="PR"/>
    <x v="3"/>
    <n v="6"/>
    <n v="0.60575068560927714"/>
    <n v="0.39424931439072286"/>
    <n v="49.153971813541261"/>
    <n v="0.38757839374139119"/>
    <n v="-59925931.818388239"/>
    <n v="13188516.24"/>
    <n v="0.11"/>
    <n v="-2597924.6800000002"/>
    <n v="0.19698384812391906"/>
    <n v="0.30698384812391905"/>
    <n v="-3595555.9091032944"/>
    <n v="0.27262778038655955"/>
    <n v="0.38262778038655954"/>
    <n v="7.564393226264049E-2"/>
    <n v="0.24641013761774722"/>
  </r>
  <r>
    <s v="ALTOS - PI"/>
    <s v="PI"/>
    <x v="2"/>
    <n v="6"/>
    <n v="0.27110365445400203"/>
    <n v="0.72889634554599803"/>
    <n v="19.074898818404588"/>
    <n v="0.27807248080789559"/>
    <n v="-70959229.994289964"/>
    <n v="23270076.219999999"/>
    <n v="0.11"/>
    <n v="-693448.27"/>
    <n v="2.9799999941727738E-2"/>
    <n v="0.13979999994172773"/>
    <n v="-4257553.7996573979"/>
    <n v="0.18296260654265267"/>
    <n v="0.29296260654265266"/>
    <n v="0.15316260660092493"/>
    <n v="1.0955837386607086"/>
  </r>
  <r>
    <s v="ÁLVARO DE CARVALHO - SP"/>
    <s v="SP"/>
    <x v="4"/>
    <n v="7"/>
    <n v="0.6291675323847139"/>
    <n v="0.3708324676152861"/>
    <n v="8.4419850927391735"/>
    <n v="6.2611243270238551E-2"/>
    <n v="-20340390.430127472"/>
    <n v="3653481.78"/>
    <n v="0.12619999999999998"/>
    <n v="-602037.19999999995"/>
    <n v="0.16478450865574043"/>
    <n v="0.29098450865574044"/>
    <n v="-1220423.4258076483"/>
    <n v="0.33404393378626579"/>
    <n v="0.46024393378626577"/>
    <n v="0.16925942513052533"/>
    <n v="0.58167847461176603"/>
  </r>
  <r>
    <s v="ALVINÓPOLIS - MG"/>
    <s v="MG"/>
    <x v="4"/>
    <n v="6"/>
    <n v="0"/>
    <n v="1"/>
    <n v="8.5868222182574865"/>
    <n v="0.17173644436514973"/>
    <n v="-10965533.654957196"/>
    <n v="6916622.9900000002"/>
    <n v="0.16449999999999998"/>
    <n v="-577538.02"/>
    <n v="8.3500000048434039E-2"/>
    <n v="0.24800000004843403"/>
    <n v="-657932.01929743169"/>
    <n v="9.5123302260173015E-2"/>
    <n v="0.25962330226017299"/>
    <n v="1.1623302211738962E-2"/>
    <n v="4.6868154070439205E-2"/>
  </r>
  <r>
    <s v="ALVORADA - RS"/>
    <s v="RS"/>
    <x v="3"/>
    <n v="4"/>
    <n v="0"/>
    <n v="1"/>
    <n v="12.306321827773049"/>
    <n v="0.24612643655546099"/>
    <n v="-172588807.07675689"/>
    <n v="97476377.409999996"/>
    <n v="0.11"/>
    <n v="-10722401.52"/>
    <n v="0.1100000000502686"/>
    <n v="0.2200000000502686"/>
    <n v="-10355328.424605412"/>
    <n v="0.1062342354091533"/>
    <n v="0.21623423540915332"/>
    <n v="-3.7657646411152768E-3"/>
    <n v="-1.7117112001158286E-2"/>
  </r>
  <r>
    <s v="ALVORADA DO NORTE - GO"/>
    <s v="GO"/>
    <x v="0"/>
    <n v="7"/>
    <n v="0"/>
    <n v="1"/>
    <n v="36.739913928166807"/>
    <n v="0.73479827856333613"/>
    <n v="-7269386.3495556731"/>
    <n v="5741985.3399999999"/>
    <n v="0.11"/>
    <n v="-445003.86"/>
    <n v="7.7499999329500205E-2"/>
    <n v="0.18749999932950021"/>
    <n v="-436163.18097334035"/>
    <n v="7.5960343878784684E-2"/>
    <n v="0.18596034387878468"/>
    <n v="-1.5396554507155213E-3"/>
    <n v="-8.2114957665136989E-3"/>
  </r>
  <r>
    <s v="ALVORADA D'OESTE - RO"/>
    <s v="RO"/>
    <x v="1"/>
    <n v="6"/>
    <n v="0"/>
    <n v="1"/>
    <n v="50.370629212817541"/>
    <n v="1.0074125842563508"/>
    <n v="43110.208255105223"/>
    <n v="11269786.32"/>
    <n v="0.155"/>
    <n v="-259205.09"/>
    <n v="2.3000000411720317E-2"/>
    <n v="0.17800000041172032"/>
    <n v="2586.6124953063131"/>
    <n v="-2.2951743909429447E-4"/>
    <n v="0.1547704825609057"/>
    <n v="-2.3229517850814618E-2"/>
    <n v="-0.13050290897238159"/>
  </r>
  <r>
    <s v="AMAPORÃ - PR"/>
    <s v="PR"/>
    <x v="3"/>
    <n v="7"/>
    <n v="0.32072319977617142"/>
    <n v="0.67927680022382853"/>
    <n v="10.966582811437377"/>
    <n v="0.14898690563085637"/>
    <n v="-27860632.988435928"/>
    <n v="5805654.0199999996"/>
    <n v="0.11"/>
    <n v="-577364.30000000005"/>
    <n v="9.9448623361128238E-2"/>
    <n v="0.20944862336112824"/>
    <n v="-1671637.9793061556"/>
    <n v="0.28793275891871967"/>
    <n v="0.39793275891871965"/>
    <n v="0.18848413555759141"/>
    <n v="0.89990629937256661"/>
  </r>
  <r>
    <s v="AMERICANA - SP"/>
    <s v="SP"/>
    <x v="4"/>
    <n v="4"/>
    <n v="0"/>
    <n v="1"/>
    <n v="9.5445909096930368"/>
    <n v="0.19089181819386072"/>
    <n v="-482593288.40468252"/>
    <n v="158973073.32857141"/>
    <n v="0.11"/>
    <n v="-10021915.68"/>
    <n v="6.3041592328572121E-2"/>
    <n v="0.17304159232857214"/>
    <n v="-28955597.304280952"/>
    <n v="0.18214152056074587"/>
    <n v="0.29214152056074588"/>
    <n v="0.11909992823217375"/>
    <n v="0.68827341813883836"/>
  </r>
  <r>
    <s v="AMETISTA DO SUL - RS"/>
    <s v="RS"/>
    <x v="3"/>
    <n v="7"/>
    <n v="0"/>
    <n v="1"/>
    <n v="7.7064064858001302"/>
    <n v="0.15412812971600259"/>
    <n v="-3372054.5500564515"/>
    <n v="6317804.2920000013"/>
    <n v="0.11"/>
    <n v="-414384.85"/>
    <n v="6.5590010523865067E-2"/>
    <n v="0.17559001052386508"/>
    <n v="-202323.27300338709"/>
    <n v="3.2024302060065624E-2"/>
    <n v="0.14202430206006561"/>
    <n v="-3.3565708463799471E-2"/>
    <n v="-0.19115955607985702"/>
  </r>
  <r>
    <s v="AMPÉRE - PR"/>
    <s v="PR"/>
    <x v="3"/>
    <n v="7"/>
    <n v="0"/>
    <n v="1"/>
    <n v="20.971148790386565"/>
    <n v="0.4194229758077313"/>
    <n v="-28466.097900063869"/>
    <n v="13821634.970000001"/>
    <n v="0.2"/>
    <n v="0"/>
    <n v="0"/>
    <n v="0.2"/>
    <n v="-1707.9658740038321"/>
    <n v="1.2357191299806349E-4"/>
    <n v="0.20012357191299807"/>
    <n v="1.2357191299805503E-4"/>
    <n v="6.1785956499038619E-4"/>
  </r>
  <r>
    <s v="ANANINDEUA - PA"/>
    <s v="PA"/>
    <x v="1"/>
    <n v="3"/>
    <n v="3.8441713434427226E-2"/>
    <n v="0.96155828656557274"/>
    <n v="25.661424422530512"/>
    <n v="0.49349910597120761"/>
    <n v="-181567641.26360056"/>
    <n v="102295818.5"/>
    <n v="0.11"/>
    <n v="-12000000"/>
    <n v="0.11730684768898936"/>
    <n v="0.22730684768898934"/>
    <n v="-10894058.475816034"/>
    <n v="0.10649563819479126"/>
    <n v="0.21649563819479126"/>
    <n v="-1.0811209494198087E-2"/>
    <n v="-4.7562181272208903E-2"/>
  </r>
  <r>
    <s v="ANÁPOLIS - GO"/>
    <s v="GO"/>
    <x v="0"/>
    <n v="4"/>
    <n v="0"/>
    <n v="1"/>
    <n v="15.592233255374266"/>
    <n v="0.31184466510748532"/>
    <n v="-7388319.9454933284"/>
    <n v="64225060.119999997"/>
    <n v="0.2"/>
    <n v="0"/>
    <n v="0"/>
    <n v="0.2"/>
    <n v="-443299.19672959967"/>
    <n v="6.9022776452264331E-3"/>
    <n v="0.20690227764522645"/>
    <n v="6.9022776452264401E-3"/>
    <n v="3.4511388226132089E-2"/>
  </r>
  <r>
    <s v="ANDIRÁ - PR"/>
    <s v="PR"/>
    <x v="3"/>
    <n v="6"/>
    <n v="0.49432672647779374"/>
    <n v="0.50567327352220626"/>
    <n v="10.823604009931998"/>
    <n v="0.10946414542020783"/>
    <n v="-103121903.21309248"/>
    <n v="18121315.399999999"/>
    <n v="0.18"/>
    <n v="-2207003.87"/>
    <n v="0.12179048933721447"/>
    <n v="0.30179048933721447"/>
    <n v="-6187314.192785548"/>
    <n v="0.34143846935005329"/>
    <n v="0.52143846935005334"/>
    <n v="0.21964798001283886"/>
    <n v="0.72781611009420755"/>
  </r>
  <r>
    <s v="ANGÉLICA - MS"/>
    <s v="MS"/>
    <x v="0"/>
    <n v="7"/>
    <n v="0.12945881771530141"/>
    <n v="0.87054118228469857"/>
    <n v="37.42616052174408"/>
    <n v="0.65162028057952004"/>
    <n v="-5873342.5490061361"/>
    <n v="8682934.1099999994"/>
    <n v="0.11"/>
    <n v="-173658.68"/>
    <n v="1.9999999746629426E-2"/>
    <n v="0.12999999974662943"/>
    <n v="-352400.55294036813"/>
    <n v="4.0585422908428377E-2"/>
    <n v="0.15058542290842838"/>
    <n v="2.0585423161798955E-2"/>
    <n v="0.15834940924553864"/>
  </r>
  <r>
    <s v="ANGELIM - PE"/>
    <s v="PE"/>
    <x v="2"/>
    <n v="6"/>
    <n v="0.37974254477385339"/>
    <n v="0.62025745522614661"/>
    <n v="21.391986967804623"/>
    <n v="0.26537078797762775"/>
    <n v="-28619023.132051148"/>
    <n v="4661327.0599999996"/>
    <n v="0.11"/>
    <n v="-280611.89"/>
    <n v="6.0200000211956817E-2"/>
    <n v="0.1702000002119568"/>
    <n v="-1717141.3879230688"/>
    <n v="0.36838037018648268"/>
    <n v="0.47838037018648266"/>
    <n v="0.30818036997452586"/>
    <n v="1.8106954735060907"/>
  </r>
  <r>
    <s v="ANGELINA - SC"/>
    <s v="SC"/>
    <x v="3"/>
    <n v="7"/>
    <n v="0"/>
    <n v="1"/>
    <n v="7.1758423012264032"/>
    <n v="0.14351684602452808"/>
    <n v="-6780132.5921911178"/>
    <n v="5023733.3899999997"/>
    <n v="0.2"/>
    <n v="-203387.72"/>
    <n v="4.0485372970797726E-2"/>
    <n v="0.24048537297079775"/>
    <n v="-406807.95553146704"/>
    <n v="8.0977218325566258E-2"/>
    <n v="0.28097721832556627"/>
    <n v="4.0491845354768519E-2"/>
    <n v="0.16837550182183203"/>
  </r>
  <r>
    <s v="ANGICAL DO PIAUÍ - PI"/>
    <s v="PI"/>
    <x v="2"/>
    <n v="7"/>
    <n v="0"/>
    <n v="1"/>
    <n v="16.606334861407486"/>
    <n v="0.33212669722814975"/>
    <n v="-949913.95447810541"/>
    <n v="1398760.35"/>
    <n v="0.12"/>
    <n v="-69798.14"/>
    <n v="4.9899998952644027E-2"/>
    <n v="0.16989999895264402"/>
    <n v="-56994.837268686322"/>
    <n v="4.0746677776994693E-2"/>
    <n v="0.1607466777769947"/>
    <n v="-9.1533211756493205E-3"/>
    <n v="-5.3874757104622528E-2"/>
  </r>
  <r>
    <s v="ANGRA DOS REIS - RJ"/>
    <s v="RJ"/>
    <x v="4"/>
    <n v="4"/>
    <n v="0"/>
    <n v="1"/>
    <n v="13.167019563485212"/>
    <n v="0.26334039126970427"/>
    <n v="-124627753.80817914"/>
    <n v="213643154.21999994"/>
    <n v="0.11"/>
    <n v="-11668967.609999999"/>
    <n v="5.4618963348499486E-2"/>
    <n v="0.16461896334849949"/>
    <n v="-7477665.2284907484"/>
    <n v="3.5000724716835956E-2"/>
    <n v="0.14500072471683595"/>
    <n v="-1.9618238631663537E-2"/>
    <n v="-0.11917362515600094"/>
  </r>
  <r>
    <s v="ÂNGULO - PR"/>
    <s v="PR"/>
    <x v="3"/>
    <n v="7"/>
    <n v="0"/>
    <n v="1"/>
    <n v="12.251098417274038"/>
    <n v="0.24502196834548076"/>
    <n v="-7908194.6236581933"/>
    <n v="4574345.2"/>
    <n v="0.13"/>
    <n v="-139812.1"/>
    <n v="3.0564396408036716E-2"/>
    <n v="0.16056439640803671"/>
    <n v="-474491.67741949158"/>
    <n v="0.10372887411721607"/>
    <n v="0.23372887411721607"/>
    <n v="7.316447770917936E-2"/>
    <n v="0.45567061780775497"/>
  </r>
  <r>
    <s v="ANHANGUERA - GO"/>
    <s v="GO"/>
    <x v="0"/>
    <n v="7"/>
    <n v="0.35904053646713008"/>
    <n v="0.64095946353286992"/>
    <n v="17.356059785237793"/>
    <n v="0.22249061537980869"/>
    <n v="-8982570.624448847"/>
    <n v="2157382.0628571431"/>
    <n v="0.14449999999999999"/>
    <n v="-188004.11"/>
    <n v="8.714455971281021E-2"/>
    <n v="0.2316445597128102"/>
    <n v="-538954.23746693076"/>
    <n v="0.24981863284483008"/>
    <n v="0.39431863284483004"/>
    <n v="0.16267407313201984"/>
    <n v="0.70225725712574882"/>
  </r>
  <r>
    <s v="ANICUNS - GO"/>
    <s v="GO"/>
    <x v="0"/>
    <n v="6"/>
    <n v="0.60394872429038637"/>
    <n v="0.39605127570961363"/>
    <n v="14.932180573501277"/>
    <n v="0.11827818330522982"/>
    <n v="-56613850.916848719"/>
    <n v="11696823.396000002"/>
    <n v="0.11"/>
    <n v="-303259.44"/>
    <n v="2.5926649461400483E-2"/>
    <n v="0.13592664946140048"/>
    <n v="-3396831.0550109232"/>
    <n v="0.29040628724654832"/>
    <n v="0.40040628724654831"/>
    <n v="0.26447963778514783"/>
    <n v="1.9457526455123353"/>
  </r>
  <r>
    <s v="ANITÁPOLIS - SC"/>
    <s v="SC"/>
    <x v="3"/>
    <n v="7"/>
    <n v="0"/>
    <n v="1"/>
    <n v="8.9114557353513177"/>
    <n v="0.17822911470702635"/>
    <n v="-4776279.884978964"/>
    <n v="2565177.16"/>
    <n v="0.2"/>
    <n v="-154081.60000000001"/>
    <n v="6.0066650523272237E-2"/>
    <n v="0.26006665052327227"/>
    <n v="-286576.79309873783"/>
    <n v="0.11171812908966405"/>
    <n v="0.31171812908966406"/>
    <n v="5.1651478566391795E-2"/>
    <n v="0.19860861999208823"/>
  </r>
  <r>
    <s v="ANTA GORDA - RS"/>
    <s v="RS"/>
    <x v="3"/>
    <n v="7"/>
    <n v="0"/>
    <n v="1"/>
    <n v="34.755073139577327"/>
    <n v="0.6951014627915465"/>
    <n v="-5911220.5181862777"/>
    <n v="4386975"/>
    <n v="0.13"/>
    <n v="-930038.7"/>
    <n v="0.21199999999999999"/>
    <n v="0.34199999999999997"/>
    <n v="-354673.23109117663"/>
    <n v="8.0846877652864815E-2"/>
    <n v="0.21084687765286481"/>
    <n v="-0.13115312234713516"/>
    <n v="-0.38348866183372854"/>
  </r>
  <r>
    <s v="ANTÔNIO CARLOS - SC"/>
    <s v="SC"/>
    <x v="3"/>
    <n v="7"/>
    <n v="0"/>
    <n v="1"/>
    <n v="8.4088875434758208"/>
    <n v="0.16817775086951642"/>
    <n v="-11720847.066917993"/>
    <n v="8625837.9239999987"/>
    <n v="0.11"/>
    <n v="-495473.28"/>
    <n v="5.7440597002341741E-2"/>
    <n v="0.16744059700234173"/>
    <n v="-703250.82401507953"/>
    <n v="8.1528406887683091E-2"/>
    <n v="0.19152840688768308"/>
    <n v="2.4087809885341344E-2"/>
    <n v="0.14385883899472995"/>
  </r>
  <r>
    <s v="ANTÔNIO JOÃO - MS"/>
    <s v="MS"/>
    <x v="0"/>
    <n v="7"/>
    <n v="0"/>
    <n v="1"/>
    <n v="34.047257225587877"/>
    <n v="0.68094514451175758"/>
    <n v="-5494080.0140198339"/>
    <n v="5601924.7628571428"/>
    <n v="0.11"/>
    <n v="-175184.15"/>
    <n v="3.1272135456287535E-2"/>
    <n v="0.14127213545628753"/>
    <n v="-329644.80084119004"/>
    <n v="5.8844917558846632E-2"/>
    <n v="0.16884491755884662"/>
    <n v="2.757278210255909E-2"/>
    <n v="0.19517495090948533"/>
  </r>
  <r>
    <s v="ANTÔNIO PRADO - RS"/>
    <s v="RS"/>
    <x v="3"/>
    <n v="6"/>
    <n v="0"/>
    <n v="1"/>
    <n v="15.500789549108143"/>
    <n v="0.31001579098216286"/>
    <n v="-15224694.767557103"/>
    <n v="11079375.694285713"/>
    <n v="0.11"/>
    <n v="-1120654.48"/>
    <n v="0.10114780028426941"/>
    <n v="0.21114780028426941"/>
    <n v="-913481.68605342612"/>
    <n v="8.2448841095312114E-2"/>
    <n v="0.19244884109531213"/>
    <n v="-1.8698959188957281E-2"/>
    <n v="-8.8558626534506968E-2"/>
  </r>
  <r>
    <s v="APARECIDA DE GOIÂNIA - GO"/>
    <s v="GO"/>
    <x v="0"/>
    <n v="3"/>
    <n v="0"/>
    <n v="1"/>
    <n v="20.934017755464243"/>
    <n v="0.41868035510928486"/>
    <n v="-453595293.83679849"/>
    <n v="189235246.06999999"/>
    <n v="0.11"/>
    <n v="-3784704.92"/>
    <n v="1.99999999926018E-2"/>
    <n v="0.12999999999260181"/>
    <n v="-27215717.630207907"/>
    <n v="0.14381949555074186"/>
    <n v="0.25381949555074185"/>
    <n v="0.12381949555814004"/>
    <n v="0.95245765819374228"/>
  </r>
  <r>
    <s v="APARECIDA DO RIO DOCE - GO"/>
    <s v="GO"/>
    <x v="0"/>
    <n v="7"/>
    <n v="0.30503070654281006"/>
    <n v="0.69496929345718994"/>
    <n v="19.93579412072912"/>
    <n v="0.27709529509182235"/>
    <n v="-17148018.926748592"/>
    <n v="5816734.5599999996"/>
    <n v="0.11"/>
    <n v="-115177.12"/>
    <n v="1.9800992947493209E-2"/>
    <n v="0.1298009929474932"/>
    <n v="-1028881.1356049156"/>
    <n v="0.17688294437230012"/>
    <n v="0.28688294437230011"/>
    <n v="0.15708195142480691"/>
    <n v="1.2101752679838849"/>
  </r>
  <r>
    <s v="APARECIDA DO TABOADO - MS"/>
    <s v="MS"/>
    <x v="0"/>
    <n v="6"/>
    <n v="0.29281690895162837"/>
    <n v="0.70718309104837163"/>
    <n v="40.347695975006154"/>
    <n v="0.5706641671256959"/>
    <n v="-44764741.607624643"/>
    <n v="18068441.82"/>
    <n v="0.11"/>
    <n v="-3588351.08"/>
    <n v="0.19859770508976851"/>
    <n v="0.30859770508976853"/>
    <n v="-2685884.4964574785"/>
    <n v="0.14865058776039375"/>
    <n v="0.25865058776039374"/>
    <n v="-4.9947117329374791E-2"/>
    <n v="-0.1618518754533369"/>
  </r>
  <r>
    <s v="APARECIDA D'OESTE - SP"/>
    <s v="SP"/>
    <x v="4"/>
    <n v="7"/>
    <n v="0.42223304910241516"/>
    <n v="0.5777669508975849"/>
    <n v="18.784538209682999"/>
    <n v="0.21706170730855451"/>
    <n v="-15160918.5606505"/>
    <n v="4382158.04"/>
    <n v="0.1211"/>
    <n v="-87643.16"/>
    <n v="1.9999999817441546E-2"/>
    <n v="0.14109999981744153"/>
    <n v="-909655.11363902991"/>
    <n v="0.20758153981115429"/>
    <n v="0.32868153981115428"/>
    <n v="0.18758153999371274"/>
    <n v="1.3294226806265779"/>
  </r>
  <r>
    <s v="AQUIDAUANA - MS"/>
    <s v="MS"/>
    <x v="0"/>
    <n v="6"/>
    <n v="0"/>
    <n v="1"/>
    <n v="13.003541513039599"/>
    <n v="0.26007083026079197"/>
    <n v="-15125822.382792767"/>
    <n v="17910650.329999998"/>
    <n v="0.15"/>
    <n v="-107463.9"/>
    <n v="5.9999998894512503E-3"/>
    <n v="0.15599999988945124"/>
    <n v="-907549.34296756599"/>
    <n v="5.067093188947127E-2"/>
    <n v="0.20067093188947127"/>
    <n v="4.4670932000020036E-2"/>
    <n v="0.28635212840817892"/>
  </r>
  <r>
    <s v="ARAÇARIGUAMA - SP"/>
    <s v="SP"/>
    <x v="4"/>
    <n v="6"/>
    <n v="0"/>
    <n v="1"/>
    <n v="19.790447971451997"/>
    <n v="0.39580895942903993"/>
    <n v="-17134660.817433085"/>
    <n v="20772017.890000001"/>
    <n v="0.17670000000000002"/>
    <n v="-1038600.89"/>
    <n v="4.9999999783362406E-2"/>
    <n v="0.22669999978336242"/>
    <n v="-1028079.6490459851"/>
    <n v="4.9493489486205376E-2"/>
    <n v="0.22619348948620541"/>
    <n v="-5.0651029715700902E-4"/>
    <n v="-2.2342756843450884E-3"/>
  </r>
  <r>
    <s v="ARACOIABA - CE"/>
    <s v="CE"/>
    <x v="2"/>
    <n v="6"/>
    <n v="0.17962776427056065"/>
    <n v="0.8203722357294394"/>
    <n v="20.145497212804621"/>
    <n v="0.33053613176699437"/>
    <n v="-40848768.745278493"/>
    <n v="16705474.705714285"/>
    <n v="0.1201"/>
    <n v="-693599.15"/>
    <n v="4.1519272108008223E-2"/>
    <n v="0.16161927210800822"/>
    <n v="-2450926.1247167094"/>
    <n v="0.14671394664877999"/>
    <n v="0.26681394664878"/>
    <n v="0.10519467454077178"/>
    <n v="0.65087952178420561"/>
  </r>
  <r>
    <s v="ARACRUZ - ES"/>
    <s v="ES"/>
    <x v="4"/>
    <n v="5"/>
    <n v="0.26063773971157006"/>
    <n v="0.73936226028843"/>
    <n v="13.888030600201963"/>
    <n v="0.20536571391040412"/>
    <n v="-285772470.90438205"/>
    <n v="68713545.642857134"/>
    <n v="0.11"/>
    <n v="-7827460.9100000001"/>
    <n v="0.11391437942503663"/>
    <n v="0.22391437942503661"/>
    <n v="-17146348.254262924"/>
    <n v="0.24953374322120009"/>
    <n v="0.35953374322120008"/>
    <n v="0.13561936379616346"/>
    <n v="0.60567509842112188"/>
  </r>
  <r>
    <s v="ARAÇU - GO"/>
    <s v="GO"/>
    <x v="0"/>
    <n v="7"/>
    <n v="0.44465396734476847"/>
    <n v="0.55534603265523153"/>
    <n v="8.2884714236739612"/>
    <n v="9.2059394438271852E-2"/>
    <n v="-23722845.931028143"/>
    <n v="3356421.51"/>
    <n v="0.11"/>
    <n v="-671284.3"/>
    <n v="0.1999999994041273"/>
    <n v="0.30999999940412731"/>
    <n v="-1423370.7558616884"/>
    <n v="0.42407389882973562"/>
    <n v="0.53407389882973566"/>
    <n v="0.22407389942560835"/>
    <n v="0.7228190317945693"/>
  </r>
  <r>
    <s v="ARAGUAIANA - MT"/>
    <s v="MT"/>
    <x v="0"/>
    <n v="7"/>
    <n v="3.5931687152161593E-2"/>
    <n v="0.96406831284783845"/>
    <n v="19.123928427519399"/>
    <n v="0.36873546828282883"/>
    <n v="-6574116.3803012539"/>
    <n v="5285905.3"/>
    <n v="0.11"/>
    <n v="-184478.09"/>
    <n v="3.4899999059763709E-2"/>
    <n v="0.1448999990597637"/>
    <n v="-394446.98281807522"/>
    <n v="7.4622408164988357E-2"/>
    <n v="0.18462240816498837"/>
    <n v="3.9722409105224676E-2"/>
    <n v="0.27413671057955802"/>
  </r>
  <r>
    <s v="ARAGUAINHA - MT"/>
    <s v="MT"/>
    <x v="0"/>
    <n v="7"/>
    <n v="0.28129962382609919"/>
    <n v="0.71870037617390081"/>
    <n v="18.130771290563953"/>
    <n v="0.2606118429370255"/>
    <n v="-14153779.2762536"/>
    <n v="3815584.04"/>
    <n v="0.11"/>
    <n v="-372782.56"/>
    <n v="9.7699999814445188E-2"/>
    <n v="0.2076999998144452"/>
    <n v="-849226.75657521596"/>
    <n v="0.22256796015301919"/>
    <n v="0.3325679601530192"/>
    <n v="0.124867960338574"/>
    <n v="0.60119383943249116"/>
  </r>
  <r>
    <s v="ARANDU - SP"/>
    <s v="SP"/>
    <x v="4"/>
    <n v="7"/>
    <n v="0"/>
    <n v="1"/>
    <n v="11.639496446172643"/>
    <n v="0.23278992892345285"/>
    <n v="-23721874.431181163"/>
    <n v="8632349.0999999996"/>
    <n v="0.158"/>
    <n v="-738245.33"/>
    <n v="8.5520791785401729E-2"/>
    <n v="0.24352079178540173"/>
    <n v="-1423312.4658708698"/>
    <n v="0.1648812448827944"/>
    <n v="0.3228812448827944"/>
    <n v="7.9360453097392675E-2"/>
    <n v="0.32588779182078076"/>
  </r>
  <r>
    <s v="ARAPONGA - MG"/>
    <s v="MG"/>
    <x v="4"/>
    <n v="7"/>
    <n v="0"/>
    <n v="1"/>
    <n v="54.151630714805805"/>
    <n v="1.0830326142961162"/>
    <n v="863270.05755786889"/>
    <n v="3167382.4"/>
    <n v="0.158"/>
    <n v="-292982.87"/>
    <n v="9.2499999368563776E-2"/>
    <n v="0.25049999936856376"/>
    <n v="51796.203453472132"/>
    <n v="-1.63529997052052E-2"/>
    <n v="0.14164700029479479"/>
    <n v="-0.10885299907376897"/>
    <n v="-0.43454291156948144"/>
  </r>
  <r>
    <s v="ARAPORÃ - MG"/>
    <s v="MG"/>
    <x v="4"/>
    <n v="7"/>
    <n v="0"/>
    <n v="1"/>
    <n v="17.832983417714583"/>
    <n v="0.35665966835429169"/>
    <n v="-40337122.058440432"/>
    <n v="13533091"/>
    <n v="0.11"/>
    <n v="-169163.64"/>
    <n v="1.2500000184732372E-2"/>
    <n v="0.12250000018473237"/>
    <n v="-2420227.3235064256"/>
    <n v="0.17883773363427657"/>
    <n v="0.28883773363427656"/>
    <n v="0.1663377334495442"/>
    <n v="1.35785904652003"/>
  </r>
  <r>
    <s v="ARAPOTI - PR"/>
    <s v="PR"/>
    <x v="3"/>
    <n v="6"/>
    <n v="0.66763460082283943"/>
    <n v="0.33236539917716057"/>
    <n v="10.849358716341902"/>
    <n v="7.2119028811463648E-2"/>
    <n v="-83438703.529326379"/>
    <n v="20744895.93"/>
    <n v="0.18"/>
    <n v="-1836075.72"/>
    <n v="8.8507347840910577E-2"/>
    <n v="0.26850734784091057"/>
    <n v="-5006322.2117595822"/>
    <n v="0.24132790198864026"/>
    <n v="0.42132790198864023"/>
    <n v="0.15282055414772966"/>
    <n v="0.56914849957206815"/>
  </r>
  <r>
    <s v="ARAQUARI - SC"/>
    <s v="SC"/>
    <x v="3"/>
    <n v="6"/>
    <n v="0"/>
    <n v="1"/>
    <n v="24.794565618353669"/>
    <n v="0.4958913123670734"/>
    <n v="-22423855.923559401"/>
    <n v="21864829.870000001"/>
    <n v="0.13300000000000001"/>
    <n v="-1596943.37"/>
    <n v="7.3037081902526599E-2"/>
    <n v="0.20603708190252662"/>
    <n v="-1345431.355413564"/>
    <n v="6.1534041811118101E-2"/>
    <n v="0.19453404181111811"/>
    <n v="-1.1503040091408512E-2"/>
    <n v="-5.5829950537012785E-2"/>
  </r>
  <r>
    <s v="ARARIPE - CE"/>
    <s v="CE"/>
    <x v="2"/>
    <n v="6"/>
    <n v="0"/>
    <n v="1"/>
    <n v="21.243510900169465"/>
    <n v="0.42487021800338931"/>
    <n v="-28867558.353122547"/>
    <n v="21672889.174285717"/>
    <n v="0.12619999999999998"/>
    <n v="-510889.88"/>
    <n v="2.3572762998583349E-2"/>
    <n v="0.14977276299858333"/>
    <n v="-1732053.5011873527"/>
    <n v="7.9917978967122952E-2"/>
    <n v="0.20611797896712292"/>
    <n v="5.6345215968539586E-2"/>
    <n v="0.37620469062904682"/>
  </r>
  <r>
    <s v="ARARIPINA - PE"/>
    <s v="PE"/>
    <x v="2"/>
    <n v="5"/>
    <n v="0.37792791625839833"/>
    <n v="0.62207208374160161"/>
    <n v="7.7964525271459557"/>
    <n v="9.6999109387083213E-2"/>
    <n v="-237671826.60085455"/>
    <n v="54653693.380000003"/>
    <n v="0.11"/>
    <n v="-3825758.54"/>
    <n v="7.0000000062209883E-2"/>
    <n v="0.1800000000622099"/>
    <n v="-14260309.596051272"/>
    <n v="0.26092124272189987"/>
    <n v="0.37092124272189986"/>
    <n v="0.19092124265968996"/>
    <n v="1.0606735699650307"/>
  </r>
  <r>
    <s v="ARATIBA - RS"/>
    <s v="RS"/>
    <x v="3"/>
    <n v="7"/>
    <n v="0"/>
    <n v="1"/>
    <n v="7.4546108613569233"/>
    <n v="0.14909221722713847"/>
    <n v="-12461534.216760697"/>
    <n v="11842539.917142857"/>
    <n v="0.11"/>
    <n v="-740685.39"/>
    <n v="6.2544470627268825E-2"/>
    <n v="0.17254447062726883"/>
    <n v="-747692.05300564179"/>
    <n v="6.313612267612527E-2"/>
    <n v="0.17313612267612527"/>
    <n v="5.9165204885644473E-4"/>
    <n v="3.4289829555567142E-3"/>
  </r>
  <r>
    <s v="ARAUCÁRIA - PR"/>
    <s v="PR"/>
    <x v="3"/>
    <n v="4"/>
    <n v="0"/>
    <n v="1"/>
    <n v="36.531125390969649"/>
    <n v="0.73062250781939297"/>
    <n v="-356578193.38700181"/>
    <n v="237935697.24857146"/>
    <n v="0.11"/>
    <n v="-17586232.640000001"/>
    <n v="7.3911703217981878E-2"/>
    <n v="0.18391170321798189"/>
    <n v="-21394691.603220109"/>
    <n v="8.991795619834661E-2"/>
    <n v="0.19991795619834662"/>
    <n v="1.6006252980364732E-2"/>
    <n v="8.7032269835450649E-2"/>
  </r>
  <r>
    <s v="ARAXÁ - MG"/>
    <s v="MG"/>
    <x v="4"/>
    <n v="5"/>
    <n v="0.3558125395314502"/>
    <n v="0.6441874604685498"/>
    <n v="21.373007831943713"/>
    <n v="0.27536447275668491"/>
    <n v="-163530724.36841449"/>
    <n v="52154753.700000003"/>
    <n v="0.11"/>
    <n v="-7259941.7199999997"/>
    <n v="0.13920000009510158"/>
    <n v="0.24920000009510157"/>
    <n v="-9811843.46210487"/>
    <n v="0.18812941804966993"/>
    <n v="0.29812941804966991"/>
    <n v="4.8929417954568344E-2"/>
    <n v="0.19634597887598537"/>
  </r>
  <r>
    <s v="ARCEBURGO - MG"/>
    <s v="MG"/>
    <x v="4"/>
    <n v="7"/>
    <n v="1.0596690037210126E-2"/>
    <n v="0.98940330996278991"/>
    <n v="24.402422203990437"/>
    <n v="0.48287674599475233"/>
    <n v="-12636402.47251061"/>
    <n v="6239636.9485714277"/>
    <n v="0.11"/>
    <n v="-535619.9"/>
    <n v="8.5841516808542975E-2"/>
    <n v="0.19584151680854298"/>
    <n v="-758184.14835063659"/>
    <n v="0.12151093959468648"/>
    <n v="0.23151093959468649"/>
    <n v="3.5669422786143518E-2"/>
    <n v="0.18213412236290205"/>
  </r>
  <r>
    <s v="ARCOVERDE - PE"/>
    <s v="PE"/>
    <x v="2"/>
    <n v="5"/>
    <n v="0"/>
    <n v="1"/>
    <n v="15.352203212933176"/>
    <n v="0.30704406425866354"/>
    <n v="-114776.61996878155"/>
    <n v="9263845.7850000001"/>
    <n v="0.17129999999999998"/>
    <n v="0"/>
    <n v="0"/>
    <n v="0.17129999999999998"/>
    <n v="-6886.5971981268931"/>
    <n v="7.4338426588206564E-4"/>
    <n v="0.17204338426588203"/>
    <n v="7.433842658820522E-4"/>
    <n v="4.3396629648688734E-3"/>
  </r>
  <r>
    <s v="AREAL - RJ"/>
    <s v="RJ"/>
    <x v="4"/>
    <n v="6"/>
    <n v="0"/>
    <n v="1"/>
    <n v="13.095854323394439"/>
    <n v="0.2619170864678888"/>
    <n v="-11452239.113711143"/>
    <n v="20927855.82"/>
    <n v="0.11"/>
    <n v="-713973.64"/>
    <n v="3.4115947956678917E-2"/>
    <n v="0.14411594795667892"/>
    <n v="-687134.34682266857"/>
    <n v="3.2833480540610326E-2"/>
    <n v="0.14283348054061032"/>
    <n v="-1.2824674160686056E-3"/>
    <n v="-8.8988584140189397E-3"/>
  </r>
  <r>
    <s v="ARIQUEMES - RO"/>
    <s v="RO"/>
    <x v="1"/>
    <n v="5"/>
    <n v="0"/>
    <n v="1"/>
    <n v="39.840334909784964"/>
    <n v="0.79680669819569927"/>
    <n v="-25152437.036763113"/>
    <n v="71234400.394285724"/>
    <n v="0.11"/>
    <n v="-912243.07"/>
    <n v="1.2806215325049303E-2"/>
    <n v="0.1228062153250493"/>
    <n v="-1509146.2222057867"/>
    <n v="2.1185638032363466E-2"/>
    <n v="0.13118563803236347"/>
    <n v="8.3794227073141631E-3"/>
    <n v="6.8232887766593198E-2"/>
  </r>
  <r>
    <s v="ARMAÇÃO DOS BÚZIOS - RJ"/>
    <s v="RJ"/>
    <x v="4"/>
    <n v="6"/>
    <n v="0"/>
    <n v="1"/>
    <n v="17.066920351146436"/>
    <n v="0.34133840702292872"/>
    <n v="-55284598.920684151"/>
    <n v="69969559.959999993"/>
    <n v="0.11"/>
    <n v="-1970536.83"/>
    <n v="2.8162772941926619E-2"/>
    <n v="0.13816277294192661"/>
    <n v="-3317075.9352410492"/>
    <n v="4.7407414554805634E-2"/>
    <n v="0.15740741455480564"/>
    <n v="1.9244641612879032E-2"/>
    <n v="0.13928963065157984"/>
  </r>
  <r>
    <s v="AROAZES - PI"/>
    <s v="PI"/>
    <x v="2"/>
    <n v="7"/>
    <n v="0"/>
    <n v="1"/>
    <n v="20.605094180150996"/>
    <n v="0.41210188360301991"/>
    <n v="-11101482.427666029"/>
    <n v="3394077.18"/>
    <n v="0.11"/>
    <n v="0"/>
    <n v="0"/>
    <n v="0.11"/>
    <n v="-666088.94565996167"/>
    <n v="0.19625038275056597"/>
    <n v="0.30625038275056599"/>
    <n v="0.196250382750566"/>
    <n v="1.7840943886415088"/>
  </r>
  <r>
    <s v="ARRAIAL DO CABO - RJ"/>
    <s v="RJ"/>
    <x v="4"/>
    <n v="6"/>
    <n v="0.43582586118142591"/>
    <n v="0.56417413881857414"/>
    <n v="20.150748546914304"/>
    <n v="0.22737062416010023"/>
    <n v="-134952136.66768712"/>
    <n v="16760259.120000001"/>
    <n v="0.11"/>
    <n v="-3487237.35"/>
    <n v="0.20806583746898538"/>
    <n v="0.31806583746898537"/>
    <n v="-8097128.2000612272"/>
    <n v="0.48311473838724439"/>
    <n v="0.59311473838724438"/>
    <n v="0.27504890091825901"/>
    <n v="0.86475461529275077"/>
  </r>
  <r>
    <s v="ARROIO DO MEIO - RS"/>
    <s v="RS"/>
    <x v="3"/>
    <n v="6"/>
    <n v="0.34293497879799067"/>
    <n v="0.65706502120200927"/>
    <n v="36.612852256487876"/>
    <n v="0.48114049088350475"/>
    <n v="-18706856.866012394"/>
    <n v="4512533.74"/>
    <n v="0.11"/>
    <n v="-1128133.44"/>
    <n v="0.25000000110802495"/>
    <n v="0.36000000110802494"/>
    <n v="-1122411.4119607436"/>
    <n v="0.24873197113441273"/>
    <n v="0.35873197113441274"/>
    <n v="-1.2680299736121947E-3"/>
    <n v="-3.522305471414966E-3"/>
  </r>
  <r>
    <s v="ARROIO DO SAL - RS"/>
    <s v="RS"/>
    <x v="3"/>
    <n v="7"/>
    <n v="0"/>
    <n v="1"/>
    <n v="12.208492530846968"/>
    <n v="0.24416985061693935"/>
    <n v="-17842131.661098149"/>
    <n v="6870302.1900000004"/>
    <n v="0.14000000000000001"/>
    <n v="-1209173.19"/>
    <n v="0.17600000066372626"/>
    <n v="0.31600000066372624"/>
    <n v="-1070527.8996658889"/>
    <n v="0.15581962336738042"/>
    <n v="0.29581962336738044"/>
    <n v="-2.0180377296345808E-2"/>
    <n v="-6.3861953335313193E-2"/>
  </r>
  <r>
    <s v="ARROIO DOS RATOS - RS"/>
    <s v="RS"/>
    <x v="3"/>
    <n v="6"/>
    <n v="0.68286469172229725"/>
    <n v="0.31713530827770275"/>
    <n v="21.09316175215357"/>
    <n v="0.13378772709641343"/>
    <n v="-44231621.709551506"/>
    <n v="9190136.1942857113"/>
    <n v="0.11"/>
    <n v="-815724.52"/>
    <n v="8.8760873914709257E-2"/>
    <n v="0.19876087391470926"/>
    <n v="-2653897.3025730904"/>
    <n v="0.2887767108634629"/>
    <n v="0.39877671086346289"/>
    <n v="0.20001583694875363"/>
    <n v="1.0063139339716471"/>
  </r>
  <r>
    <s v="ARROIO GRANDE - RS"/>
    <s v="RS"/>
    <x v="3"/>
    <n v="6"/>
    <n v="0.26023135620100429"/>
    <n v="0.73976864379899565"/>
    <n v="12.485477934677135"/>
    <n v="0.18472730157836778"/>
    <n v="-31744513.392681867"/>
    <n v="12240185.91"/>
    <n v="0.11"/>
    <n v="-2313395.14"/>
    <n v="0.18900000024591129"/>
    <n v="0.29900000024591128"/>
    <n v="-1904670.8035609119"/>
    <n v="0.15560799628090877"/>
    <n v="0.26560799628090875"/>
    <n v="-3.3392003965002526E-2"/>
    <n v="-0.11167894293491443"/>
  </r>
  <r>
    <s v="ARTUR NOGUEIRA - SP"/>
    <s v="SP"/>
    <x v="4"/>
    <n v="6"/>
    <n v="0"/>
    <n v="1"/>
    <n v="17.923838355160299"/>
    <n v="0.35847676710320597"/>
    <n v="-68797973.371794626"/>
    <n v="40731640.479999997"/>
    <n v="0.11"/>
    <n v="-2312871.7799999998"/>
    <n v="5.6783172804828801E-2"/>
    <n v="0.16678317280482879"/>
    <n v="-4127878.4023076775"/>
    <n v="0.10134328874709929"/>
    <n v="0.21134328874709929"/>
    <n v="4.4560115942270495E-2"/>
    <n v="0.26717393123594757"/>
  </r>
  <r>
    <s v="ARUANÃ - GO"/>
    <s v="GO"/>
    <x v="0"/>
    <n v="7"/>
    <n v="0.328540356616915"/>
    <n v="0.67145964338308506"/>
    <n v="16.400246878011245"/>
    <n v="0.22024207840207968"/>
    <n v="-19001970.204679213"/>
    <n v="3210970.36"/>
    <n v="0.16"/>
    <n v="-353206.74"/>
    <n v="0.11000000012457294"/>
    <n v="0.27000000012457293"/>
    <n v="-1140118.2122807528"/>
    <n v="0.3550696781519817"/>
    <n v="0.51506967815198168"/>
    <n v="0.24506967802740875"/>
    <n v="0.90766547375680817"/>
  </r>
  <r>
    <s v="ARVOREZINHA - RS"/>
    <s v="RS"/>
    <x v="3"/>
    <n v="6"/>
    <n v="0"/>
    <n v="1"/>
    <n v="9.4440118530932917"/>
    <n v="0.18888023706186582"/>
    <n v="-14234641.693900554"/>
    <n v="5346124.88"/>
    <n v="0.11"/>
    <n v="-751130.55"/>
    <n v="0.14050000081554401"/>
    <n v="0.25050000081554402"/>
    <n v="-854078.50163403316"/>
    <n v="0.15975655653483972"/>
    <n v="0.26975655653483971"/>
    <n v="1.9256555719295687E-2"/>
    <n v="7.6872477671068973E-2"/>
  </r>
  <r>
    <s v="ASPÁSIA - SP"/>
    <s v="SP"/>
    <x v="4"/>
    <n v="7"/>
    <n v="0"/>
    <n v="1"/>
    <n v="20.638560953530703"/>
    <n v="0.41277121907061409"/>
    <n v="-3424784.7481673313"/>
    <n v="3040544"/>
    <n v="0.12570000000000001"/>
    <n v="-67804.13"/>
    <n v="2.2299999605333784E-2"/>
    <n v="0.14799999960533378"/>
    <n v="-205487.08489003987"/>
    <n v="6.7582342136814952E-2"/>
    <n v="0.19328234213681494"/>
    <n v="4.5282342531481168E-2"/>
    <n v="0.30596177467725649"/>
  </r>
  <r>
    <s v="ASSIS - SP"/>
    <s v="SP"/>
    <x v="4"/>
    <n v="5"/>
    <n v="8.3411153217969547E-2"/>
    <n v="0.91658884678203045"/>
    <n v="7.9287757629058078"/>
    <n v="0.14534854865830296"/>
    <n v="-217834141.83316752"/>
    <n v="66304053.557142884"/>
    <n v="0.11"/>
    <n v="-17028644.960000001"/>
    <n v="0.2568266048066607"/>
    <n v="0.36682660480666068"/>
    <n v="-13070048.509990051"/>
    <n v="0.19712291796346779"/>
    <n v="0.3071229179634678"/>
    <n v="-5.9703686843192882E-2"/>
    <n v="-0.16275724296131755"/>
  </r>
  <r>
    <s v="ASTORGA - PR"/>
    <s v="PR"/>
    <x v="3"/>
    <n v="6"/>
    <n v="0.28606569559905115"/>
    <n v="0.71393430440094885"/>
    <n v="12.892255729129623"/>
    <n v="0.1840844725227061"/>
    <n v="-48995112.118634753"/>
    <n v="17536138.75"/>
    <n v="0.12130000000000001"/>
    <n v="-886454.01"/>
    <n v="5.0550125237803563E-2"/>
    <n v="0.17185012523780357"/>
    <n v="-2939706.7271180851"/>
    <n v="0.16763705904859388"/>
    <n v="0.2889370590485939"/>
    <n v="0.11708693381079033"/>
    <n v="0.68133167577717635"/>
  </r>
  <r>
    <s v="ATALAIA - AL"/>
    <s v="AL"/>
    <x v="2"/>
    <n v="6"/>
    <n v="0.3522785030282965"/>
    <n v="0.64772149697170356"/>
    <n v="18.537471874705858"/>
    <n v="0.2401423806551066"/>
    <n v="-193356582.46612185"/>
    <n v="44822387.609999999"/>
    <n v="0.11"/>
    <n v="-5826909.7800000003"/>
    <n v="0.12999998640634663"/>
    <n v="0.23999998640634662"/>
    <n v="-11601394.947967311"/>
    <n v="0.25883036506022733"/>
    <n v="0.36883036506022732"/>
    <n v="0.12883037865388069"/>
    <n v="0.53679327479525996"/>
  </r>
  <r>
    <s v="ATALAIA - PR"/>
    <s v="PR"/>
    <x v="3"/>
    <n v="7"/>
    <n v="0.51250763911368002"/>
    <n v="0.48749236088631998"/>
    <n v="9.2219080903695385"/>
    <n v="8.991219493701802E-2"/>
    <n v="-25852798.479075819"/>
    <n v="4161377.1960000005"/>
    <n v="0.11"/>
    <n v="-261120.22"/>
    <n v="6.2748510337153285E-2"/>
    <n v="0.17274851033715327"/>
    <n v="-1551167.9087445491"/>
    <n v="0.37275349858589196"/>
    <n v="0.48275349858589195"/>
    <n v="0.31000498824873868"/>
    <n v="1.7945450738978987"/>
  </r>
  <r>
    <s v="AURILÂNDIA - GO"/>
    <s v="GO"/>
    <x v="0"/>
    <n v="7"/>
    <n v="0.62642048323804467"/>
    <n v="0.37357951676195533"/>
    <n v="31.213353747061817"/>
    <n v="0.23321339218694642"/>
    <n v="-22156793.947506331"/>
    <n v="3782543.57"/>
    <n v="0.11"/>
    <n v="-666765.29"/>
    <n v="0.17627431850044759"/>
    <n v="0.2862743185004476"/>
    <n v="-1329407.6368503799"/>
    <n v="0.35145864475802452"/>
    <n v="0.46145864475802451"/>
    <n v="0.17518432625757691"/>
    <n v="0.61194565818974422"/>
  </r>
  <r>
    <s v="AVARÉ - SP"/>
    <s v="SP"/>
    <x v="4"/>
    <n v="5"/>
    <n v="0"/>
    <n v="1"/>
    <n v="27.36746281517906"/>
    <n v="0.54734925630358122"/>
    <n v="-157305364.20532653"/>
    <n v="75762617.400000006"/>
    <n v="0.11"/>
    <n v="-7045923.4199999999"/>
    <n v="9.3000000023758411E-2"/>
    <n v="0.2030000000237584"/>
    <n v="-9438321.8523195907"/>
    <n v="0.12457755785400822"/>
    <n v="0.23457755785400822"/>
    <n v="3.1577557830249819E-2"/>
    <n v="0.15555447205199058"/>
  </r>
  <r>
    <s v="BAGÉ - RS"/>
    <s v="RS"/>
    <x v="3"/>
    <n v="4"/>
    <n v="0.49738483792770161"/>
    <n v="0.50261516207229839"/>
    <n v="7.9347736654398862"/>
    <n v="7.9762751037241467E-2"/>
    <n v="-590891448.5911026"/>
    <n v="86316276.46800001"/>
    <n v="0.11"/>
    <n v="-16166859.380000001"/>
    <n v="0.18729792388569416"/>
    <n v="0.29729792388569415"/>
    <n v="-35453486.915466152"/>
    <n v="0.41073929930943909"/>
    <n v="0.52073929930943907"/>
    <n v="0.22344137542374493"/>
    <n v="0.75157395148731077"/>
  </r>
  <r>
    <s v="BAIÃO - PA"/>
    <s v="PA"/>
    <x v="1"/>
    <n v="6"/>
    <n v="0.28741205795685443"/>
    <n v="0.71258794204314557"/>
    <n v="20.686484374053602"/>
    <n v="0.29481878656429089"/>
    <n v="-115104042.58059956"/>
    <n v="32006953.940000001"/>
    <n v="0.1142"/>
    <n v="-1369039.77"/>
    <n v="4.2773197742165397E-2"/>
    <n v="0.15697319774216539"/>
    <n v="-6906242.5548359733"/>
    <n v="0.21577319003184009"/>
    <n v="0.32997319003184011"/>
    <n v="0.17299999228967472"/>
    <n v="1.1020989237527923"/>
  </r>
  <r>
    <s v="BALIZA - GO"/>
    <s v="GO"/>
    <x v="0"/>
    <n v="7"/>
    <n v="0"/>
    <n v="1"/>
    <n v="7.8440471832996117"/>
    <n v="0.15688094366599223"/>
    <n v="-13985867.005114006"/>
    <n v="2938683.6942857141"/>
    <n v="0.13"/>
    <n v="-166129.49"/>
    <n v="5.6531939903242956E-2"/>
    <n v="0.18653193990324296"/>
    <n v="-839152.02030684031"/>
    <n v="0.28555370621839155"/>
    <n v="0.41555370621839155"/>
    <n v="0.22902176631514859"/>
    <n v="1.2277884765147768"/>
  </r>
  <r>
    <s v="BALNEÁRIO BARRA DO SUL - SC"/>
    <s v="SC"/>
    <x v="3"/>
    <n v="7"/>
    <n v="0"/>
    <n v="1"/>
    <n v="16.470103582876771"/>
    <n v="0.32940207165753543"/>
    <n v="-4216784.0569348261"/>
    <n v="5315838.6799999988"/>
    <n v="0.1255"/>
    <n v="-357742.94"/>
    <n v="6.7297553882880445E-2"/>
    <n v="0.19279755388288045"/>
    <n v="-253007.04341608955"/>
    <n v="4.7594943836047635E-2"/>
    <n v="0.17309494383604762"/>
    <n v="-1.9702610046832825E-2"/>
    <n v="-0.1021932573833465"/>
  </r>
  <r>
    <s v="BALNEÁRIO CAMBORIÚ - SC"/>
    <s v="SC"/>
    <x v="3"/>
    <n v="4"/>
    <n v="2.2664499969612714E-2"/>
    <n v="0.97733550003038727"/>
    <n v="10.419627530112095"/>
    <n v="0.20366943764544987"/>
    <n v="-322761780.4984262"/>
    <n v="165251786.67428571"/>
    <n v="0.11"/>
    <n v="-6058591.2199999997"/>
    <n v="3.6662787991161593E-2"/>
    <n v="0.14666278799116159"/>
    <n v="-19365706.82990557"/>
    <n v="0.11718909198891587"/>
    <n v="0.22718909198891588"/>
    <n v="8.0526303997754289E-2"/>
    <n v="0.54905750191116698"/>
  </r>
  <r>
    <s v="BALNEÁRIO PIÇARRAS - SC"/>
    <s v="SC"/>
    <x v="3"/>
    <n v="6"/>
    <n v="0.11228574063134812"/>
    <n v="0.88771425936865189"/>
    <n v="36.63590209982366"/>
    <n v="0.65044425397694794"/>
    <n v="-24711972.241436504"/>
    <n v="12093389.880000001"/>
    <n v="0.1323"/>
    <n v="-1400414.55"/>
    <n v="0.11580000015677985"/>
    <n v="0.24810000015677985"/>
    <n v="-1482718.3344861902"/>
    <n v="0.1226056836998453"/>
    <n v="0.25490568369984529"/>
    <n v="6.8056835430654328E-3"/>
    <n v="2.7431211361405694E-2"/>
  </r>
  <r>
    <s v="BAMBUÍ - MG"/>
    <s v="MG"/>
    <x v="4"/>
    <n v="6"/>
    <n v="0.45616464639199061"/>
    <n v="0.54383535360800939"/>
    <n v="7.2193869612818107"/>
    <n v="7.8523157218434919E-2"/>
    <n v="-29413360.202911604"/>
    <n v="7158018.4457142865"/>
    <n v="0.11"/>
    <n v="-1152598.75"/>
    <n v="0.16102204244669058"/>
    <n v="0.27102204244669059"/>
    <n v="-1764801.6121746963"/>
    <n v="0.24654890533724935"/>
    <n v="0.35654890533724937"/>
    <n v="8.5526862890558775E-2"/>
    <n v="0.31557161225136032"/>
  </r>
  <r>
    <s v="BANDEIRA - MG"/>
    <s v="MG"/>
    <x v="4"/>
    <n v="7"/>
    <n v="0.8483135715763096"/>
    <n v="0.1516864284236904"/>
    <n v="10.612267130387222"/>
    <n v="3.2194737969731275E-2"/>
    <n v="-2958155.0452722916"/>
    <n v="3578986.96"/>
    <n v="0.2"/>
    <n v="-219437.24"/>
    <n v="6.1312668208212746E-2"/>
    <n v="0.26131266820821275"/>
    <n v="-177489.30271633749"/>
    <n v="4.959205068362068E-2"/>
    <n v="0.2495920506836207"/>
    <n v="-1.1720617524592053E-2"/>
    <n v="-4.4852848524179145E-2"/>
  </r>
  <r>
    <s v="BARÃO - RS"/>
    <s v="RS"/>
    <x v="3"/>
    <n v="7"/>
    <n v="0"/>
    <n v="1"/>
    <n v="12.538754175784307"/>
    <n v="0.25077508351568611"/>
    <n v="-16587552.532990215"/>
    <n v="5140900.78"/>
    <n v="0.14699999999999999"/>
    <n v="-514090.08"/>
    <n v="0.10000000038903688"/>
    <n v="0.24700000038903686"/>
    <n v="-995253.15197941288"/>
    <n v="0.19359509054353172"/>
    <n v="0.34059509054353171"/>
    <n v="9.3595090154494853E-2"/>
    <n v="0.37892748990719882"/>
  </r>
  <r>
    <s v="BARBACENA - MG"/>
    <s v="MG"/>
    <x v="4"/>
    <n v="4"/>
    <n v="0.55894830931426986"/>
    <n v="0.44105169068573014"/>
    <n v="14.319116035953968"/>
    <n v="0.12630940673565294"/>
    <n v="-593881067.88145494"/>
    <n v="62347363"/>
    <n v="0.11"/>
    <n v="-16740266.970000001"/>
    <n v="0.26850000007217628"/>
    <n v="0.37850000007217627"/>
    <n v="-35632864.072887294"/>
    <n v="0.57152159062264263"/>
    <n v="0.68152159062264261"/>
    <n v="0.30302159055046635"/>
    <n v="0.80058544383800023"/>
  </r>
  <r>
    <s v="BARRA DE GUABIRABA - PE"/>
    <s v="PE"/>
    <x v="2"/>
    <n v="6"/>
    <n v="0.40723846573466593"/>
    <n v="0.59276153426533407"/>
    <n v="19.111737514240943"/>
    <n v="0.22657405702835606"/>
    <n v="-59957269.653158799"/>
    <n v="7541495.4299999997"/>
    <n v="0.11"/>
    <n v="-641027.11"/>
    <n v="8.4999999794470468E-2"/>
    <n v="0.19499999979447047"/>
    <n v="-3597436.1791895279"/>
    <n v="0.47701894307048964"/>
    <n v="0.58701894307048963"/>
    <n v="0.39201894327601916"/>
    <n v="2.0103535573805447"/>
  </r>
  <r>
    <s v="BARRA DE SÃO FRANCISCO - ES"/>
    <s v="ES"/>
    <x v="4"/>
    <n v="6"/>
    <n v="0.35249890290218644"/>
    <n v="0.64750109709781356"/>
    <n v="9.2357934492569029"/>
    <n v="0.11960372781925288"/>
    <n v="-175601609.64827362"/>
    <n v="24685461.32"/>
    <n v="0.11"/>
    <n v="-5630753.7300000004"/>
    <n v="0.22810000011780215"/>
    <n v="0.33810000011780217"/>
    <n v="-10536096.578896416"/>
    <n v="0.42681384165019187"/>
    <n v="0.53681384165019186"/>
    <n v="0.19871384153238969"/>
    <n v="0.58773688690669323"/>
  </r>
  <r>
    <s v="BARRA DO BUGRES - MT"/>
    <s v="MT"/>
    <x v="0"/>
    <n v="6"/>
    <n v="0"/>
    <n v="1"/>
    <n v="18.621565193907884"/>
    <n v="0.3724313038781577"/>
    <n v="-25162921.315396916"/>
    <n v="22172292.739999998"/>
    <n v="0.11"/>
    <n v="-804854.23"/>
    <n v="3.6300000159568524E-2"/>
    <n v="0.14630000015956851"/>
    <n v="-1509775.2789238149"/>
    <n v="6.8092880453454407E-2"/>
    <n v="0.17809288045345439"/>
    <n v="3.1792880293885883E-2"/>
    <n v="0.21731292043205452"/>
  </r>
  <r>
    <s v="BARRA DO GARÇAS - MT"/>
    <s v="MT"/>
    <x v="0"/>
    <n v="5"/>
    <n v="0"/>
    <n v="1"/>
    <n v="20.602338920852624"/>
    <n v="0.41204677841705251"/>
    <n v="-45403081.125071585"/>
    <n v="38559816.880000003"/>
    <n v="0.11"/>
    <n v="-2028246.37"/>
    <n v="5.2600000054772042E-2"/>
    <n v="0.16260000005477204"/>
    <n v="-2724184.867504295"/>
    <n v="7.0648283314780486E-2"/>
    <n v="0.1806482833147805"/>
    <n v="1.8048283260008458E-2"/>
    <n v="0.11099805199218249"/>
  </r>
  <r>
    <s v="BARRA DO PIRAÍ - RJ"/>
    <s v="RJ"/>
    <x v="4"/>
    <n v="5"/>
    <n v="1.8576828373350469E-2"/>
    <n v="0.98142317162664949"/>
    <n v="14.329190379048475"/>
    <n v="0.28125998937295654"/>
    <n v="-142244540.80087999"/>
    <n v="60867076.080000013"/>
    <n v="0.20430000000000001"/>
    <n v="-805600"/>
    <n v="1.3235398377624842E-2"/>
    <n v="0.21753539837762484"/>
    <n v="-8534672.4480527993"/>
    <n v="0.14021820987154601"/>
    <n v="0.34451820987154602"/>
    <n v="0.12698281149392118"/>
    <n v="0.58373401497391564"/>
  </r>
  <r>
    <s v="BARRA FUNDA - RS"/>
    <s v="RS"/>
    <x v="3"/>
    <n v="7"/>
    <n v="0"/>
    <n v="1"/>
    <n v="8.0771801934874201"/>
    <n v="0.16154360386974839"/>
    <n v="-8151845.99504505"/>
    <n v="5285249.8285714295"/>
    <n v="0.11"/>
    <n v="-706913.09"/>
    <n v="0.13375206715461438"/>
    <n v="0.24375206715461439"/>
    <n v="-489110.75970270298"/>
    <n v="9.2542599795118224E-2"/>
    <n v="0.20254259979511824"/>
    <n v="-4.1209467359496155E-2"/>
    <n v="-0.16906304771297209"/>
  </r>
  <r>
    <s v="BARRA MANSA - RJ"/>
    <s v="RJ"/>
    <x v="4"/>
    <n v="4"/>
    <n v="0.5464179760246316"/>
    <n v="0.4535820239753684"/>
    <n v="13.394126966263178"/>
    <n v="0.12150670437481427"/>
    <n v="-516560.7783013208"/>
    <n v="93316055.299999997"/>
    <n v="0.2"/>
    <n v="-40893.94"/>
    <n v="4.3823048315245279E-4"/>
    <n v="0.20043823048315246"/>
    <n v="-30993.646698079247"/>
    <n v="3.3213627171056862E-4"/>
    <n v="0.20033213627171059"/>
    <n v="-1.0609421144186504E-4"/>
    <n v="-5.2931125557298397E-4"/>
  </r>
  <r>
    <s v="BARRA VELHA - SC"/>
    <s v="SC"/>
    <x v="3"/>
    <n v="6"/>
    <n v="0.23598053110031222"/>
    <n v="0.76401946889968775"/>
    <n v="38.473241612490149"/>
    <n v="0.58788611247248179"/>
    <n v="-18042671.380474642"/>
    <n v="17546797.68"/>
    <n v="0.11"/>
    <n v="-969943.27"/>
    <n v="5.5277509189357678E-2"/>
    <n v="0.16527750918935769"/>
    <n v="-1082560.2828284784"/>
    <n v="6.1695604096603365E-2"/>
    <n v="0.17169560409660337"/>
    <n v="6.4180949072456805E-3"/>
    <n v="3.8832233972575736E-2"/>
  </r>
  <r>
    <s v="BARRETOS - SP"/>
    <s v="SP"/>
    <x v="4"/>
    <n v="4"/>
    <n v="0.30094785069543301"/>
    <n v="0.69905214930456694"/>
    <n v="20.447785653697157"/>
    <n v="0.28588137019472176"/>
    <n v="-463653970.46666896"/>
    <n v="110867060.0657143"/>
    <n v="0.11"/>
    <n v="-2492826.5"/>
    <n v="2.2484825506533912E-2"/>
    <n v="0.1324848255065339"/>
    <n v="-27819238.228000138"/>
    <n v="0.25092428906756276"/>
    <n v="0.36092428906756274"/>
    <n v="0.22843946356102884"/>
    <n v="1.7242688940988389"/>
  </r>
  <r>
    <s v="BARRO ALTO - GO"/>
    <s v="GO"/>
    <x v="0"/>
    <n v="7"/>
    <n v="0.22990549958750903"/>
    <n v="0.77009450041249095"/>
    <n v="18.755463863978246"/>
    <n v="0.28886959148669711"/>
    <n v="-51356655.222731829"/>
    <n v="17189731"/>
    <n v="0.11"/>
    <n v="-1547075.79"/>
    <n v="0.09"/>
    <n v="0.2"/>
    <n v="-3081399.3133639097"/>
    <n v="0.17925814623648909"/>
    <n v="0.2892581462364891"/>
    <n v="8.9258146236489089E-2"/>
    <n v="0.44629073118244533"/>
  </r>
  <r>
    <s v="BATURITÉ - CE"/>
    <s v="CE"/>
    <x v="2"/>
    <n v="6"/>
    <n v="0"/>
    <n v="1"/>
    <n v="19.278771347735976"/>
    <n v="0.38557542695471952"/>
    <n v="-35803963.517181076"/>
    <n v="24605420.079999998"/>
    <n v="0.11"/>
    <n v="-91040.05"/>
    <n v="3.6999998254043224E-3"/>
    <n v="0.11369999982540432"/>
    <n v="-2148237.8110308647"/>
    <n v="8.7307503958325622E-2"/>
    <n v="0.19730750395832564"/>
    <n v="8.3607504132921312E-2"/>
    <n v="0.7353342503193272"/>
  </r>
  <r>
    <s v="BAURU - SP"/>
    <s v="SP"/>
    <x v="4"/>
    <n v="4"/>
    <n v="0.50621882585743938"/>
    <n v="0.49378117414256062"/>
    <n v="35.966748514388321"/>
    <n v="0.35519406623049726"/>
    <n v="-851879123.03647673"/>
    <n v="291832460.54571432"/>
    <n v="0.11"/>
    <n v="0"/>
    <n v="0"/>
    <n v="0.11"/>
    <n v="-51112747.382188603"/>
    <n v="0.17514414704454034"/>
    <n v="0.28514414704454033"/>
    <n v="0.17514414704454034"/>
    <n v="1.5922195185867301"/>
  </r>
  <r>
    <s v="BAYEUX - PB"/>
    <s v="PB"/>
    <x v="2"/>
    <n v="5"/>
    <n v="0.44081764644934002"/>
    <n v="0.55918235355065993"/>
    <n v="48.521376859900379"/>
    <n v="0.54264595420075246"/>
    <n v="-74182613.62760976"/>
    <n v="46353235.020000003"/>
    <n v="0.11"/>
    <n v="-1854129.4"/>
    <n v="3.9999999982741223E-2"/>
    <n v="0.14999999998274122"/>
    <n v="-4450956.817656585"/>
    <n v="9.6022571363921699E-2"/>
    <n v="0.20602257136392171"/>
    <n v="5.6022571381180497E-2"/>
    <n v="0.37348380925084257"/>
  </r>
  <r>
    <s v="BEBEDOURO - SP"/>
    <s v="SP"/>
    <x v="4"/>
    <n v="5"/>
    <n v="0.17135530173588928"/>
    <n v="0.82864469826411069"/>
    <n v="7.9327068016263702"/>
    <n v="0.13146790868102684"/>
    <n v="-204239707.82972503"/>
    <n v="55608912.32"/>
    <n v="0.11"/>
    <n v="-10927151.27"/>
    <n v="0.19649999998417519"/>
    <n v="0.30649999998417521"/>
    <n v="-12254382.469783502"/>
    <n v="0.2203672389646103"/>
    <n v="0.33036723896461029"/>
    <n v="2.3867238980435079E-2"/>
    <n v="7.7870274002177275E-2"/>
  </r>
  <r>
    <s v="BEBERIBE - CE"/>
    <s v="CE"/>
    <x v="2"/>
    <n v="6"/>
    <n v="0.13025976244856852"/>
    <n v="0.86974023755143148"/>
    <n v="30.863161709442657"/>
    <n v="0.536858671935178"/>
    <n v="-55032269.883868039"/>
    <n v="31569181.960000001"/>
    <n v="0.11"/>
    <n v="-1149118.22"/>
    <n v="3.6399999894073908E-2"/>
    <n v="0.1463999998940739"/>
    <n v="-3301936.1930320822"/>
    <n v="0.10459365710571242"/>
    <n v="0.21459365710571243"/>
    <n v="6.8193657211638531E-2"/>
    <n v="0.46580366981543242"/>
  </r>
  <r>
    <s v="BELA VISTA DE GOIÁS - GO"/>
    <s v="GO"/>
    <x v="0"/>
    <n v="6"/>
    <n v="0.23973085145807282"/>
    <n v="0.76026914854192718"/>
    <n v="18.316555380267062"/>
    <n v="0.27851023926353391"/>
    <n v="-72107203.714018032"/>
    <n v="18816561.010000002"/>
    <n v="0.1201"/>
    <n v="-1063135.7"/>
    <n v="5.6500000155979613E-2"/>
    <n v="0.1766000001559796"/>
    <n v="-4326432.2228410821"/>
    <n v="0.22992682991019525"/>
    <n v="0.35002682991019524"/>
    <n v="0.17342682975421564"/>
    <n v="0.98203187769557587"/>
  </r>
  <r>
    <s v="BELA VISTA DO PARAÍSO - PR"/>
    <s v="PR"/>
    <x v="3"/>
    <n v="6"/>
    <n v="0.37995563082139844"/>
    <n v="0.62004436917860151"/>
    <n v="35.609708991276527"/>
    <n v="0.44159199096259255"/>
    <n v="-37870346.503860503"/>
    <n v="8605322.8320000004"/>
    <n v="0.11"/>
    <n v="0"/>
    <n v="0"/>
    <n v="0.11"/>
    <n v="-2272220.7902316302"/>
    <n v="0.26404829134150376"/>
    <n v="0.37404829134150375"/>
    <n v="0.26404829134150376"/>
    <n v="2.4004390121954886"/>
  </r>
  <r>
    <s v="BELÉM - PA"/>
    <s v="PA"/>
    <x v="1"/>
    <n v="2"/>
    <n v="0"/>
    <n v="1"/>
    <n v="11.800335695100541"/>
    <n v="0.23600671390201083"/>
    <n v="-28435313.962343037"/>
    <n v="305586590.52999997"/>
    <n v="0.11"/>
    <n v="-2169664.79"/>
    <n v="7.0999999909583736E-3"/>
    <n v="0.11709999999095838"/>
    <n v="-1706118.8377405822"/>
    <n v="5.5830945814132164E-3"/>
    <n v="0.11558309458141322"/>
    <n v="-1.5169054095451606E-3"/>
    <n v="-1.2953931764835946E-2"/>
  </r>
  <r>
    <s v="BELÉM - PB"/>
    <s v="PB"/>
    <x v="2"/>
    <n v="6"/>
    <n v="0.32533701977292701"/>
    <n v="0.67466298022707294"/>
    <n v="7.8033531171809045"/>
    <n v="0.10529266939602977"/>
    <n v="-47076490.692474924"/>
    <n v="6463079.0099999998"/>
    <n v="0.1341"/>
    <n v="-775569.48"/>
    <n v="0.11999999981432999"/>
    <n v="0.25409999981432996"/>
    <n v="-2824589.4415484956"/>
    <n v="0.43703464512473839"/>
    <n v="0.57113464512473833"/>
    <n v="0.31703464531040837"/>
    <n v="1.2476766845417733"/>
  </r>
  <r>
    <s v="BELÉM DE SÃO FRANCISCO - PE"/>
    <s v="PE"/>
    <x v="2"/>
    <n v="6"/>
    <n v="0.23884455138299754"/>
    <n v="0.76115544861700246"/>
    <n v="11.962898486070634"/>
    <n v="0.18211250727849507"/>
    <n v="-210983571.08432171"/>
    <n v="30303073.969999999"/>
    <n v="0.1409"/>
    <n v="-2424245.92"/>
    <n v="8.0000000079199884E-2"/>
    <n v="0.22090000007919988"/>
    <n v="-12659014.265059302"/>
    <n v="0.41774686876954159"/>
    <n v="0.55864686876954162"/>
    <n v="0.33774686869034176"/>
    <n v="1.5289582099105861"/>
  </r>
  <r>
    <s v="BELO MONTE - AL"/>
    <s v="AL"/>
    <x v="2"/>
    <n v="7"/>
    <n v="0.12227442197035966"/>
    <n v="0.87772557802964035"/>
    <n v="21.438583772038211"/>
    <n v="0.37634386666898206"/>
    <n v="-11687353.744658081"/>
    <n v="4355680.55"/>
    <n v="0.11"/>
    <n v="-43556.81"/>
    <n v="1.0000001033133617E-2"/>
    <n v="0.12000000103313362"/>
    <n v="-701241.22467948485"/>
    <n v="0.16099464059169466"/>
    <n v="0.27099464059169465"/>
    <n v="0.15099463955856102"/>
    <n v="1.2582886521548393"/>
  </r>
  <r>
    <s v="BENTO GONÇALVES - RS"/>
    <s v="RS"/>
    <x v="3"/>
    <n v="4"/>
    <n v="9.6205552767911859E-2"/>
    <n v="0.90379444723208813"/>
    <n v="14.696876592378745"/>
    <n v="0.26565910911694324"/>
    <n v="-368278456.5171991"/>
    <n v="133360725.87"/>
    <n v="0.11"/>
    <n v="-33473542.190000001"/>
    <n v="0.25099999997473021"/>
    <n v="0.3609999999747302"/>
    <n v="-22096707.391031947"/>
    <n v="0.16569126515231936"/>
    <n v="0.27569126515231934"/>
    <n v="-8.5308734822410859E-2"/>
    <n v="-0.23631228484316458"/>
  </r>
  <r>
    <s v="BERIZAL - MG"/>
    <s v="MG"/>
    <x v="4"/>
    <n v="7"/>
    <n v="0"/>
    <n v="1"/>
    <n v="23.225798310091058"/>
    <n v="0.46451596620182117"/>
    <n v="-4590278.7994932691"/>
    <n v="2219941.75"/>
    <n v="0.11"/>
    <n v="-92119"/>
    <n v="4.1496133851259838E-2"/>
    <n v="0.15149613385125985"/>
    <n v="-275416.72796959616"/>
    <n v="0.12406484448053476"/>
    <n v="0.23406484448053477"/>
    <n v="8.2568710629274927E-2"/>
    <n v="0.5450218994389755"/>
  </r>
  <r>
    <s v="BERTIOGA - SP"/>
    <s v="SP"/>
    <x v="4"/>
    <n v="6"/>
    <n v="0"/>
    <n v="1"/>
    <n v="21.309895969635704"/>
    <n v="0.42619791939271406"/>
    <n v="-89675365.753117368"/>
    <n v="84737801.451428562"/>
    <n v="0.11"/>
    <n v="-4953914.2"/>
    <n v="5.8461679618152095E-2"/>
    <n v="0.16846167961815209"/>
    <n v="-5380521.9451870415"/>
    <n v="6.3496123961525472E-2"/>
    <n v="0.17349612396152547"/>
    <n v="5.0344443433733843E-3"/>
    <n v="2.9884804394594955E-2"/>
  </r>
  <r>
    <s v="BERTOLÍNIA - PI"/>
    <s v="PI"/>
    <x v="2"/>
    <n v="7"/>
    <n v="0"/>
    <n v="1"/>
    <n v="23.215542261254981"/>
    <n v="0.46431084522509963"/>
    <n v="-6405098.8961104844"/>
    <n v="4755567.5899999989"/>
    <n v="0.11"/>
    <n v="-77628.600000000006"/>
    <n v="1.6323729719084915E-2"/>
    <n v="0.12632372971908493"/>
    <n v="-384305.93376662902"/>
    <n v="8.0811790915294113E-2"/>
    <n v="0.1908117909152941"/>
    <n v="6.4488061196209173E-2"/>
    <n v="0.51049839439997435"/>
  </r>
  <r>
    <s v="BETÂNIA - PE"/>
    <s v="PE"/>
    <x v="2"/>
    <n v="6"/>
    <n v="0.33445407563479002"/>
    <n v="0.66554592436520998"/>
    <n v="7.5558625002634709"/>
    <n v="0.10057546984228556"/>
    <n v="-47700783.639522187"/>
    <n v="8165077.4699999997"/>
    <n v="0.13"/>
    <n v="-1469713.94"/>
    <n v="0.17999999943662506"/>
    <n v="0.30999999943662504"/>
    <n v="-2862047.018371331"/>
    <n v="0.3505229471351643"/>
    <n v="0.4805229471351643"/>
    <n v="0.17052294769853926"/>
    <n v="0.55007402583366827"/>
  </r>
  <r>
    <s v="BETIM - MG"/>
    <s v="MG"/>
    <x v="4"/>
    <n v="4"/>
    <n v="0"/>
    <n v="1"/>
    <n v="21.956006281089586"/>
    <n v="0.4391201256217917"/>
    <n v="-603092162.05299866"/>
    <n v="497415100"/>
    <n v="0.11"/>
    <n v="-13181500.15"/>
    <n v="2.6499999999999999E-2"/>
    <n v="0.13650000000000001"/>
    <n v="-36185529.723179922"/>
    <n v="7.2747147650282271E-2"/>
    <n v="0.18274714765028227"/>
    <n v="4.6247147650282261E-2"/>
    <n v="0.33880694249291032"/>
  </r>
  <r>
    <s v="BEZERROS - PE"/>
    <s v="PE"/>
    <x v="2"/>
    <n v="5"/>
    <n v="0.37716007695888071"/>
    <n v="0.62283992304111924"/>
    <n v="16.411691086760232"/>
    <n v="0.20443712826904734"/>
    <n v="-126926847.90504365"/>
    <n v="25840906.810000002"/>
    <n v="0.16550000000000001"/>
    <n v="-3242789.78"/>
    <n v="0.12549055665279882"/>
    <n v="0.29099055665279883"/>
    <n v="-7615610.8743026182"/>
    <n v="0.29471144067419119"/>
    <n v="0.46021144067419117"/>
    <n v="0.16922088402139235"/>
    <n v="0.58153393693562916"/>
  </r>
  <r>
    <s v="BIGUAÇU - SC"/>
    <s v="SC"/>
    <x v="3"/>
    <n v="5"/>
    <n v="0"/>
    <n v="1"/>
    <n v="8.9417611247509399"/>
    <n v="0.17883522249501879"/>
    <n v="-40665381.5663568"/>
    <n v="24321362.725714285"/>
    <n v="0.11"/>
    <n v="-1749762.68"/>
    <n v="7.1943447401901769E-2"/>
    <n v="0.18194344740190177"/>
    <n v="-2439922.8939814079"/>
    <n v="0.10032015563839056"/>
    <n v="0.21032015563839057"/>
    <n v="2.8376708236488801E-2"/>
    <n v="0.15596444192797132"/>
  </r>
  <r>
    <s v="BILAC - SP"/>
    <s v="SP"/>
    <x v="4"/>
    <n v="7"/>
    <n v="0.39150938556365217"/>
    <n v="0.60849061443634778"/>
    <n v="16.571345876221606"/>
    <n v="0.20167016868518647"/>
    <n v="-29914107.330862273"/>
    <n v="7868305.7999999989"/>
    <n v="0.12"/>
    <n v="-725928.22"/>
    <n v="9.2259787361086046E-2"/>
    <n v="0.21225978736108603"/>
    <n v="-1794846.4398517362"/>
    <n v="0.22811091554826662"/>
    <n v="0.34811091554826662"/>
    <n v="0.13585112818718059"/>
    <n v="0.64002291661621835"/>
  </r>
  <r>
    <s v="BIRIGUI - SP"/>
    <s v="SP"/>
    <x v="4"/>
    <n v="4"/>
    <n v="0.31120983169152749"/>
    <n v="0.68879016830847251"/>
    <n v="52.128129119376581"/>
    <n v="0.71810685659482365"/>
    <n v="-133076319.96227364"/>
    <n v="101077880.38"/>
    <n v="0.11"/>
    <n v="-16920437.18"/>
    <n v="0.16740000004341207"/>
    <n v="0.27740000004341209"/>
    <n v="-7984579.1977364179"/>
    <n v="7.8994327618649829E-2"/>
    <n v="0.18899432761864982"/>
    <n v="-8.8405672424762272E-2"/>
    <n v="-0.31869384430759595"/>
  </r>
  <r>
    <s v="BIRITIBA-MIRIM - SP"/>
    <s v="SP"/>
    <x v="4"/>
    <n v="6"/>
    <n v="0"/>
    <n v="1"/>
    <n v="17.036782299460455"/>
    <n v="0.34073564598920908"/>
    <n v="-22073535.137419146"/>
    <n v="18195197.740000002"/>
    <n v="0.14000000000000001"/>
    <n v="-2156664.14"/>
    <n v="0.11852930486481209"/>
    <n v="0.25852930486481207"/>
    <n v="-1324412.1082451488"/>
    <n v="7.2789102221933244E-2"/>
    <n v="0.21278910222193326"/>
    <n v="-4.5740202642878813E-2"/>
    <n v="-0.1769246340054057"/>
  </r>
  <r>
    <s v="BLUMENAU - SC"/>
    <s v="SC"/>
    <x v="3"/>
    <n v="4"/>
    <n v="0.3011632110940568"/>
    <n v="0.69883678890594325"/>
    <n v="7.8008281880774462"/>
    <n v="0.1090301144352602"/>
    <n v="-1794568974.0790367"/>
    <n v="351542561.44"/>
    <n v="0.11"/>
    <n v="-28123404.920000002"/>
    <n v="8.0000000013654107E-2"/>
    <n v="0.19000000001365411"/>
    <n v="-107674138.4447422"/>
    <n v="0.30629047590620012"/>
    <n v="0.41629047590620011"/>
    <n v="0.226290475892546"/>
    <n v="1.1910025046120207"/>
  </r>
  <r>
    <s v="BOA ESPERANÇA - MG"/>
    <s v="MG"/>
    <x v="4"/>
    <n v="6"/>
    <n v="0.46785127807610505"/>
    <n v="0.53214872192389495"/>
    <n v="6.880489516733757"/>
    <n v="7.322887405081252E-2"/>
    <n v="-152050346.81350604"/>
    <n v="23312070.079999998"/>
    <n v="0.11"/>
    <n v="-2564327.71"/>
    <n v="0.11000000005147549"/>
    <n v="0.22000000005147549"/>
    <n v="-9123020.8088103626"/>
    <n v="0.39134323024522938"/>
    <n v="0.50134323024522942"/>
    <n v="0.28134323019375396"/>
    <n v="1.2788328642178426"/>
  </r>
  <r>
    <s v="BOA ESPERANÇA - PR"/>
    <s v="PR"/>
    <x v="3"/>
    <n v="7"/>
    <n v="0.41410614459715472"/>
    <n v="0.58589385540284522"/>
    <n v="11.398271160154268"/>
    <n v="0.1335635406989969"/>
    <n v="-23407091.851411287"/>
    <n v="5771704.7000000002"/>
    <n v="0.11"/>
    <n v="-468922.77"/>
    <n v="8.1245107706220662E-2"/>
    <n v="0.19124510770622066"/>
    <n v="-1404425.5110846772"/>
    <n v="0.24332941203396583"/>
    <n v="0.35332941203396584"/>
    <n v="0.16208430432774518"/>
    <n v="0.84752131059336389"/>
  </r>
  <r>
    <s v="BOA SAÚDE (ANTIGO JANUÁRIO CICCO) - RN"/>
    <s v="RN"/>
    <x v="2"/>
    <n v="7"/>
    <n v="0.14216973974723657"/>
    <n v="0.85783026025276343"/>
    <n v="23.294068928576454"/>
    <n v="0.39964714422693098"/>
    <n v="-24410386.648968536"/>
    <n v="6921876"/>
    <n v="0.11"/>
    <n v="-517756.32"/>
    <n v="7.4799999306546378E-2"/>
    <n v="0.18479999930654639"/>
    <n v="-1464623.1989381122"/>
    <n v="0.21159338869088556"/>
    <n v="0.32159338869088555"/>
    <n v="0.13679338938433916"/>
    <n v="0.74022397130763062"/>
  </r>
  <r>
    <s v="BOA VENTURA DE SÃO ROQUE - PR"/>
    <s v="PR"/>
    <x v="3"/>
    <n v="7"/>
    <n v="0"/>
    <n v="1"/>
    <n v="15.057914531405393"/>
    <n v="0.30115829062810784"/>
    <n v="-390809.27971113293"/>
    <n v="6115182.7400000002"/>
    <n v="0.1343"/>
    <n v="-41713.97"/>
    <n v="6.8213775080088615E-3"/>
    <n v="0.14112137750800888"/>
    <n v="-23448.556782667976"/>
    <n v="3.8344817775090682E-3"/>
    <n v="0.13813448177750906"/>
    <n v="-2.9868957304998167E-3"/>
    <n v="-2.1165437747589388E-2"/>
  </r>
  <r>
    <s v="BOA VISTA - RR"/>
    <s v="RR"/>
    <x v="1"/>
    <n v="2"/>
    <n v="0"/>
    <n v="1"/>
    <n v="23.556181287097576"/>
    <n v="0.47112362574195155"/>
    <n v="-36036472.592765011"/>
    <n v="239058541.28"/>
    <n v="0.11"/>
    <n v="-6219485.0499999998"/>
    <n v="2.6016577432033092E-2"/>
    <n v="0.1360165774320331"/>
    <n v="-2162188.3555659004"/>
    <n v="9.0445977959574889E-3"/>
    <n v="0.1190445977959575"/>
    <n v="-1.6971979636075607E-2"/>
    <n v="-0.12477875826978835"/>
  </r>
  <r>
    <s v="BOA VISTA DAS MISSÕES - RS"/>
    <s v="RS"/>
    <x v="3"/>
    <n v="7"/>
    <n v="0"/>
    <n v="1"/>
    <n v="8.7099818957420272"/>
    <n v="0.17419963791484055"/>
    <n v="-1684240.533029757"/>
    <n v="4527022.1500000004"/>
    <n v="0.11"/>
    <n v="-346317.19"/>
    <n v="7.6499999011491474E-2"/>
    <n v="0.18649999901149147"/>
    <n v="-101054.43198178541"/>
    <n v="2.2322495590569487E-2"/>
    <n v="0.13232249559056949"/>
    <n v="-5.417750342092198E-2"/>
    <n v="-0.29049599843474394"/>
  </r>
  <r>
    <s v="BOA VISTA DO BURICÁ - RS"/>
    <s v="RS"/>
    <x v="3"/>
    <n v="7"/>
    <n v="3.5583974299185202E-2"/>
    <n v="0.96441602570081475"/>
    <n v="11.69571349142063"/>
    <n v="0.22559067046262571"/>
    <n v="-15567976.098107191"/>
    <n v="5749366.2342857141"/>
    <n v="0.11"/>
    <n v="-739562.09"/>
    <n v="0.12863367193234321"/>
    <n v="0.23863367193234319"/>
    <n v="-934078.56588643137"/>
    <n v="0.16246635330276168"/>
    <n v="0.2724663533027617"/>
    <n v="3.3832681370418505E-2"/>
    <n v="0.14177664491543607"/>
  </r>
  <r>
    <s v="BOA VISTA DO SUL - RS"/>
    <s v="RS"/>
    <x v="3"/>
    <n v="7"/>
    <n v="0"/>
    <n v="1"/>
    <n v="12.182735894268687"/>
    <n v="0.24365471788537374"/>
    <n v="-9971225.0977153331"/>
    <n v="4303734.2300000004"/>
    <n v="0.11"/>
    <n v="-639534.91"/>
    <n v="0.14860000079512345"/>
    <n v="0.25860000079512346"/>
    <n v="-598273.50586291996"/>
    <n v="0.13901265131395438"/>
    <n v="0.24901265131395439"/>
    <n v="-9.5873494811690718E-3"/>
    <n v="-3.7074050470574771E-2"/>
  </r>
  <r>
    <s v="BODOCÓ - PE"/>
    <s v="PE"/>
    <x v="2"/>
    <n v="6"/>
    <n v="0.40095495569146494"/>
    <n v="0.59904504430853511"/>
    <n v="7.987262792552154"/>
    <n v="9.5694603869366388E-2"/>
    <n v="-129854776.41939445"/>
    <n v="22656363.636"/>
    <n v="0.11"/>
    <n v="-2507575.15"/>
    <n v="0.11067862390836496"/>
    <n v="0.22067862390836496"/>
    <n v="-7791286.5851636669"/>
    <n v="0.34388954513352016"/>
    <n v="0.45388954513352014"/>
    <n v="0.23321092122515519"/>
    <n v="1.0567898108789828"/>
  </r>
  <r>
    <s v="BODOQUENA - MS"/>
    <s v="MS"/>
    <x v="0"/>
    <n v="7"/>
    <n v="0.13014079045773277"/>
    <n v="0.86985920954226725"/>
    <n v="36.453686947312441"/>
    <n v="0.63419150625780929"/>
    <n v="-6144637.738367768"/>
    <n v="8768099.7771428563"/>
    <n v="0.11"/>
    <n v="-187248.75"/>
    <n v="2.1355681933288431E-2"/>
    <n v="0.13135568193328842"/>
    <n v="-368678.26430206606"/>
    <n v="4.2047681216305949E-2"/>
    <n v="0.15204768121630596"/>
    <n v="2.0691999283017543E-2"/>
    <n v="0.1575264882224614"/>
  </r>
  <r>
    <s v="BOM CONSELHO - PE"/>
    <s v="PE"/>
    <x v="2"/>
    <n v="6"/>
    <n v="0.40278576568292873"/>
    <n v="0.59721423431707121"/>
    <n v="16.829312380673652"/>
    <n v="0.20101409815013646"/>
    <n v="-148064819.38920686"/>
    <n v="30509174.850000001"/>
    <n v="0.11"/>
    <n v="-2370562.89"/>
    <n v="7.7700000136188538E-2"/>
    <n v="0.18770000013618854"/>
    <n v="-8883889.1633524112"/>
    <n v="0.29118746105165183"/>
    <n v="0.40118746105165182"/>
    <n v="0.21348746091546328"/>
    <n v="1.137386578372745"/>
  </r>
  <r>
    <s v="BOM DESPACHO - MG"/>
    <s v="MG"/>
    <x v="4"/>
    <n v="6"/>
    <n v="0.59790802554413691"/>
    <n v="0.40209197445586309"/>
    <n v="7.6353205395701336"/>
    <n v="6.1402022227183217E-2"/>
    <n v="-66422697.073124647"/>
    <n v="20592424.579999998"/>
    <n v="0.11"/>
    <n v="-1441469.72"/>
    <n v="6.9999999970863078E-2"/>
    <n v="0.17999999997086308"/>
    <n v="-3985361.8243874786"/>
    <n v="0.1935353366916388"/>
    <n v="0.30353533669163879"/>
    <n v="0.12353533672077571"/>
    <n v="0.68630742633762565"/>
  </r>
  <r>
    <s v="BOM JARDIM - PE"/>
    <s v="PE"/>
    <x v="2"/>
    <n v="6"/>
    <n v="0.38533135510830319"/>
    <n v="0.61466864489169681"/>
    <n v="24.063267331994354"/>
    <n v="0.2958187184524721"/>
    <n v="-89760906.561752945"/>
    <n v="15764299.210000001"/>
    <n v="0.11"/>
    <n v="-1891715.91"/>
    <n v="0.12000000030448546"/>
    <n v="0.23000000030448547"/>
    <n v="-5385654.3937051762"/>
    <n v="0.34163614391997932"/>
    <n v="0.4516361439199793"/>
    <n v="0.22163614361549383"/>
    <n v="0.96363540574817752"/>
  </r>
  <r>
    <s v="BOM JARDIM - RJ"/>
    <s v="RJ"/>
    <x v="4"/>
    <n v="6"/>
    <n v="0.34033730821756403"/>
    <n v="0.65966269178243597"/>
    <n v="15.210380271534008"/>
    <n v="0.20067440785909166"/>
    <n v="-156373349.49926504"/>
    <n v="26495006.70857143"/>
    <n v="0.11"/>
    <n v="-2293336.5099999998"/>
    <n v="8.6557310032991233E-2"/>
    <n v="0.19655731003299123"/>
    <n v="-9382400.9699559025"/>
    <n v="0.3541195921615144"/>
    <n v="0.46411959216151438"/>
    <n v="0.26756228212852318"/>
    <n v="1.3612431004657832"/>
  </r>
  <r>
    <s v="BOM JARDIM DE GOIÁS - GO"/>
    <s v="GO"/>
    <x v="0"/>
    <n v="7"/>
    <n v="0.40580713619081643"/>
    <n v="0.59419286380918357"/>
    <n v="19.203420762239002"/>
    <n v="0.22821071155295056"/>
    <n v="-15058970.338138362"/>
    <n v="3957635.67"/>
    <n v="0.11"/>
    <n v="-636763.34"/>
    <n v="0.1608948860115767"/>
    <n v="0.27089488601157669"/>
    <n v="-903538.2202883017"/>
    <n v="0.22830252595947056"/>
    <n v="0.33830252595947058"/>
    <n v="6.7407639947893894E-2"/>
    <n v="0.24883319482455368"/>
  </r>
  <r>
    <s v="BOM JESUS - PI"/>
    <s v="PI"/>
    <x v="2"/>
    <n v="6"/>
    <n v="0"/>
    <n v="1"/>
    <n v="20.997539343393925"/>
    <n v="0.41995078686787851"/>
    <n v="-35250270.26189664"/>
    <n v="14844299.08"/>
    <n v="0.11"/>
    <n v="-593771.9"/>
    <n v="3.9999995742473281E-2"/>
    <n v="0.14999999574247327"/>
    <n v="-2115016.2157137985"/>
    <n v="0.1424800325239606"/>
    <n v="0.25248003252396062"/>
    <n v="0.10248003678148734"/>
    <n v="0.68320026460153827"/>
  </r>
  <r>
    <s v="BOM JESUS DA PENHA - MG"/>
    <s v="MG"/>
    <x v="4"/>
    <n v="7"/>
    <n v="0.39995462749695659"/>
    <n v="0.60004537250304346"/>
    <n v="8.5184096999505687"/>
    <n v="0.10222864643080756"/>
    <n v="-18334499.147913434"/>
    <n v="4374334.21"/>
    <n v="0.11"/>
    <n v="-612406.79"/>
    <n v="0.14000000013716374"/>
    <n v="0.25000000013716372"/>
    <n v="-1100069.9488748061"/>
    <n v="0.25148283054366943"/>
    <n v="0.36148283054366942"/>
    <n v="0.1114828304065057"/>
    <n v="0.44593132138136027"/>
  </r>
  <r>
    <s v="BOM JESUS DE GOIÁS - GO"/>
    <s v="GO"/>
    <x v="0"/>
    <n v="6"/>
    <n v="0.35980520339457833"/>
    <n v="0.64019479660542167"/>
    <n v="18.26081961203899"/>
    <n v="0.23380963394755191"/>
    <n v="-65258344.723231301"/>
    <n v="19124442.711428571"/>
    <n v="0.11"/>
    <n v="-581147.21"/>
    <n v="3.0387667696727828E-2"/>
    <n v="0.14038766769672784"/>
    <n v="-3915500.6833938779"/>
    <n v="0.20473802779382505"/>
    <n v="0.31473802779382504"/>
    <n v="0.1743503600970972"/>
    <n v="1.2419207680957931"/>
  </r>
  <r>
    <s v="BOM JESUS DOS PERDÕES - SP"/>
    <s v="SP"/>
    <x v="4"/>
    <n v="6"/>
    <n v="0.16300581736627351"/>
    <n v="0.83699418263372649"/>
    <n v="32.854056214037577"/>
    <n v="0.54997307854141764"/>
    <n v="-25921308.746041637"/>
    <n v="21824890.345714282"/>
    <n v="0.18090000000000001"/>
    <n v="-845101.32"/>
    <n v="3.8721904514216775E-2"/>
    <n v="0.21962190451421679"/>
    <n v="-1555278.5247624982"/>
    <n v="7.1261687922656886E-2"/>
    <n v="0.25216168792265692"/>
    <n v="3.2539783408440132E-2"/>
    <n v="0.14816274123664996"/>
  </r>
  <r>
    <s v="BOM PRINCÍPIO - RS"/>
    <s v="RS"/>
    <x v="3"/>
    <n v="6"/>
    <n v="0"/>
    <n v="1"/>
    <n v="7.2013649634458483"/>
    <n v="0.14402729926891697"/>
    <n v="-38711904.174019977"/>
    <n v="9200565.1899999995"/>
    <n v="0.11"/>
    <n v="-974339.85"/>
    <n v="0.10589999960643723"/>
    <n v="0.21589999960643724"/>
    <n v="-2322714.2504411987"/>
    <n v="0.25245343111809404"/>
    <n v="0.36245343111809403"/>
    <n v="0.14655343151165678"/>
    <n v="0.67880237044376157"/>
  </r>
  <r>
    <s v="BOM PRINCÍPIO DO PIAUÍ - PI"/>
    <s v="PI"/>
    <x v="2"/>
    <n v="7"/>
    <n v="0.13457618602766225"/>
    <n v="0.86542381397233781"/>
    <n v="20.599114383898907"/>
    <n v="0.35653928269132473"/>
    <n v="-16476818.180811858"/>
    <n v="4042795.77"/>
    <n v="0.11"/>
    <n v="-242567.75"/>
    <n v="6.00000009399436E-2"/>
    <n v="0.17000000093994361"/>
    <n v="-988609.09084871144"/>
    <n v="0.24453599615018679"/>
    <n v="0.35453599615018677"/>
    <n v="0.18453599521024316"/>
    <n v="1.0855058481760524"/>
  </r>
  <r>
    <s v="BOM SUCESSO - MG"/>
    <s v="MG"/>
    <x v="4"/>
    <n v="6"/>
    <n v="0.29885613631582103"/>
    <n v="0.70114386368417891"/>
    <n v="8.9979466859397803"/>
    <n v="0.12617710209208141"/>
    <n v="-59143531.397920527"/>
    <n v="11046083.1"/>
    <n v="0.11"/>
    <n v="-994147.1"/>
    <n v="8.9999965689195299E-2"/>
    <n v="0.19999996568919531"/>
    <n v="-3548611.8838752313"/>
    <n v="0.32125522248472232"/>
    <n v="0.43125522248472231"/>
    <n v="0.231255256795527"/>
    <n v="1.1562764823415179"/>
  </r>
  <r>
    <s v="BOM SUCESSO - PR"/>
    <s v="PR"/>
    <x v="3"/>
    <n v="7"/>
    <n v="0.6314166826799128"/>
    <n v="0.3685833173200872"/>
    <n v="35.875514486723496"/>
    <n v="0.26446232280162785"/>
    <n v="-30937229.270411745"/>
    <n v="6661024.1500000004"/>
    <n v="0.11"/>
    <n v="-1332204.83"/>
    <n v="0.2"/>
    <n v="0.31"/>
    <n v="-1856233.7562247047"/>
    <n v="0.27867092423388146"/>
    <n v="0.38867092423388144"/>
    <n v="7.8670924233881445E-2"/>
    <n v="0.25377717494800467"/>
  </r>
  <r>
    <s v="BONFINÓPOLIS - GO"/>
    <s v="GO"/>
    <x v="0"/>
    <n v="7"/>
    <n v="0.12217317753748497"/>
    <n v="0.87782682246251498"/>
    <n v="18.036373155122813"/>
    <n v="0.31665624271019327"/>
    <n v="-14963411.779270515"/>
    <n v="5936226.0099999998"/>
    <n v="0.13400000000000001"/>
    <n v="-95929.45"/>
    <n v="1.6160006347197688E-2"/>
    <n v="0.1501600063471977"/>
    <n v="-897804.70675623091"/>
    <n v="0.151241665200047"/>
    <n v="0.28524166520004701"/>
    <n v="0.13508165885284931"/>
    <n v="0.89958479716973061"/>
  </r>
  <r>
    <s v="BONITO - BA"/>
    <s v="BA"/>
    <x v="2"/>
    <n v="6"/>
    <n v="0"/>
    <n v="1"/>
    <n v="21.749777612333247"/>
    <n v="0.43499555224666492"/>
    <n v="-23900629.849829283"/>
    <n v="11497769.960000001"/>
    <n v="0.11"/>
    <n v="-450000"/>
    <n v="3.9138024292147168E-2"/>
    <n v="0.14913802429214718"/>
    <n v="-1434037.7909897568"/>
    <n v="0.12472312422136481"/>
    <n v="0.23472312422136482"/>
    <n v="8.5585099929217645E-2"/>
    <n v="0.57386505108559427"/>
  </r>
  <r>
    <s v="BONITO - PE"/>
    <s v="PE"/>
    <x v="2"/>
    <n v="6"/>
    <n v="0"/>
    <n v="1"/>
    <n v="15.457270109513006"/>
    <n v="0.3091454021902601"/>
    <n v="-92846.381207835249"/>
    <n v="12169480.5"/>
    <n v="0.14130000000000001"/>
    <n v="0"/>
    <n v="0"/>
    <n v="0.14130000000000001"/>
    <n v="-5570.7828724701149"/>
    <n v="4.5776669533840125E-4"/>
    <n v="0.14175776669533841"/>
    <n v="4.5776669533839631E-4"/>
    <n v="3.239679372529336E-3"/>
  </r>
  <r>
    <s v="BONÓPOLIS - GO"/>
    <s v="GO"/>
    <x v="0"/>
    <n v="7"/>
    <n v="0.25656415370021246"/>
    <n v="0.74343584629978754"/>
    <n v="8.8142562853421449"/>
    <n v="0.1310566816199312"/>
    <n v="-14120394.433312891"/>
    <n v="3979984.24"/>
    <n v="0.11"/>
    <n v="-238799.05"/>
    <n v="5.9999998894467978E-2"/>
    <n v="0.16999999889446799"/>
    <n v="-847223.66599877342"/>
    <n v="0.21287111076569826"/>
    <n v="0.32287111076569824"/>
    <n v="0.15287111187123026"/>
    <n v="0.89924184038453481"/>
  </r>
  <r>
    <s v="BOQUEIRÃO DO LEÃO - RS"/>
    <s v="RS"/>
    <x v="3"/>
    <n v="7"/>
    <n v="0"/>
    <n v="1"/>
    <n v="7.349413768655424"/>
    <n v="0.14698827537310849"/>
    <n v="-11709317.150449803"/>
    <n v="4492780.18"/>
    <n v="0.11"/>
    <n v="-363915.19"/>
    <n v="8.0999998980586671E-2"/>
    <n v="0.19099999898058667"/>
    <n v="-702559.0290269882"/>
    <n v="0.1563751176063522"/>
    <n v="0.26637511760635219"/>
    <n v="7.5375118625765514E-2"/>
    <n v="0.39463413103696765"/>
  </r>
  <r>
    <s v="BOQUEIRÃO DO PIAUÍ - PI"/>
    <s v="PI"/>
    <x v="2"/>
    <n v="7"/>
    <n v="0.10963385332582203"/>
    <n v="0.89036614667417802"/>
    <n v="21.77340743158727"/>
    <n v="0.38772609749658538"/>
    <n v="-11451780.116439154"/>
    <n v="6675648.0899999999"/>
    <n v="0.11"/>
    <n v="-200269.44"/>
    <n v="2.9999999595544887E-2"/>
    <n v="0.13999999959554488"/>
    <n v="-687106.80698634929"/>
    <n v="0.10292735592453156"/>
    <n v="0.21292735592453155"/>
    <n v="7.292735632898667E-2"/>
    <n v="0.52090968956908035"/>
  </r>
  <r>
    <s v="BORBA - AM"/>
    <s v="AM"/>
    <x v="1"/>
    <n v="6"/>
    <n v="0"/>
    <n v="1"/>
    <n v="21.72637857968807"/>
    <n v="0.43452757159376143"/>
    <n v="-25383791.312925726"/>
    <n v="17518416.760000002"/>
    <n v="0.11"/>
    <n v="-875920.84"/>
    <n v="5.0000000114165562E-2"/>
    <n v="0.16000000011416557"/>
    <n v="-1523027.4787755436"/>
    <n v="8.6938648602828614E-2"/>
    <n v="0.19693864860282861"/>
    <n v="3.6938648488663045E-2"/>
    <n v="0.23086655288941271"/>
  </r>
  <r>
    <s v="BOSSOROCA - RS"/>
    <s v="RS"/>
    <x v="3"/>
    <n v="7"/>
    <n v="4.2228444387469012E-2"/>
    <n v="0.95777155561253102"/>
    <n v="11.522537620660751"/>
    <n v="0.2207191756308832"/>
    <n v="-26445674.079168782"/>
    <n v="9358604.0485714283"/>
    <n v="0.126"/>
    <n v="-1521020.72"/>
    <n v="0.16252645288825748"/>
    <n v="0.28852645288825751"/>
    <n v="-1586740.4447501269"/>
    <n v="0.16954883832192255"/>
    <n v="0.29554883832192258"/>
    <n v="7.0223854336650682E-3"/>
    <n v="2.4338792382356589E-2"/>
  </r>
  <r>
    <s v="BOTUCATU - SP"/>
    <s v="SP"/>
    <x v="4"/>
    <n v="4"/>
    <n v="0"/>
    <n v="1"/>
    <n v="8.9421058918138439"/>
    <n v="0.17884211783627688"/>
    <n v="-293387285.39642859"/>
    <n v="88630380.030000001"/>
    <n v="0.11"/>
    <n v="-7917626.0800000001"/>
    <n v="8.933309410746075E-2"/>
    <n v="0.19933309410746075"/>
    <n v="-17603237.123785716"/>
    <n v="0.1986140318683875"/>
    <n v="0.30861403186838748"/>
    <n v="0.10928093776092673"/>
    <n v="0.54823278718592117"/>
  </r>
  <r>
    <s v="BRASILEIRA - PI"/>
    <s v="PI"/>
    <x v="2"/>
    <n v="7"/>
    <n v="0"/>
    <n v="1"/>
    <n v="26.321208754034355"/>
    <n v="0.52642417508068706"/>
    <n v="-4552934.6287503475"/>
    <n v="4548531"/>
    <n v="0.11"/>
    <n v="0"/>
    <n v="0"/>
    <n v="0.11"/>
    <n v="-273176.07772502082"/>
    <n v="6.0058088583989165E-2"/>
    <n v="0.17005808858398916"/>
    <n v="6.0058088583989158E-2"/>
    <n v="0.5459826234908105"/>
  </r>
  <r>
    <s v="BRASÍLIA DE MINAS - MG"/>
    <s v="MG"/>
    <x v="4"/>
    <n v="6"/>
    <n v="0"/>
    <n v="1"/>
    <n v="32.934824555806301"/>
    <n v="0.65869649111612605"/>
    <n v="-9045123.9454294108"/>
    <n v="12895609.189999999"/>
    <n v="0.12300000000000001"/>
    <n v="-1096126.78"/>
    <n v="8.4999999910822369E-2"/>
    <n v="0.20799999991082238"/>
    <n v="-542707.43672576465"/>
    <n v="4.2084668411525014E-2"/>
    <n v="0.16508466841152503"/>
    <n v="-4.2915331499297354E-2"/>
    <n v="-0.20632370921969623"/>
  </r>
  <r>
    <s v="BREJÃO - PE"/>
    <s v="PE"/>
    <x v="2"/>
    <n v="7"/>
    <n v="0.59684794153209131"/>
    <n v="0.40315205846790869"/>
    <n v="39.400224378345925"/>
    <n v="0.31768563124455279"/>
    <n v="-27107017.535855483"/>
    <n v="4941279.2"/>
    <n v="0.16969999999999999"/>
    <n v="-305865.18"/>
    <n v="6.1899999498105672E-2"/>
    <n v="0.23159999949810567"/>
    <n v="-1626421.0521513289"/>
    <n v="0.32914979832577135"/>
    <n v="0.49884979832577137"/>
    <n v="0.2672497988276657"/>
    <n v="1.1539283221365104"/>
  </r>
  <r>
    <s v="BREJINHO - PE"/>
    <s v="PE"/>
    <x v="2"/>
    <n v="7"/>
    <n v="0.4101821291348498"/>
    <n v="0.58981787086515025"/>
    <n v="18.921604034405103"/>
    <n v="0.22320600409852509"/>
    <n v="-19387310.074727956"/>
    <n v="3320676.32"/>
    <n v="0.11"/>
    <n v="-396156.68"/>
    <n v="0.11929999850151009"/>
    <n v="0.22929999850151009"/>
    <n v="-1163238.6044836773"/>
    <n v="0.35030171338219357"/>
    <n v="0.46030171338219356"/>
    <n v="0.23100171488068347"/>
    <n v="1.0074213536428007"/>
  </r>
  <r>
    <s v="BREJO DA MADRE DE DEUS - PE"/>
    <s v="PE"/>
    <x v="2"/>
    <n v="6"/>
    <n v="8.1538049534369775E-3"/>
    <n v="0.99184619504656302"/>
    <n v="16.08732947804554"/>
    <n v="0.31912313062519759"/>
    <n v="-16000371.248628404"/>
    <n v="17053940.739999998"/>
    <n v="0.14000000000000001"/>
    <n v="-392240.64000000001"/>
    <n v="2.3000000174739674E-2"/>
    <n v="0.1630000001747397"/>
    <n v="-960022.27491770417"/>
    <n v="5.6293280805530949E-2"/>
    <n v="0.19629328080553096"/>
    <n v="3.3293280630791261E-2"/>
    <n v="0.2042532551846632"/>
  </r>
  <r>
    <s v="BREJO DO CRUZ - PB"/>
    <s v="PB"/>
    <x v="2"/>
    <n v="6"/>
    <n v="0.53098955209020648"/>
    <n v="0.46901044790979352"/>
    <n v="9.0970552034946692"/>
    <n v="8.5332278713023055E-2"/>
    <n v="-46586727.31804584"/>
    <n v="9763862.2799999993"/>
    <n v="0.11310000000000001"/>
    <n v="-252615.72"/>
    <n v="2.5872519783226605E-2"/>
    <n v="0.13897251978322661"/>
    <n v="-2795203.6390827503"/>
    <n v="0.2862805270009145"/>
    <n v="0.39938052700091453"/>
    <n v="0.26040800721768792"/>
    <n v="1.873809351833585"/>
  </r>
  <r>
    <s v="BROCHIER - RS"/>
    <s v="RS"/>
    <x v="3"/>
    <n v="7"/>
    <n v="0"/>
    <n v="1"/>
    <n v="12.158558133596761"/>
    <n v="0.24317116267193523"/>
    <n v="-14269932.120619813"/>
    <n v="4349063.28"/>
    <n v="0.114"/>
    <n v="-828904.45"/>
    <n v="0.19059378919867082"/>
    <n v="0.30459378919867081"/>
    <n v="-856195.92723718879"/>
    <n v="0.19686904331205518"/>
    <n v="0.31086904331205517"/>
    <n v="6.2752541133843653E-3"/>
    <n v="2.0602042247458208E-2"/>
  </r>
  <r>
    <s v="BRUSQUE - SC"/>
    <s v="SC"/>
    <x v="3"/>
    <n v="4"/>
    <n v="6.1757418411865703E-2"/>
    <n v="0.93824258158813434"/>
    <n v="39.721849829111171"/>
    <n v="0.74537461858242926"/>
    <n v="-72023684.102326408"/>
    <n v="93812428.629999995"/>
    <n v="0.11"/>
    <n v="-5480131.54"/>
    <n v="5.8415837006137644E-2"/>
    <n v="0.16841583700613766"/>
    <n v="-4321421.0461395839"/>
    <n v="4.6064483237966719E-2"/>
    <n v="0.15606448323796673"/>
    <n v="-1.2351353768170925E-2"/>
    <n v="-7.3338434126719365E-2"/>
  </r>
  <r>
    <s v="BUENOS AIRES - PE"/>
    <s v="PE"/>
    <x v="2"/>
    <n v="6"/>
    <n v="0.16688003235591162"/>
    <n v="0.83311996764408836"/>
    <n v="18.912758900501263"/>
    <n v="0.31513194166492114"/>
    <n v="-30365349.583260704"/>
    <n v="9789267.4000000004"/>
    <n v="0.1283"/>
    <n v="-620639.55000000005"/>
    <n v="6.3399999677197505E-2"/>
    <n v="0.1916999996771975"/>
    <n v="-1821920.9749956422"/>
    <n v="0.18611412892814044"/>
    <n v="0.31441412892814047"/>
    <n v="0.12271412925094297"/>
    <n v="0.64013630389974208"/>
  </r>
  <r>
    <s v="BUÍQUE - PE"/>
    <s v="PE"/>
    <x v="2"/>
    <n v="5"/>
    <n v="0.40592522892559285"/>
    <n v="0.5940747710744072"/>
    <n v="32.547075898118635"/>
    <n v="0.38670793326632369"/>
    <n v="-218976820.10006359"/>
    <n v="39876028.219999999"/>
    <n v="0.1321"/>
    <n v="-5981404.2300000004"/>
    <n v="0.14999999992476684"/>
    <n v="0.28209999992476686"/>
    <n v="-13138609.206003815"/>
    <n v="0.32948640555465569"/>
    <n v="0.46158640555465569"/>
    <n v="0.17948640562988882"/>
    <n v="0.63625099495836923"/>
  </r>
  <r>
    <s v="BURI - SP"/>
    <s v="SP"/>
    <x v="4"/>
    <n v="6"/>
    <n v="0"/>
    <n v="1"/>
    <n v="23.151065120622388"/>
    <n v="0.46302130241244777"/>
    <n v="-22011294.544581532"/>
    <n v="22898207.811428566"/>
    <n v="0.11900000000000001"/>
    <n v="-71817.919999999998"/>
    <n v="3.1363991711244516E-3"/>
    <n v="0.12213639917112445"/>
    <n v="-1320677.672674892"/>
    <n v="5.7676027903622119E-2"/>
    <n v="0.17667602790362213"/>
    <n v="5.453962873249768E-2"/>
    <n v="0.4465468861259172"/>
  </r>
  <r>
    <s v="BURITAMA - SP"/>
    <s v="SP"/>
    <x v="4"/>
    <n v="6"/>
    <n v="0"/>
    <n v="1"/>
    <n v="18.423056887446169"/>
    <n v="0.36846113774892336"/>
    <n v="-24120472.794824552"/>
    <n v="17224327.25"/>
    <n v="0.11"/>
    <n v="-1722432.72"/>
    <n v="9.9999999709712906E-2"/>
    <n v="0.20999999970971289"/>
    <n v="-1447228.3676894731"/>
    <n v="8.402234506369316E-2"/>
    <n v="0.19402234506369315"/>
    <n v="-1.5977654646019745E-2"/>
    <n v="-7.6084069848123659E-2"/>
  </r>
  <r>
    <s v="BURITI ALEGRE - GO"/>
    <s v="GO"/>
    <x v="0"/>
    <n v="7"/>
    <n v="0.38879189620191945"/>
    <n v="0.61120810379808055"/>
    <n v="16.628691287986882"/>
    <n v="0.20327181741548248"/>
    <n v="-31230375.739276953"/>
    <n v="8742590.6999999993"/>
    <n v="0.11"/>
    <n v="-390571.74"/>
    <n v="4.4674599715619767E-2"/>
    <n v="0.15467459971561975"/>
    <n v="-1873822.5443566171"/>
    <n v="0.21433263990691195"/>
    <n v="0.32433263990691197"/>
    <n v="0.16965804019129221"/>
    <n v="1.096870724108681"/>
  </r>
  <r>
    <s v="BURITI DE GOIÁS - GO"/>
    <s v="GO"/>
    <x v="0"/>
    <n v="7"/>
    <n v="0"/>
    <n v="1"/>
    <n v="10.166608828442101"/>
    <n v="0.203332176568842"/>
    <n v="-8341534.8631047262"/>
    <n v="3106575.29"/>
    <n v="0.11"/>
    <n v="-93176.18"/>
    <n v="2.999321481115624E-2"/>
    <n v="0.13999321481115623"/>
    <n v="-500492.09178628353"/>
    <n v="0.16110734331704657"/>
    <n v="0.27110734331704656"/>
    <n v="0.13111412850589033"/>
    <n v="0.93657488102374575"/>
  </r>
  <r>
    <s v="BURITI DOS LOPES - PI"/>
    <s v="PI"/>
    <x v="2"/>
    <n v="6"/>
    <n v="0.39473867426405951"/>
    <n v="0.60526132573594049"/>
    <n v="20.592124942831848"/>
    <n v="0.24927233685237063"/>
    <n v="-29223285.384409498"/>
    <n v="12612315.385714281"/>
    <n v="0.11"/>
    <n v="-128647.45"/>
    <n v="1.0200145339349539E-2"/>
    <n v="0.12020014533934954"/>
    <n v="-1753397.1230645699"/>
    <n v="0.13902261951446346"/>
    <n v="0.24902261951446347"/>
    <n v="0.12882247417511394"/>
    <n v="1.0717330982539313"/>
  </r>
  <r>
    <s v="BURITICUPU - MA"/>
    <s v="MA"/>
    <x v="2"/>
    <n v="5"/>
    <n v="0"/>
    <n v="1"/>
    <n v="7.829527437593768"/>
    <n v="0.15659054875187536"/>
    <n v="-70628707.707308471"/>
    <n v="55876778.099999994"/>
    <n v="0.11"/>
    <n v="-1862517.29"/>
    <n v="3.3332582037331179E-2"/>
    <n v="0.14333258203733118"/>
    <n v="-4237722.4624385079"/>
    <n v="7.5840494146861129E-2"/>
    <n v="0.18584049414686113"/>
    <n v="4.2507912109529949E-2"/>
    <n v="0.29656838316398093"/>
  </r>
  <r>
    <s v="BURITINÓPOLIS - GO"/>
    <s v="GO"/>
    <x v="0"/>
    <n v="7"/>
    <n v="0"/>
    <n v="1"/>
    <n v="40.311942242958096"/>
    <n v="0.80623884485916197"/>
    <n v="-1072972.3966188242"/>
    <n v="2904618.59"/>
    <n v="0.114"/>
    <n v="-214478.41"/>
    <n v="7.3840472803694351E-2"/>
    <n v="0.18784047280369437"/>
    <n v="-64378.343797129448"/>
    <n v="2.216412992011094E-2"/>
    <n v="0.13616412992011095"/>
    <n v="-5.1676342883583415E-2"/>
    <n v="-0.27510760653583211"/>
  </r>
  <r>
    <s v="BURITIS - MG"/>
    <s v="MG"/>
    <x v="4"/>
    <n v="6"/>
    <n v="0"/>
    <n v="1"/>
    <n v="21.093161752467832"/>
    <n v="0.42186323504935663"/>
    <n v="-39579573.692127012"/>
    <n v="18327416.890000001"/>
    <n v="0.11"/>
    <n v="-825570.28"/>
    <n v="4.5045643090623227E-2"/>
    <n v="0.15504564309062324"/>
    <n v="-2374774.4215276204"/>
    <n v="0.1295749660620952"/>
    <n v="0.23957496606209522"/>
    <n v="8.4529322971471976E-2"/>
    <n v="0.54518992785927622"/>
  </r>
  <r>
    <s v="BURITIS - RO"/>
    <s v="RO"/>
    <x v="1"/>
    <n v="6"/>
    <n v="0"/>
    <n v="1"/>
    <n v="40.15548408545817"/>
    <n v="0.80310968170916341"/>
    <n v="-991318.94264817249"/>
    <n v="20619937.23"/>
    <n v="0.11"/>
    <n v="-282898.19"/>
    <n v="1.3719643607275908E-2"/>
    <n v="0.12371964360727591"/>
    <n v="-59479.13655889035"/>
    <n v="2.8845449865072333E-3"/>
    <n v="0.11288454498650724"/>
    <n v="-1.0835098620768674E-2"/>
    <n v="-8.7577835700550555E-2"/>
  </r>
  <r>
    <s v="BURITIZEIRO - MG"/>
    <s v="MG"/>
    <x v="4"/>
    <n v="6"/>
    <n v="0.24682886084384939"/>
    <n v="0.75317113915615064"/>
    <n v="17.191272530222076"/>
    <n v="0.25895940630262404"/>
    <n v="-49114021.073095188"/>
    <n v="12507641.25"/>
    <n v="0.11"/>
    <n v="-1816109.51"/>
    <n v="0.14520000003997557"/>
    <n v="0.25520000003997556"/>
    <n v="-2946841.2643857109"/>
    <n v="0.23560327686770766"/>
    <n v="0.34560327686770764"/>
    <n v="9.0403276827732082E-2"/>
    <n v="0.35424481510019956"/>
  </r>
  <r>
    <s v="CAAPORÃ - PB"/>
    <s v="PB"/>
    <x v="2"/>
    <n v="6"/>
    <n v="0.22949595490837899"/>
    <n v="0.77050404509162096"/>
    <n v="17.632916954647168"/>
    <n v="0.27172467680640539"/>
    <n v="-112541694.00331052"/>
    <n v="23939927.379999999"/>
    <n v="0.11"/>
    <n v="-3535927.27"/>
    <n v="0.14769999983182908"/>
    <n v="0.25769999983182906"/>
    <n v="-6752501.6401986303"/>
    <n v="0.28206023907323274"/>
    <n v="0.39206023907323273"/>
    <n v="0.13436023924140367"/>
    <n v="0.52138238001197146"/>
  </r>
  <r>
    <s v="CAARAPÓ - MS"/>
    <s v="MS"/>
    <x v="0"/>
    <n v="6"/>
    <n v="8.7880602768188348E-2"/>
    <n v="0.91211939723181168"/>
    <n v="41.298582973289768"/>
    <n v="0.75338477216250055"/>
    <n v="-25996167.300943922"/>
    <n v="24969990.804000005"/>
    <n v="0.11"/>
    <n v="-1031724.45"/>
    <n v="4.1318575489211855E-2"/>
    <n v="0.15131857548921185"/>
    <n v="-1559770.0380566353"/>
    <n v="6.2465783439806945E-2"/>
    <n v="0.17246578343980695"/>
    <n v="2.1147207950595104E-2"/>
    <n v="0.13975288811850328"/>
  </r>
  <r>
    <s v="CABECEIRA GRANDE - MG"/>
    <s v="MG"/>
    <x v="4"/>
    <n v="7"/>
    <n v="0"/>
    <n v="1"/>
    <n v="55.021358728342925"/>
    <n v="1.1004271745668586"/>
    <n v="776107.67758408387"/>
    <n v="10618148.67"/>
    <n v="0.11"/>
    <n v="-182351.54"/>
    <n v="1.7173571934927523E-2"/>
    <n v="0.12717357193492751"/>
    <n v="46566.460655045033"/>
    <n v="-4.3855536499137222E-3"/>
    <n v="0.10561444635008628"/>
    <n v="-2.1559125584841229E-2"/>
    <n v="-0.16952520289256845"/>
  </r>
  <r>
    <s v="CABEDELO - PB"/>
    <s v="PB"/>
    <x v="2"/>
    <n v="5"/>
    <n v="0"/>
    <n v="1"/>
    <n v="18.897443182893415"/>
    <n v="0.37794886365786828"/>
    <n v="-66361426.872962154"/>
    <n v="64029770.609999999"/>
    <n v="0.11"/>
    <n v="-3841786.24"/>
    <n v="6.0000000053100307E-2"/>
    <n v="0.17000000005310031"/>
    <n v="-3981685.6123777293"/>
    <n v="6.2184911400508441E-2"/>
    <n v="0.17218491140050846"/>
    <n v="2.1849113474081416E-3"/>
    <n v="1.2852419686621541E-2"/>
  </r>
  <r>
    <s v="CABO DE SANTO AGOSTINHO - PE"/>
    <s v="PE"/>
    <x v="2"/>
    <n v="4"/>
    <n v="0"/>
    <n v="1"/>
    <n v="13.005572825349327"/>
    <n v="0.26011145650698653"/>
    <n v="-12416376.102792101"/>
    <n v="87501784.409999996"/>
    <n v="0.1542"/>
    <n v="-1855037.83"/>
    <n v="2.1200000005805599E-2"/>
    <n v="0.17540000000580561"/>
    <n v="-744982.56616752606"/>
    <n v="8.513912844072092E-3"/>
    <n v="0.16271391284407211"/>
    <n v="-1.26860871617335E-2"/>
    <n v="-7.2326608673395687E-2"/>
  </r>
  <r>
    <s v="CABROBÓ - PE"/>
    <s v="PE"/>
    <x v="2"/>
    <n v="6"/>
    <n v="0.33251651630678314"/>
    <n v="0.66748348369321686"/>
    <n v="10.321391757358915"/>
    <n v="0.13778717053528766"/>
    <n v="-173500290.12881544"/>
    <n v="24107988.190000001"/>
    <n v="0.1235"/>
    <n v="-6268076.9299999997"/>
    <n v="0.26000000002488799"/>
    <n v="0.38350000002488799"/>
    <n v="-10410017.407728925"/>
    <n v="0.43180780269533242"/>
    <n v="0.55530780269533242"/>
    <n v="0.17180780267044443"/>
    <n v="0.44799948542188961"/>
  </r>
  <r>
    <s v="CAÇADOR - SC"/>
    <s v="SC"/>
    <x v="3"/>
    <n v="5"/>
    <n v="0.27214226187687468"/>
    <n v="0.72785773812312526"/>
    <n v="38.716299405454265"/>
    <n v="0.56359916227503282"/>
    <n v="-84761288.22461544"/>
    <n v="42075418.440000005"/>
    <n v="0.11"/>
    <n v="-3728294.99"/>
    <n v="8.8609813716210295E-2"/>
    <n v="0.19860981371621028"/>
    <n v="-5085677.2934769262"/>
    <n v="0.12087051019419227"/>
    <n v="0.23087051019419227"/>
    <n v="3.2260696477981993E-2"/>
    <n v="0.16243253983450523"/>
  </r>
  <r>
    <s v="CAÇAPAVA DO SUL - RS"/>
    <s v="RS"/>
    <x v="3"/>
    <n v="6"/>
    <n v="0.31859069384917871"/>
    <n v="0.68140930615082129"/>
    <n v="13.440488440944245"/>
    <n v="0.18316947805743905"/>
    <n v="-214530635.14016104"/>
    <n v="33353320.52"/>
    <n v="0.11"/>
    <n v="-4222530.38"/>
    <n v="0.12660000006500102"/>
    <n v="0.23660000006500104"/>
    <n v="-12871838.108409662"/>
    <n v="0.38592373735895913"/>
    <n v="0.49592373735895912"/>
    <n v="0.25932373729395808"/>
    <n v="1.0960428454045399"/>
  </r>
  <r>
    <s v="CACAULÂNDIA - RO"/>
    <s v="RO"/>
    <x v="1"/>
    <n v="7"/>
    <n v="0"/>
    <n v="1"/>
    <n v="29.105498357099254"/>
    <n v="0.58210996714198504"/>
    <n v="-2026863.1919589627"/>
    <n v="6126807.96"/>
    <n v="0.11"/>
    <n v="-67216.429999999993"/>
    <n v="1.0970872669558913E-2"/>
    <n v="0.12097087266955892"/>
    <n v="-121611.79151753776"/>
    <n v="1.9849127361507467E-2"/>
    <n v="0.12984912736150747"/>
    <n v="8.8782546919485561E-3"/>
    <n v="7.3391672689674392E-2"/>
  </r>
  <r>
    <s v="CACEQUI - RS"/>
    <s v="RS"/>
    <x v="3"/>
    <n v="6"/>
    <n v="0"/>
    <n v="1"/>
    <n v="7.3468061915410532"/>
    <n v="0.14693612383082105"/>
    <n v="-37690064.892610736"/>
    <n v="9751715.0799999982"/>
    <n v="0.11"/>
    <n v="-2060962.13"/>
    <n v="0.21134355475857486"/>
    <n v="0.32134355475857485"/>
    <n v="-2261403.8935566442"/>
    <n v="0.23189806869917745"/>
    <n v="0.34189806869917744"/>
    <n v="2.0554513940602592E-2"/>
    <n v="6.3964295023888562E-2"/>
  </r>
  <r>
    <s v="CÁCERES - MT"/>
    <s v="MT"/>
    <x v="0"/>
    <n v="5"/>
    <n v="0.11203188775247371"/>
    <n v="0.88796811224752625"/>
    <n v="30.464092730994906"/>
    <n v="0.5410228582735026"/>
    <n v="-120715205.85633206"/>
    <n v="43266835.409999989"/>
    <n v="0.11"/>
    <n v="-5351790"/>
    <n v="0.12369266088647368"/>
    <n v="0.23369266088647367"/>
    <n v="-7242912.3513799235"/>
    <n v="0.16740101934300272"/>
    <n v="0.27740101934300271"/>
    <n v="4.370835845652904E-2"/>
    <n v="0.18703350927123163"/>
  </r>
  <r>
    <s v="CACHOEIRA DE GOIÁS - GO"/>
    <s v="GO"/>
    <x v="0"/>
    <n v="7"/>
    <n v="0.2284924774640941"/>
    <n v="0.77150752253590593"/>
    <n v="20.064607449528694"/>
    <n v="0.30959991168082729"/>
    <n v="-9114292.6502704732"/>
    <n v="3086381.87"/>
    <n v="0.12"/>
    <n v="-216046.73"/>
    <n v="6.9999999708396418E-2"/>
    <n v="0.18999999970839643"/>
    <n v="-546857.55901622842"/>
    <n v="0.17718402389922944"/>
    <n v="0.29718402389922943"/>
    <n v="0.107184024190833"/>
    <n v="0.56412644397544365"/>
  </r>
  <r>
    <s v="CACHOEIRA DO ARARI - PA"/>
    <s v="PA"/>
    <x v="1"/>
    <n v="6"/>
    <n v="0.28471891044214898"/>
    <n v="0.71528108955785097"/>
    <n v="22.04528384352221"/>
    <n v="0.31537149294413314"/>
    <n v="-76646294.359249458"/>
    <n v="14851608.07"/>
    <n v="0.13449999999999998"/>
    <n v="-2848663.98"/>
    <n v="0.19180845377641317"/>
    <n v="0.32630845377641315"/>
    <n v="-4598777.6615549671"/>
    <n v="0.30964846633977777"/>
    <n v="0.44414846633977778"/>
    <n v="0.11784001256336463"/>
    <n v="0.36113073749572155"/>
  </r>
  <r>
    <s v="CACHOEIRA DO PIRIÁ - PA"/>
    <s v="PA"/>
    <x v="1"/>
    <n v="6"/>
    <n v="0"/>
    <n v="1"/>
    <n v="20.863482886907295"/>
    <n v="0.41726965773814589"/>
    <n v="-15275230.55660622"/>
    <n v="13486366.710000001"/>
    <n v="0.11"/>
    <n v="0"/>
    <n v="0"/>
    <n v="0.11"/>
    <n v="-916513.8333963732"/>
    <n v="6.7958543105370833E-2"/>
    <n v="0.17795854310537085"/>
    <n v="6.7958543105370847E-2"/>
    <n v="0.61780493732155306"/>
  </r>
  <r>
    <s v="CACHOEIRA DO SUL - RS"/>
    <s v="RS"/>
    <x v="3"/>
    <n v="5"/>
    <n v="0.34167509260045392"/>
    <n v="0.65832490739954608"/>
    <n v="18.651049263709353"/>
    <n v="0.24556900558871664"/>
    <n v="-359762400.32080692"/>
    <n v="63315260"/>
    <n v="0.11"/>
    <n v="-16841859.16"/>
    <n v="0.26600000000000001"/>
    <n v="0.376"/>
    <n v="-21585744.019248415"/>
    <n v="0.34092482632541371"/>
    <n v="0.4509248263254137"/>
    <n v="7.4924826325413696E-2"/>
    <n v="0.19926815512078111"/>
  </r>
  <r>
    <s v="CACHOEIRA DOURADA - GO"/>
    <s v="GO"/>
    <x v="0"/>
    <n v="7"/>
    <n v="0.30259697055293178"/>
    <n v="0.69740302944706822"/>
    <n v="19.917432080552459"/>
    <n v="0.27780954943567016"/>
    <n v="-93640554.797843426"/>
    <n v="15671823.83"/>
    <n v="0.12039999999999999"/>
    <n v="-777322.46"/>
    <n v="4.9599999874424316E-2"/>
    <n v="0.16999999987442432"/>
    <n v="-5618433.2878706055"/>
    <n v="0.35850538832088219"/>
    <n v="0.4789053883208822"/>
    <n v="0.30890538844645787"/>
    <n v="1.8170905216155306"/>
  </r>
  <r>
    <s v="CACHOEIRA DOURADA - MG"/>
    <s v="MG"/>
    <x v="4"/>
    <n v="7"/>
    <n v="0.19055349234771224"/>
    <n v="0.80944650765228776"/>
    <n v="16.737879337695031"/>
    <n v="0.27096835950805259"/>
    <n v="-25747284.93970713"/>
    <n v="7565962.8399999999"/>
    <n v="0.12230000000000001"/>
    <n v="-495947.18"/>
    <n v="6.5549777402818962E-2"/>
    <n v="0.18784977740281897"/>
    <n v="-1544837.0963824277"/>
    <n v="0.20418248530314323"/>
    <n v="0.32648248530314322"/>
    <n v="0.13863270790032425"/>
    <n v="0.73799772252614804"/>
  </r>
  <r>
    <s v="CACHOEIRINHA - PE"/>
    <s v="PE"/>
    <x v="2"/>
    <n v="6"/>
    <n v="2.1560285754491284E-2"/>
    <n v="0.97843971424550868"/>
    <n v="21.373389210086785"/>
    <n v="0.41825145662350705"/>
    <n v="-22189171.414557055"/>
    <n v="10979473.692000002"/>
    <n v="0.11599999999999999"/>
    <n v="-1240460.3600000001"/>
    <n v="0.11297994738161625"/>
    <n v="0.22897994738161626"/>
    <n v="-1331350.2848734232"/>
    <n v="0.12125811511743845"/>
    <n v="0.23725811511743844"/>
    <n v="8.2781677358221839E-3"/>
    <n v="3.6152369805666273E-2"/>
  </r>
  <r>
    <s v="CACHOEIRINHA - RS"/>
    <s v="RS"/>
    <x v="3"/>
    <n v="4"/>
    <n v="0"/>
    <n v="1"/>
    <n v="12.573496147913877"/>
    <n v="0.25146992295827753"/>
    <n v="-399658937.96444285"/>
    <n v="179610402.37714285"/>
    <n v="0.11"/>
    <n v="-9602400.0399999991"/>
    <n v="5.3462382539720854E-2"/>
    <n v="0.16346238253972084"/>
    <n v="-23979536.277866568"/>
    <n v="0.13350861620762225"/>
    <n v="0.24350861620762226"/>
    <n v="8.0046233667901423E-2"/>
    <n v="0.48969207730990005"/>
  </r>
  <r>
    <s v="CACHOEIRO DE ITAPEMIRIM - ES"/>
    <s v="ES"/>
    <x v="4"/>
    <n v="4"/>
    <n v="2.248728240972617E-2"/>
    <n v="0.97751271759027381"/>
    <n v="17.468634639867915"/>
    <n v="0.34151625038817757"/>
    <n v="-219947620.79848963"/>
    <n v="85056962.819999993"/>
    <n v="0.11"/>
    <n v="-7442437.6399999997"/>
    <n v="8.7499452052501592E-2"/>
    <n v="0.19749945205250158"/>
    <n v="-13196857.247909376"/>
    <n v="0.1551531680696964"/>
    <n v="0.26515316806969641"/>
    <n v="6.7653716017194832E-2"/>
    <n v="0.34255141122725918"/>
  </r>
  <r>
    <s v="CACIMBAS - PB"/>
    <s v="PB"/>
    <x v="2"/>
    <n v="7"/>
    <n v="0"/>
    <n v="1"/>
    <n v="39.570762037279195"/>
    <n v="0.79141524074558389"/>
    <n v="-2348068.8108840836"/>
    <n v="5739724.7699999996"/>
    <n v="0.11"/>
    <n v="0"/>
    <n v="0"/>
    <n v="0.11"/>
    <n v="-140884.12865304502"/>
    <n v="2.4545450226012323E-2"/>
    <n v="0.13454545022601233"/>
    <n v="2.454545022601233E-2"/>
    <n v="0.22314045660011206"/>
  </r>
  <r>
    <s v="CACIMBINHAS - AL"/>
    <s v="AL"/>
    <x v="2"/>
    <n v="6"/>
    <n v="0.46423293467209442"/>
    <n v="0.53576706532790563"/>
    <n v="54.282497670511738"/>
    <n v="0.58165548951197898"/>
    <n v="-20214243.680274434"/>
    <n v="6357512.7699999996"/>
    <n v="0.12"/>
    <n v="-122944.99"/>
    <n v="1.9338536067148162E-2"/>
    <n v="0.13933853606714816"/>
    <n v="-1212854.6208164659"/>
    <n v="0.19077501920872525"/>
    <n v="0.31077501920872524"/>
    <n v="0.17143648314157708"/>
    <n v="1.2303594395376791"/>
  </r>
  <r>
    <s v="CACIQUE DOBLE - RS"/>
    <s v="RS"/>
    <x v="3"/>
    <n v="7"/>
    <n v="0"/>
    <n v="1"/>
    <n v="7.7576844384409291"/>
    <n v="0.15515368876881858"/>
    <n v="-15925226.282003403"/>
    <n v="4343065.92"/>
    <n v="0.12130000000000001"/>
    <n v="-923770.12"/>
    <n v="0.21269999972738152"/>
    <n v="0.33399999972738154"/>
    <n v="-955513.5769202041"/>
    <n v="0.22000899698989698"/>
    <n v="0.34130899698989697"/>
    <n v="7.3089972625154376E-3"/>
    <n v="2.1883225354734082E-2"/>
  </r>
  <r>
    <s v="CAÇU - GO"/>
    <s v="GO"/>
    <x v="0"/>
    <n v="6"/>
    <n v="0.48343418013407308"/>
    <n v="0.51656581986592687"/>
    <n v="18.38403979827191"/>
    <n v="0.18993133181684319"/>
    <n v="-66020855.427779801"/>
    <n v="12731368.52"/>
    <n v="0.12"/>
    <n v="-1297326.45"/>
    <n v="0.10189999982814102"/>
    <n v="0.22189999982814101"/>
    <n v="-3961251.325666788"/>
    <n v="0.31114104657672642"/>
    <n v="0.43114104657672642"/>
    <n v="0.2092410467485854"/>
    <n v="0.94295199148553488"/>
  </r>
  <r>
    <s v="CAFEARA - PR"/>
    <s v="PR"/>
    <x v="3"/>
    <n v="7"/>
    <n v="0.5179581697093425"/>
    <n v="0.4820418302906575"/>
    <n v="11.329622357380982"/>
    <n v="0.10922703795307764"/>
    <n v="-20896079.271159284"/>
    <n v="3624122.4342857143"/>
    <n v="0.14000000000000001"/>
    <n v="-346852.01"/>
    <n v="9.5706482407612634E-2"/>
    <n v="0.23570648240761266"/>
    <n v="-1253764.7562695569"/>
    <n v="0.34594988966388601"/>
    <n v="0.48594988966388603"/>
    <n v="0.25024340725627336"/>
    <n v="1.0616738440970055"/>
  </r>
  <r>
    <s v="CAFELÂNDIA - PR"/>
    <s v="PR"/>
    <x v="3"/>
    <n v="6"/>
    <n v="0"/>
    <n v="1"/>
    <n v="15.11954190071048"/>
    <n v="0.30239083801420963"/>
    <n v="-24282670.313450001"/>
    <n v="19333315.577142857"/>
    <n v="0.11"/>
    <n v="-1000297.95"/>
    <n v="5.1739596656800002E-2"/>
    <n v="0.16173959665679999"/>
    <n v="-1456960.218807"/>
    <n v="7.536008053008332E-2"/>
    <n v="0.18536008053008332"/>
    <n v="2.3620483873283332E-2"/>
    <n v="0.14604020512926308"/>
  </r>
  <r>
    <s v="CAIANA - MG"/>
    <s v="MG"/>
    <x v="4"/>
    <n v="7"/>
    <n v="2.792455485029887E-2"/>
    <n v="0.97207544514970112"/>
    <n v="31.284210936262298"/>
    <n v="0.60821226544048645"/>
    <n v="-6052572.7248412874"/>
    <n v="4031686.23"/>
    <n v="0.11"/>
    <n v="-304392.31"/>
    <n v="7.5499999909467166E-2"/>
    <n v="0.18549999990946717"/>
    <n v="-363154.3634904772"/>
    <n v="9.0075056136121295E-2"/>
    <n v="0.20007505613612131"/>
    <n v="1.4575056226654143E-2"/>
    <n v="7.857173171842291E-2"/>
  </r>
  <r>
    <s v="CAIBATÉ - RS"/>
    <s v="RS"/>
    <x v="3"/>
    <n v="7"/>
    <n v="0.39272744492330774"/>
    <n v="0.6072725550766922"/>
    <n v="16.782334231379149"/>
    <n v="0.20382901977681303"/>
    <n v="-38596897.311584353"/>
    <n v="5572936.3300000001"/>
    <n v="0.1303"/>
    <n v="-1452864.5"/>
    <n v="0.26069999977911107"/>
    <n v="0.39099999977911104"/>
    <n v="-2315813.8386950609"/>
    <n v="0.41554643756266652"/>
    <n v="0.54584643756266649"/>
    <n v="0.15484643778355545"/>
    <n v="0.39602669532233592"/>
  </r>
  <r>
    <s v="CAIEIRAS - SP"/>
    <s v="SP"/>
    <x v="4"/>
    <n v="5"/>
    <n v="0"/>
    <n v="1"/>
    <n v="18.741705934750723"/>
    <n v="0.37483411869501443"/>
    <n v="-49552691.513274021"/>
    <n v="66874823.640000001"/>
    <n v="0.12"/>
    <n v="-2006244.71"/>
    <n v="3.0000000011962649E-2"/>
    <n v="0.15000000001196265"/>
    <n v="-2973161.4907964412"/>
    <n v="4.4458606826412575E-2"/>
    <n v="0.16445860682641256"/>
    <n v="1.4458606814449909E-2"/>
    <n v="9.639071208864558E-2"/>
  </r>
  <r>
    <s v="CAIUÁ - SP"/>
    <s v="SP"/>
    <x v="4"/>
    <n v="7"/>
    <n v="0.15345312049689444"/>
    <n v="0.84654687950310559"/>
    <n v="16.747062693755016"/>
    <n v="0.28354347328482365"/>
    <n v="-22173878.256020486"/>
    <n v="9755439.9800000004"/>
    <n v="0.12"/>
    <n v="-292663.2"/>
    <n v="3.0000000061504144E-2"/>
    <n v="0.15000000006150413"/>
    <n v="-1330432.6953612291"/>
    <n v="0.13637854346793174"/>
    <n v="0.25637854346793176"/>
    <n v="0.10637854340642763"/>
    <n v="0.70919028908539672"/>
  </r>
  <r>
    <s v="CAJAZEIRAS - PB"/>
    <s v="PB"/>
    <x v="2"/>
    <n v="5"/>
    <n v="0.38624067148842323"/>
    <n v="0.61375932851157677"/>
    <n v="21.189259319806766"/>
    <n v="0.26010211143564538"/>
    <n v="-197856201.00027978"/>
    <n v="44963939.590000004"/>
    <n v="0.11"/>
    <n v="0"/>
    <n v="0"/>
    <n v="0.11"/>
    <n v="-11871372.060016787"/>
    <n v="0.26401983830298054"/>
    <n v="0.37401983830298052"/>
    <n v="0.26401983830298054"/>
    <n v="2.4001803482089139"/>
  </r>
  <r>
    <s v="CAJAZEIRAS DO PIAUÍ - PI"/>
    <s v="PI"/>
    <x v="2"/>
    <n v="7"/>
    <n v="0.16614269105850146"/>
    <n v="0.83385730894149857"/>
    <n v="20.893983801565472"/>
    <n v="0.34845202211681292"/>
    <n v="-7019189.5007346319"/>
    <n v="2998858.78"/>
    <n v="0.11"/>
    <n v="-186229.13"/>
    <n v="6.209999992063648E-2"/>
    <n v="0.17209999992063649"/>
    <n v="-421151.37004407792"/>
    <n v="0.14043721326686745"/>
    <n v="0.25043721326686746"/>
    <n v="7.8337213346230977E-2"/>
    <n v="0.4551842729945148"/>
  </r>
  <r>
    <s v="CAJUEIRO DA PRAIA - PI"/>
    <s v="PI"/>
    <x v="2"/>
    <n v="7"/>
    <n v="0"/>
    <n v="1"/>
    <n v="22.20987355165515"/>
    <n v="0.44419747103310298"/>
    <n v="-13656536.533739923"/>
    <n v="6725281.2799999993"/>
    <n v="0.11"/>
    <n v="-94393.47"/>
    <n v="1.4035616663456492E-2"/>
    <n v="0.1240356166634565"/>
    <n v="-819392.19202439534"/>
    <n v="0.12183760915118116"/>
    <n v="0.23183760915118118"/>
    <n v="0.10780199248772468"/>
    <n v="0.86912126845163984"/>
  </r>
  <r>
    <s v="CALÇADO - PE"/>
    <s v="PE"/>
    <x v="2"/>
    <n v="6"/>
    <n v="7.281113656610623E-2"/>
    <n v="0.92718886343389373"/>
    <n v="19.267898308480326"/>
    <n v="0.35729961466799437"/>
    <n v="-21358251.243967421"/>
    <n v="4970121"/>
    <n v="0.11"/>
    <n v="-328027.99"/>
    <n v="6.6000000804809375E-2"/>
    <n v="0.17600000080480938"/>
    <n v="-1281495.0746380452"/>
    <n v="0.25783981408863993"/>
    <n v="0.36783981408863992"/>
    <n v="0.19183981328383054"/>
    <n v="1.0899989341283476"/>
  </r>
  <r>
    <s v="CALDAS NOVAS - GO"/>
    <s v="GO"/>
    <x v="0"/>
    <n v="5"/>
    <n v="2.3837829883884186E-2"/>
    <n v="0.97616217011611583"/>
    <n v="22.888377604058679"/>
    <n v="0.44685536704830048"/>
    <n v="-190423731.32092491"/>
    <n v="69876287"/>
    <n v="0.11"/>
    <n v="-698762.87"/>
    <n v="0.01"/>
    <n v="0.12"/>
    <n v="-11425423.879255494"/>
    <n v="0.16350931581776082"/>
    <n v="0.27350931581776083"/>
    <n v="0.15350931581776084"/>
    <n v="1.2792442984813404"/>
  </r>
  <r>
    <s v="CALUMBI - PE"/>
    <s v="PE"/>
    <x v="2"/>
    <n v="7"/>
    <n v="0.3854230545579671"/>
    <n v="0.6145769454420329"/>
    <n v="14.884201112018935"/>
    <n v="0.18294973709539014"/>
    <n v="-42610544.859888904"/>
    <n v="5015588.8899999997"/>
    <n v="0.14000000000000001"/>
    <n v="-501558.89"/>
    <n v="0.10000000019937839"/>
    <n v="0.24000000019937839"/>
    <n v="-2556632.6915933341"/>
    <n v="0.50973729060822892"/>
    <n v="0.64973729060822893"/>
    <n v="0.40973729040885054"/>
    <n v="1.7072387086186001"/>
  </r>
  <r>
    <s v="CAMAÇARI - BA"/>
    <s v="BA"/>
    <x v="2"/>
    <n v="4"/>
    <n v="0.76175628807235918"/>
    <n v="0.23824371192764082"/>
    <n v="18.653102016528035"/>
    <n v="8.8879685267652025E-2"/>
    <n v="-667426685.41225469"/>
    <n v="251218214"/>
    <n v="0.11"/>
    <n v="-26428156.109999999"/>
    <n v="0.10519999998885431"/>
    <n v="0.21519999998885431"/>
    <n v="-40045601.124735281"/>
    <n v="0.15940564375135347"/>
    <n v="0.26940564375135345"/>
    <n v="5.4205643762499145E-2"/>
    <n v="0.2518849617346961"/>
  </r>
  <r>
    <s v="CAMAPUÃ - MS"/>
    <s v="MS"/>
    <x v="0"/>
    <n v="6"/>
    <n v="0.15401888887876608"/>
    <n v="0.84598111112123386"/>
    <n v="38.769255691781431"/>
    <n v="0.65596116014952954"/>
    <n v="-12425095.359136"/>
    <n v="10980128.629999999"/>
    <n v="0.11"/>
    <n v="-746215.63"/>
    <n v="6.7960554483959643E-2"/>
    <n v="0.17796055448395964"/>
    <n v="-745505.72154815996"/>
    <n v="6.7895900555416361E-2"/>
    <n v="0.17789590055541638"/>
    <n v="-6.4653928543267902E-5"/>
    <n v="-3.6330482747004567E-4"/>
  </r>
  <r>
    <s v="CAMAQUÃ - RS"/>
    <s v="RS"/>
    <x v="3"/>
    <n v="5"/>
    <n v="0.6172236856293476"/>
    <n v="0.3827763143706524"/>
    <n v="15.268003322916408"/>
    <n v="0.11688460079489633"/>
    <n v="-195342591.39206475"/>
    <n v="40945655.159999996"/>
    <n v="0.12"/>
    <n v="-11718646.51"/>
    <n v="0.28620000007834778"/>
    <n v="0.40620000007834778"/>
    <n v="-11720555.483523885"/>
    <n v="0.28624662220507713"/>
    <n v="0.40624662220507712"/>
    <n v="4.6622126729345403E-5"/>
    <n v="1.147762843927147E-4"/>
  </r>
  <r>
    <s v="CAMARAGIBE - PE"/>
    <s v="PE"/>
    <x v="2"/>
    <n v="4"/>
    <n v="0"/>
    <n v="1"/>
    <n v="36.734236594330056"/>
    <n v="0.73468473188660111"/>
    <n v="-52957395.993215948"/>
    <n v="61405778.75999999"/>
    <n v="0.11"/>
    <n v="-1342969.08"/>
    <n v="2.1870402218151109E-2"/>
    <n v="0.13187040221815111"/>
    <n v="-3177443.7595929569"/>
    <n v="5.1745028297935348E-2"/>
    <n v="0.16174502829793536"/>
    <n v="2.987462607978425E-2"/>
    <n v="0.22654534738100773"/>
  </r>
  <r>
    <s v="CAMBARÁ - PR"/>
    <s v="PR"/>
    <x v="3"/>
    <n v="6"/>
    <n v="5.0146624783491384E-2"/>
    <n v="0.94985337521650859"/>
    <n v="11.982960690167394"/>
    <n v="0.22764111313284485"/>
    <n v="-33030178.713105477"/>
    <n v="16883289.149999999"/>
    <n v="0.14000000000000001"/>
    <n v="-678708.22"/>
    <n v="4.0199999773148469E-2"/>
    <n v="0.18019999977314849"/>
    <n v="-1981810.7227863285"/>
    <n v="0.11738297586322678"/>
    <n v="0.25738297586322678"/>
    <n v="7.7182976090078292E-2"/>
    <n v="0.42831840281488875"/>
  </r>
  <r>
    <s v="CAMBARÁ DO SUL - RS"/>
    <s v="RS"/>
    <x v="3"/>
    <n v="7"/>
    <n v="0"/>
    <n v="1"/>
    <n v="15.196349113186558"/>
    <n v="0.30392698226373116"/>
    <n v="-13818571.428364791"/>
    <n v="5643502.5800000001"/>
    <n v="0.19109999999999999"/>
    <n v="-643359.29"/>
    <n v="0.11399999926995692"/>
    <n v="0.3050999992699569"/>
    <n v="-829114.28570188745"/>
    <n v="0.1469148412619114"/>
    <n v="0.33801484126191139"/>
    <n v="3.2914841991954491E-2"/>
    <n v="0.10788214379125893"/>
  </r>
  <r>
    <s v="CAMBÉ - PR"/>
    <s v="PR"/>
    <x v="3"/>
    <n v="5"/>
    <n v="0.39840748316259611"/>
    <n v="0.60159251683740389"/>
    <n v="37.539355809487347"/>
    <n v="0.4516679108376862"/>
    <n v="-276902000.75017822"/>
    <n v="95777068.911428571"/>
    <n v="0.11"/>
    <n v="-10572595.109999999"/>
    <n v="0.11038754088180733"/>
    <n v="0.22038754088180734"/>
    <n v="-16614120.045010693"/>
    <n v="0.17346657434646362"/>
    <n v="0.28346657434646361"/>
    <n v="6.3079033464656264E-2"/>
    <n v="0.28621869100343211"/>
  </r>
  <r>
    <s v="CAMBORIÚ - SC"/>
    <s v="SC"/>
    <x v="3"/>
    <n v="5"/>
    <n v="0"/>
    <n v="1"/>
    <n v="39.235802444717855"/>
    <n v="0.78471604889435709"/>
    <n v="-12104626.252521595"/>
    <n v="38828896.127999991"/>
    <n v="0.12"/>
    <n v="-579008.44999999995"/>
    <n v="1.491179270436354E-2"/>
    <n v="0.13491179270436354"/>
    <n v="-726277.57515129563"/>
    <n v="1.8704564063760958E-2"/>
    <n v="0.13870456406376094"/>
    <n v="3.7927713593974011E-3"/>
    <n v="2.8112971322741265E-2"/>
  </r>
  <r>
    <s v="CAMBUÍ - MG"/>
    <s v="MG"/>
    <x v="4"/>
    <n v="6"/>
    <n v="0"/>
    <n v="1"/>
    <n v="52.624027508814976"/>
    <n v="1.0524805501762995"/>
    <n v="1173099.4400350647"/>
    <n v="15338378.9"/>
    <n v="0.2"/>
    <n v="-608366.51"/>
    <n v="3.9663025275767573E-2"/>
    <n v="0.23966302527576758"/>
    <n v="70385.966402103877"/>
    <n v="-4.5888791026086773E-3"/>
    <n v="0.19541112089739132"/>
    <n v="-4.4251904378376256E-2"/>
    <n v="-0.18464218386402298"/>
  </r>
  <r>
    <s v="CAMPANÁRIO - MG"/>
    <s v="MG"/>
    <x v="4"/>
    <n v="7"/>
    <n v="0.31665467750773318"/>
    <n v="0.68334532249226676"/>
    <n v="20.71563689021535"/>
    <n v="0.2831186714275381"/>
    <n v="-9502941.5707145892"/>
    <n v="3866664.61"/>
    <n v="0.18"/>
    <n v="-11316.27"/>
    <n v="2.9266231083848776E-3"/>
    <n v="0.18292662310838487"/>
    <n v="-570176.49424287537"/>
    <n v="0.14745951659946926"/>
    <n v="0.32745951659946926"/>
    <n v="0.14453289349108439"/>
    <n v="0.79011404154904219"/>
  </r>
  <r>
    <s v="CAMPANHA - MG"/>
    <s v="MG"/>
    <x v="4"/>
    <n v="6"/>
    <n v="0.2115452703399448"/>
    <n v="0.78845472966005525"/>
    <n v="36.427486780491677"/>
    <n v="0.57442848483415598"/>
    <n v="-20713350.362949874"/>
    <n v="9019948.5999999996"/>
    <n v="0.11"/>
    <n v="-703555.99"/>
    <n v="7.7999999911307696E-2"/>
    <n v="0.1879999999113077"/>
    <n v="-1242801.0217769924"/>
    <n v="0.13778360353150931"/>
    <n v="0.2477836035315093"/>
    <n v="5.9783603620201603E-2"/>
    <n v="0.31799789174683823"/>
  </r>
  <r>
    <s v="CAMPINA DAS MISSÕES - RS"/>
    <s v="RS"/>
    <x v="3"/>
    <n v="7"/>
    <n v="0.21836946985451572"/>
    <n v="0.78163053014548423"/>
    <n v="13.559538750877481"/>
    <n v="0.21197098924753205"/>
    <n v="-27136910.981054883"/>
    <n v="4951319.1000000006"/>
    <n v="0.125"/>
    <n v="-1489997"/>
    <n v="0.30092930185008676"/>
    <n v="0.42592930185008676"/>
    <n v="-1628214.658863293"/>
    <n v="0.32884462220649296"/>
    <n v="0.45384462220649296"/>
    <n v="2.7915320356406204E-2"/>
    <n v="6.5539797884653472E-2"/>
  </r>
  <r>
    <s v="CAMPINA GRANDE - PB"/>
    <s v="PB"/>
    <x v="2"/>
    <n v="4"/>
    <n v="0.43662762024205914"/>
    <n v="0.56337237975794086"/>
    <n v="15.501512117613682"/>
    <n v="0.17466247543093152"/>
    <n v="-1322645852.2590792"/>
    <n v="211101518.94"/>
    <n v="0.11"/>
    <n v="-15832613.92"/>
    <n v="7.4999999997631475E-2"/>
    <n v="0.18499999999763148"/>
    <n v="-79358751.135544747"/>
    <n v="0.37592695464261611"/>
    <n v="0.48592695464261609"/>
    <n v="0.30092695464498465"/>
    <n v="1.6266321872910128"/>
  </r>
  <r>
    <s v="CAMPINA GRANDE DO SUL - PR"/>
    <s v="PR"/>
    <x v="3"/>
    <n v="6"/>
    <n v="0.18183378791600241"/>
    <n v="0.81816621208399765"/>
    <n v="13.351608397039005"/>
    <n v="0.21847669734868597"/>
    <n v="-54140815.785835199"/>
    <n v="32286715.170000002"/>
    <n v="0.12"/>
    <n v="-1063603.56"/>
    <n v="3.2942451853642689E-2"/>
    <n v="0.15294245185364269"/>
    <n v="-3248448.9471501117"/>
    <n v="0.10061255628037652"/>
    <n v="0.22061255628037651"/>
    <n v="6.7670104426733824E-2"/>
    <n v="0.44245468544920619"/>
  </r>
  <r>
    <s v="CAMPINORTE - GO"/>
    <s v="GO"/>
    <x v="0"/>
    <n v="6"/>
    <n v="0.21885920703085882"/>
    <n v="0.78114079296914118"/>
    <n v="20.074159816727832"/>
    <n v="0.31361490234856093"/>
    <n v="-34016942.105439112"/>
    <n v="7436082.0300000003"/>
    <n v="0.11"/>
    <n v="-29846.36"/>
    <n v="4.0137211880649469E-3"/>
    <n v="0.11401372118806495"/>
    <n v="-2041016.5263263467"/>
    <n v="0.27447471909160026"/>
    <n v="0.38447471909160025"/>
    <n v="0.27046099790353528"/>
    <n v="2.3721793753000262"/>
  </r>
  <r>
    <s v="CAMPO ALEGRE - SC"/>
    <s v="SC"/>
    <x v="3"/>
    <n v="6"/>
    <n v="0"/>
    <n v="1"/>
    <n v="7.8430840243710964"/>
    <n v="0.15686168048742194"/>
    <n v="-11810940.718294697"/>
    <n v="9864087.2657142859"/>
    <n v="0.2"/>
    <n v="-172571.4"/>
    <n v="1.7494918217099087E-2"/>
    <n v="0.2174949182170991"/>
    <n v="-708656.44309768174"/>
    <n v="7.1842069520292914E-2"/>
    <n v="0.27184206952029294"/>
    <n v="5.4347151303193841E-2"/>
    <n v="0.24987779828927126"/>
  </r>
  <r>
    <s v="CAMPO ALEGRE DE GOIÁS - GO"/>
    <s v="GO"/>
    <x v="0"/>
    <n v="7"/>
    <n v="0.25363281848381225"/>
    <n v="0.74636718151618775"/>
    <n v="8.3697002255415374"/>
    <n v="0.12493739134945675"/>
    <n v="-37081351.750114255"/>
    <n v="8547811.5899999999"/>
    <n v="0.11"/>
    <n v="-299173.40999999997"/>
    <n v="3.5000000508902181E-2"/>
    <n v="0.14500000050890219"/>
    <n v="-2224881.105006855"/>
    <n v="0.26028663378702932"/>
    <n v="0.37028663378702931"/>
    <n v="0.22528663327812712"/>
    <n v="1.5537009137065194"/>
  </r>
  <r>
    <s v="CAMPO BOM - RS"/>
    <s v="RS"/>
    <x v="3"/>
    <n v="5"/>
    <n v="0.14843666469323771"/>
    <n v="0.85156333530676231"/>
    <n v="16.216200825580501"/>
    <n v="0.27618244122071206"/>
    <n v="-218061962.80452281"/>
    <n v="47576566.810000002"/>
    <n v="0.13449999999999998"/>
    <n v="-10043413.25"/>
    <n v="0.21109999992452166"/>
    <n v="0.34559999992452162"/>
    <n v="-13083717.768271368"/>
    <n v="0.27500340284161345"/>
    <n v="0.40950340284161346"/>
    <n v="6.3903402917091845E-2"/>
    <n v="0.18490567977733852"/>
  </r>
  <r>
    <s v="CAMPO DO TENENTE - PR"/>
    <s v="PR"/>
    <x v="3"/>
    <n v="7"/>
    <n v="0"/>
    <n v="1"/>
    <n v="39.812333635366741"/>
    <n v="0.79624667270733485"/>
    <n v="-3730264.2055171803"/>
    <n v="4863412.2300000004"/>
    <n v="0.11"/>
    <n v="0"/>
    <n v="0"/>
    <n v="0.11"/>
    <n v="-223815.85233103079"/>
    <n v="4.602033340921026E-2"/>
    <n v="0.15602033340921026"/>
    <n v="4.602033340921026E-2"/>
    <n v="0.418366667356457"/>
  </r>
  <r>
    <s v="CAMPO FORMOSO - BA"/>
    <s v="BA"/>
    <x v="2"/>
    <n v="5"/>
    <n v="0.13980714038621436"/>
    <n v="0.86019285961378567"/>
    <n v="8.2419779265188975"/>
    <n v="0.14179381122971979"/>
    <n v="-117757243.41603969"/>
    <n v="47678587.049999997"/>
    <n v="0.17300000000000001"/>
    <n v="-2393465.0699999998"/>
    <n v="5.0200000001887637E-2"/>
    <n v="0.22320000000188767"/>
    <n v="-7065434.6049623815"/>
    <n v="0.14818884203831251"/>
    <n v="0.32118884203831255"/>
    <n v="9.7988842036424884E-2"/>
    <n v="0.43901810947847753"/>
  </r>
  <r>
    <s v="CAMPO GRANDE - MS"/>
    <s v="MS"/>
    <x v="0"/>
    <n v="2"/>
    <n v="0.53864556665741958"/>
    <n v="0.46135443334258042"/>
    <n v="47.689194516592437"/>
    <n v="0.44003242625533195"/>
    <n v="-2905309883.8960314"/>
    <n v="679864405.36800003"/>
    <n v="0.11"/>
    <n v="-121421132.16"/>
    <n v="0.17859610122444433"/>
    <n v="0.28859610122444435"/>
    <n v="-174318593.03376189"/>
    <n v="0.25640199965963206"/>
    <n v="0.36640199965963205"/>
    <n v="7.7805898435187704E-2"/>
    <n v="0.2696013497932781"/>
  </r>
  <r>
    <s v="CAMPO LARGO - PR"/>
    <s v="PR"/>
    <x v="3"/>
    <n v="4"/>
    <n v="0.12810833041599398"/>
    <n v="0.87189166958400599"/>
    <n v="11.790133473615247"/>
    <n v="0.20559438317857348"/>
    <n v="-140953449.2887398"/>
    <n v="81229275.977142856"/>
    <n v="0.12"/>
    <n v="-3622836.29"/>
    <n v="4.4600130266080812E-2"/>
    <n v="0.16460013026608081"/>
    <n v="-8457206.9573243875"/>
    <n v="0.10411525716053613"/>
    <n v="0.22411525716053612"/>
    <n v="5.9515126894455317E-2"/>
    <n v="0.36157399631608689"/>
  </r>
  <r>
    <s v="CAMPO MAIOR - PI"/>
    <s v="PI"/>
    <x v="2"/>
    <n v="6"/>
    <n v="0.46852539430431156"/>
    <n v="0.5314746056956885"/>
    <n v="19.536544099906596"/>
    <n v="0.20766354144308574"/>
    <n v="-139184358.03239924"/>
    <n v="28698815.940000001"/>
    <n v="0.11"/>
    <n v="-855224.72"/>
    <n v="2.9800000173805078E-2"/>
    <n v="0.13980000017380509"/>
    <n v="-8351061.4819439538"/>
    <n v="0.29098975718731179"/>
    <n v="0.40098975718731178"/>
    <n v="0.26118975701350666"/>
    <n v="1.8683101336822951"/>
  </r>
  <r>
    <s v="CAMPO NOVO DE RONDÔNIA - RO"/>
    <s v="RO"/>
    <x v="1"/>
    <n v="6"/>
    <n v="0"/>
    <n v="1"/>
    <n v="27.800089236483291"/>
    <n v="0.55600178472966588"/>
    <n v="-5196725.3271197798"/>
    <n v="15657710.5"/>
    <n v="0.11"/>
    <n v="-533973.22"/>
    <n v="3.4102892629161843E-2"/>
    <n v="0.14410289262916184"/>
    <n v="-311803.51962718676"/>
    <n v="1.9913736406557445E-2"/>
    <n v="0.12991373640655746"/>
    <n v="-1.4189156222604388E-2"/>
    <n v="-9.8465450371764129E-2"/>
  </r>
  <r>
    <s v="CAMPO REDONDO - RN"/>
    <s v="RN"/>
    <x v="2"/>
    <n v="6"/>
    <n v="0"/>
    <n v="1"/>
    <n v="6.6473791391247499"/>
    <n v="0.13294758278249499"/>
    <n v="-32927488.457662668"/>
    <n v="9392406.8499999996"/>
    <n v="0.11"/>
    <n v="0"/>
    <n v="0"/>
    <n v="0.11"/>
    <n v="-1975649.30745976"/>
    <n v="0.21034537142732057"/>
    <n v="0.32034537142732056"/>
    <n v="0.21034537142732057"/>
    <n v="1.912230649339278"/>
  </r>
  <r>
    <s v="CAMPOS ALTOS - MG"/>
    <s v="MG"/>
    <x v="4"/>
    <n v="6"/>
    <n v="0"/>
    <n v="1"/>
    <n v="6.196196050418588"/>
    <n v="0.12392392100837175"/>
    <n v="-10278714.77994496"/>
    <n v="10245480.699999999"/>
    <n v="0.11"/>
    <n v="-789926.56"/>
    <n v="7.7099999807720115E-2"/>
    <n v="0.18709999980772013"/>
    <n v="-616722.88679669762"/>
    <n v="6.0194626768141551E-2"/>
    <n v="0.17019462676814157"/>
    <n v="-1.6905373039578564E-2"/>
    <n v="-9.0354746429459953E-2"/>
  </r>
  <r>
    <s v="CAMPOS BELOS - GO"/>
    <s v="GO"/>
    <x v="0"/>
    <n v="6"/>
    <n v="0.15103467305415716"/>
    <n v="0.84896532694584281"/>
    <n v="40.694914274019069"/>
    <n v="0.69097142403351286"/>
    <n v="-21171734.278383344"/>
    <n v="17012560.890000001"/>
    <n v="0.11"/>
    <n v="-666363.87"/>
    <n v="3.9168933725415161E-2"/>
    <n v="0.14916893372541518"/>
    <n v="-1270304.0567030006"/>
    <n v="7.4668597215701168E-2"/>
    <n v="0.18466859721570117"/>
    <n v="3.5499663490285993E-2"/>
    <n v="0.23798295398177549"/>
  </r>
  <r>
    <s v="CAMPOS BORGES - RS"/>
    <s v="RS"/>
    <x v="3"/>
    <n v="7"/>
    <n v="0"/>
    <n v="1"/>
    <n v="12.10322471125477"/>
    <n v="0.24206449422509541"/>
    <n v="-8988964.9211492538"/>
    <n v="3383910.36"/>
    <n v="0.18100000000000002"/>
    <n v="-592184.31000000006"/>
    <n v="0.17499999911345171"/>
    <n v="0.3559999991134517"/>
    <n v="-539337.89526895527"/>
    <n v="0.15938303261347481"/>
    <n v="0.3403830326134748"/>
    <n v="-1.5616966499976903E-2"/>
    <n v="-4.3867883536145791E-2"/>
  </r>
  <r>
    <s v="CAMPOS DOS GOYTACAZES - RJ"/>
    <s v="RJ"/>
    <x v="4"/>
    <n v="3"/>
    <n v="0"/>
    <n v="1"/>
    <n v="9.2587783128826651"/>
    <n v="0.1851755662576533"/>
    <n v="-174022376.3818588"/>
    <n v="507814775.06999999"/>
    <n v="0.11"/>
    <n v="-14737623.65"/>
    <n v="2.9021651935921881E-2"/>
    <n v="0.13902165193592189"/>
    <n v="-10441342.582911527"/>
    <n v="2.0561320968796613E-2"/>
    <n v="0.13056132096879661"/>
    <n v="-8.4603309671252847E-3"/>
    <n v="-6.0856210880193218E-2"/>
  </r>
  <r>
    <s v="CAMPOS GERAIS - MG"/>
    <s v="MG"/>
    <x v="4"/>
    <n v="6"/>
    <n v="0.4094951127821862"/>
    <n v="0.5905048872178138"/>
    <n v="16.291234092656431"/>
    <n v="0.19240106701046178"/>
    <n v="-81216510.672480866"/>
    <n v="17099181.449999999"/>
    <n v="0.13"/>
    <n v="-2308389.5"/>
    <n v="0.13500000024854991"/>
    <n v="0.26500000024854992"/>
    <n v="-4872990.6403488517"/>
    <n v="0.2849838546130436"/>
    <n v="0.4149838546130436"/>
    <n v="0.14998385436449369"/>
    <n v="0.56597680839177422"/>
  </r>
  <r>
    <s v="CAMUTANGA - PE"/>
    <s v="PE"/>
    <x v="2"/>
    <n v="7"/>
    <n v="0.72349720048020016"/>
    <n v="0.27650279951979984"/>
    <n v="24.880827200968486"/>
    <n v="0.13759236750872345"/>
    <n v="-55643787.308668144"/>
    <n v="11145734.01"/>
    <n v="0.11"/>
    <n v="-1783317.44"/>
    <n v="0.15999999985644731"/>
    <n v="0.26999999985644729"/>
    <n v="-3338627.2385200886"/>
    <n v="0.29954305705884043"/>
    <n v="0.40954305705884042"/>
    <n v="0.13954305720239313"/>
    <n v="0.51682613806142563"/>
  </r>
  <r>
    <s v="CANDELÁRIA - RS"/>
    <s v="RS"/>
    <x v="3"/>
    <n v="6"/>
    <n v="0"/>
    <n v="1"/>
    <n v="11.92764113007332"/>
    <n v="0.2385528226014664"/>
    <n v="-60873879.299651973"/>
    <n v="14963353.800000001"/>
    <n v="0.1368"/>
    <n v="-3703430.07"/>
    <n v="0.24750000030073468"/>
    <n v="0.38430000030073469"/>
    <n v="-3652432.7579791183"/>
    <n v="0.24409185312313594"/>
    <n v="0.38089185312313595"/>
    <n v="-3.4081471775987415E-3"/>
    <n v="-8.8684547877483366E-3"/>
  </r>
  <r>
    <s v="CÂNDIDO GODÓI - RS"/>
    <s v="RS"/>
    <x v="3"/>
    <n v="7"/>
    <n v="0"/>
    <n v="1"/>
    <n v="14.763061526320056"/>
    <n v="0.29526123052640113"/>
    <n v="-13091100.930464167"/>
    <n v="7715416.3399999999"/>
    <n v="0.115"/>
    <n v="-1337459.6499999999"/>
    <n v="0.17334899259629583"/>
    <n v="0.28834899259629582"/>
    <n v="-785466.05582785001"/>
    <n v="0.10180475313505247"/>
    <n v="0.21680475313505249"/>
    <n v="-7.1544239461243331E-2"/>
    <n v="-0.24811683514847283"/>
  </r>
  <r>
    <s v="CÂNDIDO MOTA - SP"/>
    <s v="SP"/>
    <x v="4"/>
    <n v="6"/>
    <n v="0.40275801273349315"/>
    <n v="0.5972419872665069"/>
    <n v="15.801550756127163"/>
    <n v="0.18874699150963925"/>
    <n v="-114742288.04049166"/>
    <n v="25469656.530000001"/>
    <n v="0.11"/>
    <n v="-7381555.8200000003"/>
    <n v="0.28981764286084777"/>
    <n v="0.39981764286084776"/>
    <n v="-6884537.2824294986"/>
    <n v="0.27030349915871044"/>
    <n v="0.38030349915871042"/>
    <n v="-1.9514143702137332E-2"/>
    <n v="-4.8807610295799275E-2"/>
  </r>
  <r>
    <s v="CÂNDIDO RODRIGUES - SP"/>
    <s v="SP"/>
    <x v="4"/>
    <n v="7"/>
    <n v="0"/>
    <n v="1"/>
    <n v="49.951917225266598"/>
    <n v="0.99903834450533191"/>
    <n v="-13062.895384309855"/>
    <n v="4477045.03"/>
    <n v="0.1288"/>
    <n v="-538140.81000000006"/>
    <n v="0.12019999941791965"/>
    <n v="0.24899999941791964"/>
    <n v="-783.77372305859126"/>
    <n v="1.7506496311889703E-4"/>
    <n v="0.12897506496311889"/>
    <n v="-0.12002493445480075"/>
    <n v="-0.48202785034289031"/>
  </r>
  <r>
    <s v="CANDIOTA - RS"/>
    <s v="RS"/>
    <x v="3"/>
    <n v="7"/>
    <n v="0"/>
    <n v="1"/>
    <n v="15.672470222278402"/>
    <n v="0.31344940444556807"/>
    <n v="-28821763.722601771"/>
    <n v="14809647.350000001"/>
    <n v="0.11"/>
    <n v="-1743436.34"/>
    <n v="0.1177230151938763"/>
    <n v="0.2277230151938763"/>
    <n v="-1729305.8233561062"/>
    <n v="0.11676887251174864"/>
    <n v="0.22676887251174865"/>
    <n v="-9.5414268212765108E-4"/>
    <n v="-4.1899264389912982E-3"/>
  </r>
  <r>
    <s v="CANGUÇU - RS"/>
    <s v="RS"/>
    <x v="3"/>
    <n v="5"/>
    <n v="0"/>
    <n v="1"/>
    <n v="7.7239898037091868"/>
    <n v="0.15447979607418375"/>
    <n v="-65562496.768566452"/>
    <n v="35629724.689999998"/>
    <n v="0.11"/>
    <n v="-3630668.95"/>
    <n v="0.10190000011476374"/>
    <n v="0.21190000011476373"/>
    <n v="-3933749.8061139868"/>
    <n v="0.11040640477410288"/>
    <n v="0.22040640477410289"/>
    <n v="8.5064046593391618E-3"/>
    <n v="4.0143485864710504E-2"/>
  </r>
  <r>
    <s v="CANTAGALO - MG"/>
    <s v="MG"/>
    <x v="4"/>
    <n v="7"/>
    <n v="0"/>
    <n v="1"/>
    <n v="25.91011582236327"/>
    <n v="0.51820231644726544"/>
    <n v="-5172896.9727698425"/>
    <n v="4562087.5599999996"/>
    <n v="0.11"/>
    <n v="-91241.75"/>
    <n v="1.9999999736962527E-2"/>
    <n v="0.12999999973696252"/>
    <n v="-310373.81836619054"/>
    <n v="6.8033288332192937E-2"/>
    <n v="0.17803328833219295"/>
    <n v="4.8033288595230428E-2"/>
    <n v="0.36948683609553323"/>
  </r>
  <r>
    <s v="CANTAGALO - PR"/>
    <s v="PR"/>
    <x v="3"/>
    <n v="6"/>
    <n v="0.52249720587655613"/>
    <n v="0.47750279412344387"/>
    <n v="10.067903785620867"/>
    <n v="9.6149043771999232E-2"/>
    <n v="-30495171.079286017"/>
    <n v="12591852.470000003"/>
    <n v="0.15"/>
    <n v="-547797.78"/>
    <n v="4.3504145343596132E-2"/>
    <n v="0.19350414534359611"/>
    <n v="-1829710.264757161"/>
    <n v="0.14530906148371994"/>
    <n v="0.29530906148371994"/>
    <n v="0.10180491614012382"/>
    <n v="0.52611232673777431"/>
  </r>
  <r>
    <s v="CAPÃO DA CANOA - RS"/>
    <s v="RS"/>
    <x v="3"/>
    <n v="6"/>
    <n v="0"/>
    <n v="1"/>
    <n v="12.525749382133903"/>
    <n v="0.25051498764267804"/>
    <n v="-80344491.964276299"/>
    <n v="52718153.710000001"/>
    <n v="0.11"/>
    <n v="-5324533.5199999996"/>
    <n v="0.10099999991065695"/>
    <n v="0.21099999991065693"/>
    <n v="-4820669.5178565774"/>
    <n v="9.1442305517276765E-2"/>
    <n v="0.20144230551727677"/>
    <n v="-9.5576943933801672E-3"/>
    <n v="-4.5297129845626283E-2"/>
  </r>
  <r>
    <s v="CAPARAÓ - MG"/>
    <s v="MG"/>
    <x v="4"/>
    <n v="7"/>
    <n v="0.32610417345208675"/>
    <n v="0.67389582654791325"/>
    <n v="7.702706851576993"/>
    <n v="0.10381644000799505"/>
    <n v="-13214229.59429704"/>
    <n v="4453307.6500000004"/>
    <n v="0.11"/>
    <n v="-190633.42"/>
    <n v="4.2807152566699494E-2"/>
    <n v="0.15280715256669949"/>
    <n v="-792853.77565782238"/>
    <n v="0.17803705424614497"/>
    <n v="0.28803705424614495"/>
    <n v="0.13522990167944546"/>
    <n v="0.88497102006019213"/>
  </r>
  <r>
    <s v="CAPELA DE SANTANA - RS"/>
    <s v="RS"/>
    <x v="3"/>
    <n v="6"/>
    <n v="0"/>
    <n v="1"/>
    <n v="9.1410275986009921"/>
    <n v="0.18282055197201985"/>
    <n v="-11658861.378792036"/>
    <n v="7003801.9800000004"/>
    <n v="0.16699999999999998"/>
    <n v="-1211657.74"/>
    <n v="0.17299999963733981"/>
    <n v="0.33999999963733979"/>
    <n v="-699531.6827275221"/>
    <n v="9.9878849334275738E-2"/>
    <n v="0.26687884933427575"/>
    <n v="-7.3121150303064042E-2"/>
    <n v="-0.2150622070031134"/>
  </r>
  <r>
    <s v="CAPINÓPOLIS - MG"/>
    <s v="MG"/>
    <x v="4"/>
    <n v="6"/>
    <n v="0.60036204405075722"/>
    <n v="0.39963795594924278"/>
    <n v="14.360299318967796"/>
    <n v="0.11477841333303186"/>
    <n v="-48088902.139852434"/>
    <n v="9025173.0857142881"/>
    <n v="0.19829999999999998"/>
    <n v="-1682780.25"/>
    <n v="0.18645406952511848"/>
    <n v="0.38475406952511848"/>
    <n v="-2885334.1283911457"/>
    <n v="0.31969848123558608"/>
    <n v="0.51799848123558601"/>
    <n v="0.13324441171046753"/>
    <n v="0.34631059750693227"/>
  </r>
  <r>
    <s v="CAPISTRANO - CE"/>
    <s v="CE"/>
    <x v="2"/>
    <n v="6"/>
    <n v="0.22722206911865281"/>
    <n v="0.77277793088134716"/>
    <n v="22.527134528573335"/>
    <n v="0.34816944819353313"/>
    <n v="-38312541.940949015"/>
    <n v="15535032.23"/>
    <n v="0.11"/>
    <n v="-374394.28"/>
    <n v="2.4100000209655182E-2"/>
    <n v="0.13410000020965518"/>
    <n v="-2298752.5164569407"/>
    <n v="0.14797217555929978"/>
    <n v="0.2579721755592998"/>
    <n v="0.12387217534964462"/>
    <n v="0.92372986693497294"/>
  </r>
  <r>
    <s v="CAPITÃO ENÉAS - MG"/>
    <s v="MG"/>
    <x v="4"/>
    <n v="6"/>
    <n v="9.2363959929050304E-2"/>
    <n v="0.90763604007094967"/>
    <n v="50.017536920645952"/>
    <n v="0.90795438289515229"/>
    <n v="-3554238.4980945047"/>
    <n v="5214643.59"/>
    <n v="0.13"/>
    <n v="-104292.86"/>
    <n v="1.999999773714161E-2"/>
    <n v="0.14999999773714162"/>
    <n v="-213254.30988567029"/>
    <n v="4.0895280033063641E-2"/>
    <n v="0.17089528003306365"/>
    <n v="2.0895282295922024E-2"/>
    <n v="0.13930188407428301"/>
  </r>
  <r>
    <s v="CAPIVARI - SP"/>
    <s v="SP"/>
    <x v="4"/>
    <n v="6"/>
    <n v="1.8109749560540865E-2"/>
    <n v="0.9818902504394591"/>
    <n v="16.783747703374306"/>
    <n v="0.32959596471557789"/>
    <n v="-82490731.702599436"/>
    <n v="45869990.67428571"/>
    <n v="0.11"/>
    <n v="-6502508.9500000002"/>
    <n v="0.1417595437542839"/>
    <n v="0.25175954375428389"/>
    <n v="-4949443.9021559656"/>
    <n v="0.10790156765675075"/>
    <n v="0.21790156765675076"/>
    <n v="-3.3857976097533132E-2"/>
    <n v="-0.13448537279912753"/>
  </r>
  <r>
    <s v="CAPUTIRA - MG"/>
    <s v="MG"/>
    <x v="4"/>
    <n v="7"/>
    <n v="0.31158833677447512"/>
    <n v="0.68841166322552483"/>
    <n v="20.009585910718041"/>
    <n v="0.27549664634502868"/>
    <n v="-8305352.0337500507"/>
    <n v="4342536.25"/>
    <n v="0.11"/>
    <n v="-365641.55"/>
    <n v="8.4199999481869611E-2"/>
    <n v="0.19419999948186961"/>
    <n v="-498321.12202500302"/>
    <n v="0.1147534743146941"/>
    <n v="0.22475347431469411"/>
    <n v="3.0553474832824501E-2"/>
    <n v="0.15732994291628177"/>
  </r>
  <r>
    <s v="CARAÁ - RS"/>
    <s v="RS"/>
    <x v="3"/>
    <n v="7"/>
    <n v="0"/>
    <n v="1"/>
    <n v="7.7820155721733455"/>
    <n v="0.15564031144346691"/>
    <n v="-15893351.598570989"/>
    <n v="5558020.8200000003"/>
    <n v="0.11"/>
    <n v="-760337.25"/>
    <n v="0.13680000032817435"/>
    <n v="0.24680000032817434"/>
    <n v="-953601.09591425932"/>
    <n v="0.1715720625735726"/>
    <n v="0.28157206257357259"/>
    <n v="3.477206224539825E-2"/>
    <n v="0.14089166207115578"/>
  </r>
  <r>
    <s v="CARAGUATATUBA - SP"/>
    <s v="SP"/>
    <x v="4"/>
    <n v="4"/>
    <n v="0"/>
    <n v="1"/>
    <n v="35.645887203634437"/>
    <n v="0.71291774407268871"/>
    <n v="-47244378.862268969"/>
    <n v="108453829.99714285"/>
    <n v="0.11"/>
    <n v="-500000"/>
    <n v="4.6102567333322596E-3"/>
    <n v="0.11461025673333226"/>
    <n v="-2834662.731736138"/>
    <n v="2.6137045891425091E-2"/>
    <n v="0.13613704589142508"/>
    <n v="2.1526789158092821E-2"/>
    <n v="0.18782602684661942"/>
  </r>
  <r>
    <s v="CARANDAÍ - MG"/>
    <s v="MG"/>
    <x v="4"/>
    <n v="6"/>
    <n v="0.7090299764717235"/>
    <n v="0.2909700235282765"/>
    <n v="20.574710349213216"/>
    <n v="0.11973247908796088"/>
    <n v="-39718451.244012825"/>
    <n v="12518741.630000001"/>
    <n v="0.11"/>
    <n v="-673508.3"/>
    <n v="5.3800000024443351E-2"/>
    <n v="0.16380000002444334"/>
    <n v="-2383107.0746407695"/>
    <n v="0.1903631487153529"/>
    <n v="0.30036314871535291"/>
    <n v="0.13656314869090957"/>
    <n v="0.83371885635244625"/>
  </r>
  <r>
    <s v="CARANGOLA - MG"/>
    <s v="MG"/>
    <x v="4"/>
    <n v="6"/>
    <n v="0.48320714029338507"/>
    <n v="0.51679285970661493"/>
    <n v="7.6966402961599094"/>
    <n v="7.9551374975712935E-2"/>
    <n v="-97841217.545977354"/>
    <n v="14029728.43"/>
    <n v="0.11"/>
    <n v="-3325045.64"/>
    <n v="0.23700000014896941"/>
    <n v="0.34700000014896942"/>
    <n v="-5870473.0527586406"/>
    <n v="0.4184309826130142"/>
    <n v="0.52843098261301424"/>
    <n v="0.18143098246404482"/>
    <n v="0.52285585702062032"/>
  </r>
  <r>
    <s v="CARBONITA - MG"/>
    <s v="MG"/>
    <x v="4"/>
    <n v="7"/>
    <n v="0.61097182706534103"/>
    <n v="0.38902817293465897"/>
    <n v="17.566241555367728"/>
    <n v="0.13667525715227177"/>
    <n v="-19711947.055892974"/>
    <n v="3479152.55"/>
    <n v="0.19699999999999998"/>
    <n v="-400758.67"/>
    <n v="0.11518858809453469"/>
    <n v="0.31218858809453465"/>
    <n v="-1182716.8233535783"/>
    <n v="0.33994393932326378"/>
    <n v="0.53694393932326379"/>
    <n v="0.22475535122872914"/>
    <n v="0.71993455174175169"/>
  </r>
  <r>
    <s v="CARDOSO - SP"/>
    <s v="SP"/>
    <x v="4"/>
    <n v="6"/>
    <n v="0"/>
    <n v="1"/>
    <n v="13.699281438591939"/>
    <n v="0.2739856287718388"/>
    <n v="-27206040.295006823"/>
    <n v="12910576.200000001"/>
    <n v="0.11"/>
    <n v="-1618040.39"/>
    <n v="0.1253267371598798"/>
    <n v="0.23532673715987978"/>
    <n v="-1632362.4177004094"/>
    <n v="0.12643606237345234"/>
    <n v="0.23643606237345233"/>
    <n v="1.1093252135725429E-3"/>
    <n v="4.7139786450141052E-3"/>
  </r>
  <r>
    <s v="CARDOSO MOREIRA - RJ"/>
    <s v="RJ"/>
    <x v="4"/>
    <n v="6"/>
    <n v="0"/>
    <n v="1"/>
    <n v="12.530027200080577"/>
    <n v="0.25060054400161152"/>
    <n v="-31120176.692042738"/>
    <n v="18239795.136"/>
    <n v="0.11"/>
    <n v="-799920.26"/>
    <n v="4.3855769981823549E-2"/>
    <n v="0.15385576998182354"/>
    <n v="-1867210.6015225642"/>
    <n v="0.10237015205490103"/>
    <n v="0.21237015205490103"/>
    <n v="5.8514382073077492E-2"/>
    <n v="0.38031971163636147"/>
  </r>
  <r>
    <s v="CARIRIAÇU - CE"/>
    <s v="CE"/>
    <x v="2"/>
    <n v="6"/>
    <n v="0"/>
    <n v="1"/>
    <n v="24.221961270181506"/>
    <n v="0.4844392254036301"/>
    <n v="-33929715.9014595"/>
    <n v="23647024.719999999"/>
    <n v="0.11199999999999999"/>
    <n v="-898586.94"/>
    <n v="3.8000000027064718E-2"/>
    <n v="0.15000000002706471"/>
    <n v="-2035782.9540875698"/>
    <n v="8.6090448087778285E-2"/>
    <n v="0.19809044808777826"/>
    <n v="4.8090448060713553E-2"/>
    <n v="0.32060298701357692"/>
  </r>
  <r>
    <s v="CARLOS BARBOSA - RS"/>
    <s v="RS"/>
    <x v="3"/>
    <n v="6"/>
    <n v="0"/>
    <n v="1"/>
    <n v="18.199294400620328"/>
    <n v="0.36398588801240656"/>
    <n v="-37344330.040526852"/>
    <n v="27590210.890000001"/>
    <n v="0.11"/>
    <n v="-3145284.04"/>
    <n v="0.11399999994708268"/>
    <n v="0.2239999999470827"/>
    <n v="-2240659.8024316109"/>
    <n v="8.1212130322778076E-2"/>
    <n v="0.19121213032277806"/>
    <n v="-3.2787869624304633E-2"/>
    <n v="-0.14637441800022488"/>
  </r>
  <r>
    <s v="CARLOS CHAGAS - MG"/>
    <s v="MG"/>
    <x v="4"/>
    <n v="6"/>
    <n v="0.16482513317000377"/>
    <n v="0.8351748668299962"/>
    <n v="7.945704980696128"/>
    <n v="0.13272106198246653"/>
    <n v="-36527727.243189365"/>
    <n v="9332562.7114285715"/>
    <n v="0.11"/>
    <n v="-912878.74"/>
    <n v="9.7816512808651904E-2"/>
    <n v="0.2078165128086519"/>
    <n v="-2191663.634591362"/>
    <n v="0.23484049369499232"/>
    <n v="0.34484049369499231"/>
    <n v="0.13702398088634041"/>
    <n v="0.65935078514432544"/>
  </r>
  <r>
    <s v="CARMÉSIA - MG"/>
    <s v="MG"/>
    <x v="4"/>
    <n v="7"/>
    <n v="0"/>
    <n v="1"/>
    <n v="7.7043455634809677"/>
    <n v="0.15408691126961935"/>
    <n v="-6488056.6181046683"/>
    <n v="4047941.5285714278"/>
    <n v="0.11"/>
    <n v="-148185.88"/>
    <n v="3.6607712575407868E-2"/>
    <n v="0.14660771257540786"/>
    <n v="-389283.39708628011"/>
    <n v="9.6168236210581667E-2"/>
    <n v="0.20616823621058167"/>
    <n v="5.9560523635173807E-2"/>
    <n v="0.40625777859086898"/>
  </r>
  <r>
    <s v="CARMO - RJ"/>
    <s v="RJ"/>
    <x v="4"/>
    <n v="6"/>
    <n v="0"/>
    <n v="1"/>
    <n v="15.496478371151932"/>
    <n v="0.30992956742303862"/>
    <n v="-9930797.9573396165"/>
    <n v="8986890.4542857148"/>
    <n v="0.11"/>
    <n v="-498357.27"/>
    <n v="5.5453804910055492E-2"/>
    <n v="0.16545380491005549"/>
    <n v="-595847.87744037702"/>
    <n v="6.6301896130961074E-2"/>
    <n v="0.17630189613096109"/>
    <n v="1.0848091220905604E-2"/>
    <n v="6.5565679960052137E-2"/>
  </r>
  <r>
    <s v="CARMO DO CAJURU - MG"/>
    <s v="MG"/>
    <x v="4"/>
    <n v="6"/>
    <n v="0.1775519727540035"/>
    <n v="0.82244802724599653"/>
    <n v="8.5726508437016982"/>
    <n v="0.14101119549342378"/>
    <n v="-28722490.841061909"/>
    <n v="9637846.0099999998"/>
    <n v="0.11"/>
    <n v="-796086.08"/>
    <n v="8.2599999955799253E-2"/>
    <n v="0.19259999995579924"/>
    <n v="-1723349.4504637145"/>
    <n v="0.1788106438591785"/>
    <n v="0.28881064385917848"/>
    <n v="9.6210643903379245E-2"/>
    <n v="0.49953605361089881"/>
  </r>
  <r>
    <s v="CARMO DO PARANAÍBA - MG"/>
    <s v="MG"/>
    <x v="4"/>
    <n v="6"/>
    <n v="0.34983415615272656"/>
    <n v="0.65016584384727349"/>
    <n v="5.2774988306475414"/>
    <n v="6.8624989612619161E-2"/>
    <n v="-69588152.559684634"/>
    <n v="21367119.469999995"/>
    <n v="0.11"/>
    <n v="-2776195.32"/>
    <n v="0.12992838477352325"/>
    <n v="0.23992838477352324"/>
    <n v="-4175289.1535810777"/>
    <n v="0.19540720776346548"/>
    <n v="0.30540720776346547"/>
    <n v="6.5478822989942231E-2"/>
    <n v="0.27290986454874844"/>
  </r>
  <r>
    <s v="CARMO DO RIO VERDE - GO"/>
    <s v="GO"/>
    <x v="0"/>
    <n v="7"/>
    <n v="0.5961765520162704"/>
    <n v="0.4038234479837296"/>
    <n v="20.062623332732642"/>
    <n v="0.1620351545964584"/>
    <n v="-38534443.397852629"/>
    <n v="6006322.1399999997"/>
    <n v="0.11"/>
    <n v="-1423702.01"/>
    <n v="0.2370339080747341"/>
    <n v="0.34703390807473411"/>
    <n v="-2312066.6038711579"/>
    <n v="0.38493882778507749"/>
    <n v="0.49493882778507747"/>
    <n v="0.14790491971034336"/>
    <n v="0.42619731463961696"/>
  </r>
  <r>
    <s v="CARNAUBEIRA DA PENHA - PE"/>
    <s v="PE"/>
    <x v="2"/>
    <n v="7"/>
    <n v="0.21350171548594993"/>
    <n v="0.78649828451405002"/>
    <n v="12.300021912174545"/>
    <n v="0.1934789226682101"/>
    <n v="-44037650.306851082"/>
    <n v="6182407.2999999998"/>
    <n v="0.121"/>
    <n v="-556416.66"/>
    <n v="9.000000048524788E-2"/>
    <n v="0.21100000048524786"/>
    <n v="-2642259.018411065"/>
    <n v="0.42738352395693263"/>
    <n v="0.54838352395693257"/>
    <n v="0.33738352347168471"/>
    <n v="1.5989740412122559"/>
  </r>
  <r>
    <s v="CAROLINA - MA"/>
    <s v="MA"/>
    <x v="2"/>
    <n v="6"/>
    <n v="0"/>
    <n v="1"/>
    <n v="38.738900767025726"/>
    <n v="0.77477801534051449"/>
    <n v="-4503919.5767994365"/>
    <n v="12165527.220000001"/>
    <n v="0.12909999999999999"/>
    <n v="-261762.78"/>
    <n v="2.1516764153851443E-2"/>
    <n v="0.15061676415385145"/>
    <n v="-270235.17460796615"/>
    <n v="2.2213190577034945E-2"/>
    <n v="0.15131319057703493"/>
    <n v="6.9642642318348824E-4"/>
    <n v="4.6238307342210128E-3"/>
  </r>
  <r>
    <s v="CARPINA - PE"/>
    <s v="PE"/>
    <x v="2"/>
    <n v="5"/>
    <n v="0.53700847565105725"/>
    <n v="0.46299152434894275"/>
    <n v="17.504245903112174"/>
    <n v="0.16208634986521284"/>
    <n v="-222902905.92151502"/>
    <n v="71003120.627999991"/>
    <n v="0.11"/>
    <n v="-3404900.61"/>
    <n v="4.7954238910694884E-2"/>
    <n v="0.15795423891069488"/>
    <n v="-13374174.355290901"/>
    <n v="0.18836037398075728"/>
    <n v="0.29836037398075727"/>
    <n v="0.14040613507006239"/>
    <n v="0.88890387518783887"/>
  </r>
  <r>
    <s v="CARVALHÓPOLIS - MG"/>
    <s v="MG"/>
    <x v="4"/>
    <n v="7"/>
    <n v="0"/>
    <n v="1"/>
    <n v="38.093167954506129"/>
    <n v="0.76186335909012259"/>
    <n v="-3103517.3705548374"/>
    <n v="3861809.0057142861"/>
    <n v="0.13"/>
    <n v="-433944.71"/>
    <n v="0.11236824746068376"/>
    <n v="0.24236824746068375"/>
    <n v="-186211.04223329024"/>
    <n v="4.8218604793182504E-2"/>
    <n v="0.17821860479318252"/>
    <n v="-6.4149642667501228E-2"/>
    <n v="-0.26467841121765501"/>
  </r>
  <r>
    <s v="CASCAVEL - CE"/>
    <s v="CE"/>
    <x v="2"/>
    <n v="5"/>
    <n v="0"/>
    <n v="1"/>
    <n v="10.672998484450604"/>
    <n v="0.21345996968901207"/>
    <n v="-62415906.710488915"/>
    <n v="26159392.500000007"/>
    <n v="0.11"/>
    <n v="-866924.43"/>
    <n v="3.314008266820416E-2"/>
    <n v="0.14314008266820416"/>
    <n v="-3744954.4026293349"/>
    <n v="0.14315907384429261"/>
    <n v="0.25315907384429259"/>
    <n v="0.11001899117608843"/>
    <n v="0.76861064437911675"/>
  </r>
  <r>
    <s v="CASCAVEL - PR"/>
    <s v="PR"/>
    <x v="3"/>
    <n v="4"/>
    <n v="0.47493316586535977"/>
    <n v="0.52506683413464028"/>
    <n v="10.628737398958005"/>
    <n v="0.11161594993838662"/>
    <n v="-970343642.20838201"/>
    <n v="275607513.63999999"/>
    <n v="0.115"/>
    <n v="-8289616.4199999999"/>
    <n v="3.0077614033512678E-2"/>
    <n v="0.14507761403351269"/>
    <n v="-58220618.532502919"/>
    <n v="0.211244670958249"/>
    <n v="0.32624467095824899"/>
    <n v="0.18116705692473631"/>
    <n v="1.2487595562668066"/>
  </r>
  <r>
    <s v="CASEIROS - RS"/>
    <s v="RS"/>
    <x v="3"/>
    <n v="7"/>
    <n v="0"/>
    <n v="1"/>
    <n v="12.127329895482765"/>
    <n v="0.2425465979096553"/>
    <n v="-2523918.2147044735"/>
    <n v="3900634.3885714291"/>
    <n v="0.17199999999999999"/>
    <n v="-314868.21999999997"/>
    <n v="8.0722310433026134E-2"/>
    <n v="0.25272231043302612"/>
    <n v="-151435.09288226839"/>
    <n v="3.8823195869359617E-2"/>
    <n v="0.2108231958693596"/>
    <n v="-4.1899114563666517E-2"/>
    <n v="-0.1657911186862554"/>
  </r>
  <r>
    <s v="CASIMIRO DE ABREU - RJ"/>
    <s v="RJ"/>
    <x v="4"/>
    <n v="6"/>
    <n v="0"/>
    <n v="1"/>
    <n v="15.852154993501694"/>
    <n v="0.31704309987003387"/>
    <n v="-72867417.407469094"/>
    <n v="61290979.670000002"/>
    <n v="0.11"/>
    <n v="-3461468.95"/>
    <n v="5.6475993182635971E-2"/>
    <n v="0.16647599318263598"/>
    <n v="-4372045.0444481457"/>
    <n v="7.1332601762737424E-2"/>
    <n v="0.18133260176273741"/>
    <n v="1.4856608580101432E-2"/>
    <n v="8.9241747690327111E-2"/>
  </r>
  <r>
    <s v="CASINHAS - PE"/>
    <s v="PE"/>
    <x v="2"/>
    <n v="6"/>
    <n v="6.4797006951293409E-2"/>
    <n v="0.93520299304870658"/>
    <n v="28.344833743159963"/>
    <n v="0.53016346708142348"/>
    <n v="-18095567.117402524"/>
    <n v="9324871.4700000007"/>
    <n v="0.11"/>
    <n v="-559492.29"/>
    <n v="6.0000000193032151E-2"/>
    <n v="0.17000000019303216"/>
    <n v="-1085734.0270441514"/>
    <n v="0.11643420829307703"/>
    <n v="0.22643420829307703"/>
    <n v="5.6434208100044875E-2"/>
    <n v="0.33196592962332216"/>
  </r>
  <r>
    <s v="CASSILÂNDIA - MS"/>
    <s v="MS"/>
    <x v="0"/>
    <n v="6"/>
    <n v="0"/>
    <n v="1"/>
    <n v="30.276881195979854"/>
    <n v="0.60553762391959709"/>
    <n v="-34134943.86257951"/>
    <n v="14596003.109999999"/>
    <n v="0.11"/>
    <n v="-658279.74"/>
    <n v="4.5099999982118395E-2"/>
    <n v="0.1550999999821184"/>
    <n v="-2048096.6317547704"/>
    <n v="0.1403190048891933"/>
    <n v="0.25031900488919329"/>
    <n v="9.5219004907074883E-2"/>
    <n v="0.6139200832885412"/>
  </r>
  <r>
    <s v="CASTANHAL - PA"/>
    <s v="PA"/>
    <x v="1"/>
    <n v="4"/>
    <n v="0.17880542024643997"/>
    <n v="0.82119457975356003"/>
    <n v="7.6176451440281818"/>
    <n v="0.12511137805523942"/>
    <n v="-361371740.02101004"/>
    <n v="147595469.81999999"/>
    <n v="0.11"/>
    <n v="0"/>
    <n v="0"/>
    <n v="0.11"/>
    <n v="-21682304.401260603"/>
    <n v="0.146903590114949"/>
    <n v="0.25690359011494901"/>
    <n v="0.14690359011494902"/>
    <n v="1.3354871828631727"/>
  </r>
  <r>
    <s v="CASTANHEIRAS - RO"/>
    <s v="RO"/>
    <x v="1"/>
    <n v="7"/>
    <n v="0"/>
    <n v="1"/>
    <n v="49.281606071920223"/>
    <n v="0.98563212143840451"/>
    <n v="-297709.81638578488"/>
    <n v="7131551.2300000004"/>
    <n v="0.11230000000000001"/>
    <n v="-304517.24"/>
    <n v="4.2700000347610206E-2"/>
    <n v="0.15500000034761022"/>
    <n v="-17862.588983147092"/>
    <n v="2.5047270091821373E-3"/>
    <n v="0.11480472700918215"/>
    <n v="-4.0195273338428067E-2"/>
    <n v="-0.25932434353731793"/>
  </r>
  <r>
    <s v="CATALÃO - GO"/>
    <s v="GO"/>
    <x v="0"/>
    <n v="5"/>
    <n v="0.25258127959681026"/>
    <n v="0.74741872040318968"/>
    <n v="8.5290892893365822"/>
    <n v="0.12749602005680999"/>
    <n v="-240135493.64413643"/>
    <n v="74071517.780000001"/>
    <n v="0.11"/>
    <n v="-2822124.83"/>
    <n v="3.8100000034858202E-2"/>
    <n v="0.14810000003485821"/>
    <n v="-14408129.618648184"/>
    <n v="0.19451646260903963"/>
    <n v="0.30451646260903964"/>
    <n v="0.15641646257418143"/>
    <n v="1.0561543722982161"/>
  </r>
  <r>
    <s v="CATANDUVA - SP"/>
    <s v="SP"/>
    <x v="4"/>
    <n v="4"/>
    <n v="0.17680496089448178"/>
    <n v="0.82319503910551828"/>
    <n v="10.332586081573018"/>
    <n v="0.17011467206963268"/>
    <n v="-288097048.41556519"/>
    <n v="87151720.5"/>
    <n v="0.12"/>
    <n v="-12480126.380000001"/>
    <n v="0.14320000005048666"/>
    <n v="0.26320000005048666"/>
    <n v="-17285822.904933911"/>
    <n v="0.19834172872047787"/>
    <n v="0.31834172872047783"/>
    <n v="5.5141728669991175E-2"/>
    <n v="0.20950504809807735"/>
  </r>
  <r>
    <s v="CATANDUVAS - PR"/>
    <s v="PR"/>
    <x v="3"/>
    <n v="6"/>
    <n v="0.48724817343863314"/>
    <n v="0.51275182656136686"/>
    <n v="11.401745432733291"/>
    <n v="0.11692531593243434"/>
    <n v="-29331160.86722964"/>
    <n v="8240612.5999999996"/>
    <n v="0.11"/>
    <n v="-676016.3"/>
    <n v="8.2034714263840056E-2"/>
    <n v="0.19203471426384006"/>
    <n v="-1759869.6520337784"/>
    <n v="0.21356053699621536"/>
    <n v="0.32356053699621534"/>
    <n v="0.13152582273237529"/>
    <n v="0.68490649326907382"/>
  </r>
  <r>
    <s v="CAUCAIA - CE"/>
    <s v="CE"/>
    <x v="2"/>
    <n v="4"/>
    <n v="0"/>
    <n v="1"/>
    <n v="15.820292566013848"/>
    <n v="0.31640585132027693"/>
    <n v="-46625218.697229788"/>
    <n v="73835265.670000002"/>
    <n v="0.11289999999999999"/>
    <n v="-1543157.05"/>
    <n v="2.0899999966100209E-2"/>
    <n v="0.1337999999661002"/>
    <n v="-2797513.1218337873"/>
    <n v="3.7888576636766196E-2"/>
    <n v="0.15078857663676618"/>
    <n v="1.6988576670665972E-2"/>
    <n v="0.12696993030620507"/>
  </r>
  <r>
    <s v="CAXAMBU - MG"/>
    <s v="MG"/>
    <x v="4"/>
    <n v="6"/>
    <n v="0"/>
    <n v="1"/>
    <n v="4.4511841978538511"/>
    <n v="8.9023683957077021E-2"/>
    <n v="-29446965.094369315"/>
    <n v="15895515.822857141"/>
    <n v="0.11"/>
    <n v="-1500688.07"/>
    <n v="9.4409523209185081E-2"/>
    <n v="0.2044095232091851"/>
    <n v="-1766817.9056621587"/>
    <n v="0.11115197048978696"/>
    <n v="0.22115197048978696"/>
    <n v="1.6742447280601869E-2"/>
    <n v="8.1906395640227947E-2"/>
  </r>
  <r>
    <s v="CAXIAS DO SUL - RS"/>
    <s v="RS"/>
    <x v="3"/>
    <n v="3"/>
    <n v="0.47160896475630171"/>
    <n v="0.52839103524369824"/>
    <n v="23.420929160815401"/>
    <n v="0.24750818011305142"/>
    <n v="-2205244031.585072"/>
    <n v="431293259.97000003"/>
    <n v="0.11"/>
    <n v="-77805304.099999994"/>
    <n v="0.18040000000327386"/>
    <n v="0.29040000000327387"/>
    <n v="-132314641.89510432"/>
    <n v="0.30678578632160375"/>
    <n v="0.41678578632160374"/>
    <n v="0.12638578631832986"/>
    <n v="0.43521276279925969"/>
  </r>
  <r>
    <s v="CAXINGÓ - PI"/>
    <s v="PI"/>
    <x v="2"/>
    <n v="7"/>
    <n v="0"/>
    <n v="1"/>
    <n v="24.193120352843305"/>
    <n v="0.48386240705686612"/>
    <n v="-7120883.9602564443"/>
    <n v="5846447.2319999989"/>
    <n v="0.11"/>
    <n v="0"/>
    <n v="0"/>
    <n v="0.11"/>
    <n v="-427253.03761538665"/>
    <n v="7.3079089002438244E-2"/>
    <n v="0.18307908900243824"/>
    <n v="7.3079089002438244E-2"/>
    <n v="0.6643553545676204"/>
  </r>
  <r>
    <s v="CEDRO - PE"/>
    <s v="PE"/>
    <x v="2"/>
    <n v="6"/>
    <n v="0.49298943042203852"/>
    <n v="0.50701056957796142"/>
    <n v="20.188480610481346"/>
    <n v="0.20471546106467556"/>
    <n v="-43533401.059365362"/>
    <n v="8253761.75"/>
    <n v="0.11"/>
    <n v="-907913.28"/>
    <n v="0.10999993790710036"/>
    <n v="0.21999993790710037"/>
    <n v="-2612004.0635619215"/>
    <n v="0.31646225596006833"/>
    <n v="0.42646225596006831"/>
    <n v="0.20646231805296794"/>
    <n v="0.93846534693182959"/>
  </r>
  <r>
    <s v="CERES - GO"/>
    <s v="GO"/>
    <x v="0"/>
    <n v="6"/>
    <n v="0.85521412303576239"/>
    <n v="0.14478587696423761"/>
    <n v="17.675354185950571"/>
    <n v="5.1182833129327233E-2"/>
    <n v="-32503361.217671268"/>
    <n v="10788805.82"/>
    <n v="0.1472"/>
    <n v="-785425.06"/>
    <n v="7.2799999657422704E-2"/>
    <n v="0.2199999996574227"/>
    <n v="-1950201.6730602761"/>
    <n v="0.18076158803832063"/>
    <n v="0.32796158803832065"/>
    <n v="0.10796158838089795"/>
    <n v="0.49073449340460207"/>
  </r>
  <r>
    <s v="CERQUEIRA CÉSAR - SP"/>
    <s v="SP"/>
    <x v="4"/>
    <n v="6"/>
    <n v="0.10435801796172386"/>
    <n v="0.89564198203827616"/>
    <n v="18.649645578093384"/>
    <n v="0.33406811059749864"/>
    <n v="-48345034.505500995"/>
    <n v="23800203.18"/>
    <n v="0.11"/>
    <n v="-2618022.35"/>
    <n v="0.11000000000840329"/>
    <n v="0.22000000000840331"/>
    <n v="-2900702.0703300596"/>
    <n v="0.1218771977865972"/>
    <n v="0.23187719778659721"/>
    <n v="1.1877197778193904E-2"/>
    <n v="5.3987262626091992E-2"/>
  </r>
  <r>
    <s v="CERQUILHO - SP"/>
    <s v="SP"/>
    <x v="4"/>
    <n v="6"/>
    <n v="0.23914798940778029"/>
    <n v="0.76085201059221974"/>
    <n v="17.199726171457602"/>
    <n v="0.26172892478378279"/>
    <n v="-96650910.766932428"/>
    <n v="37549897.748571426"/>
    <n v="0.11"/>
    <n v="-1681679.8"/>
    <n v="4.4785203178455503E-2"/>
    <n v="0.15478520317845551"/>
    <n v="-5799054.6460159458"/>
    <n v="0.15443596371008944"/>
    <n v="0.26443596371008943"/>
    <n v="0.10965076053163392"/>
    <n v="0.70840596051817029"/>
  </r>
  <r>
    <s v="CERRITO - RS"/>
    <s v="RS"/>
    <x v="3"/>
    <n v="7"/>
    <n v="0"/>
    <n v="1"/>
    <n v="15.231812107452102"/>
    <n v="0.30463624214904206"/>
    <n v="-6370233.9290455868"/>
    <n v="4075156.4914285718"/>
    <n v="0.1288"/>
    <n v="-342089.98"/>
    <n v="8.3945237617139498E-2"/>
    <n v="0.21274523761713948"/>
    <n v="-382214.0357427352"/>
    <n v="9.3791253549810952E-2"/>
    <n v="0.22259125354981096"/>
    <n v="9.8460159326714813E-3"/>
    <n v="4.6280781854165731E-2"/>
  </r>
  <r>
    <s v="CERRO AZUL - PR"/>
    <s v="PR"/>
    <x v="3"/>
    <n v="6"/>
    <n v="0.39543853721181399"/>
    <n v="0.60456146278818601"/>
    <n v="11.185197941492172"/>
    <n v="0.13524279258167829"/>
    <n v="-39664733.417173877"/>
    <n v="10298233.420000002"/>
    <n v="0.17"/>
    <n v="-768877.58"/>
    <n v="7.4661114061250311E-2"/>
    <n v="0.24466111406125032"/>
    <n v="-2379884.0050304327"/>
    <n v="0.23109633545579825"/>
    <n v="0.40109633545579826"/>
    <n v="0.15643522139454794"/>
    <n v="0.63939552468229488"/>
  </r>
  <r>
    <s v="CERRO BRANCO - RS"/>
    <s v="RS"/>
    <x v="3"/>
    <n v="7"/>
    <n v="0"/>
    <n v="1"/>
    <n v="19.516905614655105"/>
    <n v="0.39033811229310211"/>
    <n v="-4469505.0251913499"/>
    <n v="5063577.6399999997"/>
    <n v="0.1182"/>
    <n v="-430404.1"/>
    <n v="8.5000000118493291E-2"/>
    <n v="0.20320000011849329"/>
    <n v="-268170.301511481"/>
    <n v="5.2960637829082641E-2"/>
    <n v="0.17116063782908264"/>
    <n v="-3.203936228941065E-2"/>
    <n v="-0.15767402692287069"/>
  </r>
  <r>
    <s v="CERRO GRANDE - RS"/>
    <s v="RS"/>
    <x v="3"/>
    <n v="7"/>
    <n v="0"/>
    <n v="1"/>
    <n v="8.3846782145985586"/>
    <n v="0.16769356429197116"/>
    <n v="-1469553.318743851"/>
    <n v="3509686.2857142859"/>
    <n v="0.1656"/>
    <n v="-207005.96"/>
    <n v="5.8981328571328553E-2"/>
    <n v="0.22458132857132856"/>
    <n v="-88173.199124631064"/>
    <n v="2.5122814960279616E-2"/>
    <n v="0.19072281496027962"/>
    <n v="-3.385851361104894E-2"/>
    <n v="-0.15076281642129141"/>
  </r>
  <r>
    <s v="CEZARINA - GO"/>
    <s v="GO"/>
    <x v="0"/>
    <n v="7"/>
    <n v="0.28017885024264177"/>
    <n v="0.71982114975735823"/>
    <n v="9.5635477810814074"/>
    <n v="0.13768087919074901"/>
    <n v="-55033439.236933693"/>
    <n v="6955149.8899999997"/>
    <n v="0.1346"/>
    <n v="-593274.29"/>
    <n v="8.5300000630180534E-2"/>
    <n v="0.21990000063018053"/>
    <n v="-3302006.3542160215"/>
    <n v="0.47475703707889777"/>
    <n v="0.60935703707889777"/>
    <n v="0.38945703644871721"/>
    <n v="1.7710642807304549"/>
  </r>
  <r>
    <s v="CHÃ GRANDE - PE"/>
    <s v="PE"/>
    <x v="2"/>
    <n v="6"/>
    <n v="0.40237827309353619"/>
    <n v="0.59762172690646387"/>
    <n v="50.162458641524395"/>
    <n v="0.59956350318443763"/>
    <n v="-36772733.05461894"/>
    <n v="14789403.390000001"/>
    <n v="0.13500000000000001"/>
    <n v="0"/>
    <n v="0"/>
    <n v="0.13500000000000001"/>
    <n v="-2206363.9832771365"/>
    <n v="0.14918546239458116"/>
    <n v="0.2841854623945812"/>
    <n v="0.14918546239458119"/>
    <n v="1.1050774992191199"/>
  </r>
  <r>
    <s v="CHAPADA - RS"/>
    <s v="RS"/>
    <x v="3"/>
    <n v="7"/>
    <n v="0"/>
    <n v="1"/>
    <n v="7.0273005153026462"/>
    <n v="0.14054601030605293"/>
    <n v="-21447569.923530862"/>
    <n v="8148737.7000000002"/>
    <n v="0.15960000000000002"/>
    <n v="-937104.84"/>
    <n v="0.11500000055223276"/>
    <n v="0.27460000055223277"/>
    <n v="-1286854.1954118516"/>
    <n v="0.15792067959333769"/>
    <n v="0.31752067959333774"/>
    <n v="4.292067904110497E-2"/>
    <n v="0.15630254535611643"/>
  </r>
  <r>
    <s v="CHAPADA DOS GUIMARÃES - MT"/>
    <s v="MT"/>
    <x v="0"/>
    <n v="6"/>
    <n v="0.71909554683017451"/>
    <n v="0.28090445316982549"/>
    <n v="7.1470960688500034"/>
    <n v="4.0153022259450388E-2"/>
    <n v="-10970807.154442135"/>
    <n v="5200332.4000000004"/>
    <n v="0.11"/>
    <n v="-747287.77"/>
    <n v="0.14370000079225703"/>
    <n v="0.25370000079225702"/>
    <n v="-658248.42926652811"/>
    <n v="0.12657814513290114"/>
    <n v="0.23657814513290115"/>
    <n v="-1.7121855659355867E-2"/>
    <n v="-6.7488591272714005E-2"/>
  </r>
  <r>
    <s v="CHAPADA GAÚCHA - MG"/>
    <s v="MG"/>
    <x v="4"/>
    <n v="6"/>
    <n v="0"/>
    <n v="1"/>
    <n v="25.735370588853524"/>
    <n v="0.51470741177707047"/>
    <n v="-246054.6738109602"/>
    <n v="5580789.9000000004"/>
    <n v="0.11"/>
    <n v="-162239.12"/>
    <n v="2.9070995845946464E-2"/>
    <n v="0.13907099584594645"/>
    <n v="-14763.280428657612"/>
    <n v="2.6453747037955347E-3"/>
    <n v="0.11264537470379554"/>
    <n v="-2.6425621142150912E-2"/>
    <n v="-0.19001532980624836"/>
  </r>
  <r>
    <s v="CHAPADÃO DO CÉU - GO"/>
    <s v="GO"/>
    <x v="0"/>
    <n v="7"/>
    <n v="0"/>
    <n v="1"/>
    <n v="33.249587001160641"/>
    <n v="0.66499174002321282"/>
    <n v="-3289103.3209103835"/>
    <n v="8906367.4971428551"/>
    <n v="0.16239999999999999"/>
    <n v="-157889.18"/>
    <n v="1.7727674054618846E-2"/>
    <n v="0.18012767405461882"/>
    <n v="-197346.199254623"/>
    <n v="2.2157877419490189E-2"/>
    <n v="0.18455787741949017"/>
    <n v="4.430203364871349E-3"/>
    <n v="2.4594795819814053E-2"/>
  </r>
  <r>
    <s v="CHAPADÃO DO SUL - MS"/>
    <s v="MS"/>
    <x v="0"/>
    <n v="6"/>
    <n v="0"/>
    <n v="1"/>
    <n v="37.429542179539332"/>
    <n v="0.74859084359078665"/>
    <n v="-13149629.18710196"/>
    <n v="32176035.085714281"/>
    <n v="0.11"/>
    <n v="-960146.33"/>
    <n v="2.9840417796731324E-2"/>
    <n v="0.13984041779673131"/>
    <n v="-788977.7512261176"/>
    <n v="2.4520664187627422E-2"/>
    <n v="0.13452066418762743"/>
    <n v="-5.3197536091038888E-3"/>
    <n v="-3.8041602656226026E-2"/>
  </r>
  <r>
    <s v="CHAPECÓ - SC"/>
    <s v="SC"/>
    <x v="3"/>
    <n v="4"/>
    <n v="0.32425933580225774"/>
    <n v="0.67574066419774226"/>
    <n v="42.448178257362045"/>
    <n v="0.57367920339227974"/>
    <n v="-82636762.758636445"/>
    <n v="137455855.24285716"/>
    <n v="0.11"/>
    <n v="-2278825.06"/>
    <n v="1.657859576788322E-2"/>
    <n v="0.12657859576788322"/>
    <n v="-4958205.7655181866"/>
    <n v="3.6071259072652982E-2"/>
    <n v="0.14607125907265298"/>
    <n v="1.9492663304769758E-2"/>
    <n v="0.1539965203952407"/>
  </r>
  <r>
    <s v="CHARQUEADAS - RS"/>
    <s v="RS"/>
    <x v="3"/>
    <n v="6"/>
    <n v="0.13221096954683664"/>
    <n v="0.86778903045316336"/>
    <n v="12.403569814617425"/>
    <n v="0.21527363647169956"/>
    <n v="-120377321.41958778"/>
    <n v="26940384.66"/>
    <n v="0.11"/>
    <n v="-4647216.3499999996"/>
    <n v="0.17249999985709186"/>
    <n v="0.28249999985709184"/>
    <n v="-7222639.2851752667"/>
    <n v="0.26809711057686386"/>
    <n v="0.37809711057686385"/>
    <n v="9.5597110719772005E-2"/>
    <n v="0.33839685227657235"/>
  </r>
  <r>
    <s v="CIANORTE - PR"/>
    <s v="PR"/>
    <x v="3"/>
    <n v="5"/>
    <n v="0.64469440399514233"/>
    <n v="0.35530559600485767"/>
    <n v="11.366994061326553"/>
    <n v="8.0775131994866176E-2"/>
    <n v="-205429022.57565883"/>
    <n v="61119183.109999999"/>
    <n v="0.19"/>
    <n v="-4909889.46"/>
    <n v="8.0333034739082917E-2"/>
    <n v="0.27033303473908293"/>
    <n v="-12325741.354539528"/>
    <n v="0.20166731175637809"/>
    <n v="0.39166731175637809"/>
    <n v="0.12133427701729516"/>
    <n v="0.44883259322858282"/>
  </r>
  <r>
    <s v="CIDADE OCIDENTAL - GO"/>
    <s v="GO"/>
    <x v="0"/>
    <n v="5"/>
    <n v="1.9526893072834409E-2"/>
    <n v="0.98047310692716561"/>
    <n v="23.622289895917177"/>
    <n v="0.46322039933968212"/>
    <n v="-114846902.74348879"/>
    <n v="68583919.170000002"/>
    <n v="0.11"/>
    <n v="-1371678.38"/>
    <n v="1.9999999950425694E-2"/>
    <n v="0.12999999995042569"/>
    <n v="-6890814.164609327"/>
    <n v="0.10047273833285848"/>
    <n v="0.21047273833285848"/>
    <n v="8.0472738382432796E-2"/>
    <n v="0.61902106471631035"/>
  </r>
  <r>
    <s v="CIDREIRA - RS"/>
    <s v="RS"/>
    <x v="3"/>
    <n v="6"/>
    <n v="0"/>
    <n v="1"/>
    <n v="20.156976613070025"/>
    <n v="0.40313953226140048"/>
    <n v="-10885586.560074918"/>
    <n v="14203114.191428572"/>
    <n v="0.11"/>
    <n v="-1091750.98"/>
    <n v="7.6867014183330307E-2"/>
    <n v="0.18686701418333029"/>
    <n v="-653135.19360449503"/>
    <n v="4.5985351156203134E-2"/>
    <n v="0.15598535115620313"/>
    <n v="-3.0881663027127165E-2"/>
    <n v="-0.16526010843641981"/>
  </r>
  <r>
    <s v="CIRÍACO - RS"/>
    <s v="RS"/>
    <x v="3"/>
    <n v="7"/>
    <n v="0"/>
    <n v="1"/>
    <n v="7.888017585627229"/>
    <n v="0.15776035171254457"/>
    <n v="-7833682.3979136506"/>
    <n v="3628705.53"/>
    <n v="0.14150000000000001"/>
    <n v="-550474.63"/>
    <n v="0.15170000030286282"/>
    <n v="0.29320000030286286"/>
    <n v="-470020.94387481903"/>
    <n v="0.12952854399150407"/>
    <n v="0.27102854399150411"/>
    <n v="-2.217145631135875E-2"/>
    <n v="-7.5618882293508216E-2"/>
  </r>
  <r>
    <s v="COELHO NETO - MA"/>
    <s v="MA"/>
    <x v="2"/>
    <n v="6"/>
    <n v="0.34208970008580863"/>
    <n v="0.65791029991419137"/>
    <n v="23.174307685222772"/>
    <n v="0.30493231438977325"/>
    <n v="-102402439.76645124"/>
    <n v="31561999.949999999"/>
    <n v="0.11"/>
    <n v="0"/>
    <n v="0"/>
    <n v="0.11"/>
    <n v="-6144146.3859870741"/>
    <n v="0.19466910828593023"/>
    <n v="0.30466910828593025"/>
    <n v="0.19466910828593026"/>
    <n v="1.7697191662357294"/>
  </r>
  <r>
    <s v="COIMBRA - MG"/>
    <s v="MG"/>
    <x v="4"/>
    <n v="7"/>
    <n v="0.11004995867969708"/>
    <n v="0.88995004132030298"/>
    <n v="8.8603727950868052"/>
    <n v="0.1577057827020158"/>
    <n v="-16351456.814957436"/>
    <n v="3962473.6919999998"/>
    <n v="0.11"/>
    <n v="-810424.46"/>
    <n v="0.20452488091875512"/>
    <n v="0.31452488091875513"/>
    <n v="-981087.40889744612"/>
    <n v="0.24759468078695479"/>
    <n v="0.35759468078695478"/>
    <n v="4.3069799868199643E-2"/>
    <n v="0.13693606605108299"/>
  </r>
  <r>
    <s v="COITÉ DO NÓIA - AL"/>
    <s v="AL"/>
    <x v="2"/>
    <n v="6"/>
    <n v="0.41875231029856358"/>
    <n v="0.58124768970143648"/>
    <n v="19.553648716012983"/>
    <n v="0.22731026282832012"/>
    <n v="-23456359.741555102"/>
    <n v="6461010.9299999997"/>
    <n v="0.11"/>
    <n v="-539494.41"/>
    <n v="8.3499999589073601E-2"/>
    <n v="0.1934999995890736"/>
    <n v="-1407381.584493306"/>
    <n v="0.21782683851508453"/>
    <n v="0.32782683851508454"/>
    <n v="0.13432683892601094"/>
    <n v="0.69419555147945333"/>
  </r>
  <r>
    <s v="COLÍDER - MT"/>
    <s v="MT"/>
    <x v="0"/>
    <n v="6"/>
    <n v="0"/>
    <n v="1"/>
    <n v="19.808007761994769"/>
    <n v="0.3961601552398954"/>
    <n v="-42614596.980880313"/>
    <n v="20176319.800000001"/>
    <n v="0.1244"/>
    <n v="-1408307.12"/>
    <n v="6.9799999898891379E-2"/>
    <n v="0.19419999989889136"/>
    <n v="-2556875.8188528186"/>
    <n v="0.12672657076206822"/>
    <n v="0.25112657076206824"/>
    <n v="5.6926570863176873E-2"/>
    <n v="0.29313373271274568"/>
  </r>
  <r>
    <s v="COLINAS DO TOCANTINS - TO"/>
    <s v="TO"/>
    <x v="1"/>
    <n v="6"/>
    <n v="0"/>
    <n v="1"/>
    <n v="19.558043914966884"/>
    <n v="0.39116087829933766"/>
    <n v="-46433816.000673063"/>
    <n v="21748783.16"/>
    <n v="0.14349999999999999"/>
    <n v="-1402796.51"/>
    <n v="6.4499999824357987E-2"/>
    <n v="0.20799999982435796"/>
    <n v="-2786028.9600403835"/>
    <n v="0.12810045231240347"/>
    <n v="0.27160045231240348"/>
    <n v="6.3600452488045522E-2"/>
    <n v="0.30577140645072998"/>
  </r>
  <r>
    <s v="COLNIZA - MT"/>
    <s v="MT"/>
    <x v="0"/>
    <n v="6"/>
    <n v="0"/>
    <n v="1"/>
    <n v="21.624160936958141"/>
    <n v="0.43248321873916284"/>
    <n v="-2698470.7253539963"/>
    <n v="11495323.58"/>
    <n v="0.11"/>
    <n v="-308074.67"/>
    <n v="2.6799999830887752E-2"/>
    <n v="0.13679999983088775"/>
    <n v="-161908.24352123978"/>
    <n v="1.4084705175497094E-2"/>
    <n v="0.12408470517549709"/>
    <n v="-1.271529465539066E-2"/>
    <n v="-9.2948060461325421E-2"/>
  </r>
  <r>
    <s v="COLÔNIA DO GURGUÉIA - PI"/>
    <s v="PI"/>
    <x v="2"/>
    <n v="7"/>
    <n v="0"/>
    <n v="1"/>
    <n v="19.078309725299199"/>
    <n v="0.381566194505984"/>
    <n v="-15449043.738201622"/>
    <n v="5288801.83"/>
    <n v="0.11"/>
    <n v="-123757.75999999999"/>
    <n v="2.3399961650671264E-2"/>
    <n v="0.13339996165067125"/>
    <n v="-926942.62429209729"/>
    <n v="0.17526514588505526"/>
    <n v="0.28526514588505525"/>
    <n v="0.151865184234384"/>
    <n v="1.1384199991906057"/>
  </r>
  <r>
    <s v="COLÔNIA LEOPOLDINA - AL"/>
    <s v="AL"/>
    <x v="2"/>
    <n v="6"/>
    <n v="0.53082810568899108"/>
    <n v="0.46917189431100892"/>
    <n v="19.384698067180896"/>
    <n v="0.1818951102565243"/>
    <n v="-61256725.936735734"/>
    <n v="13047385.52"/>
    <n v="0.12"/>
    <n v="-1527848.84"/>
    <n v="0.11709999966338085"/>
    <n v="0.23709999966338086"/>
    <n v="-3675403.5562041439"/>
    <n v="0.28169655526543713"/>
    <n v="0.40169655526543713"/>
    <n v="0.16459655560205627"/>
    <n v="0.6942073211123565"/>
  </r>
  <r>
    <s v="COLORADO - RS"/>
    <s v="RS"/>
    <x v="3"/>
    <n v="7"/>
    <n v="0"/>
    <n v="1"/>
    <n v="12.018841047104075"/>
    <n v="0.24037682094208151"/>
    <n v="-14693566.739415158"/>
    <n v="5145416.8"/>
    <n v="0.14429999999999998"/>
    <n v="-1243647.24"/>
    <n v="0.24169999989116528"/>
    <n v="0.38599999989116529"/>
    <n v="-881614.00436490937"/>
    <n v="0.1713396676368199"/>
    <n v="0.31563966763681989"/>
    <n v="-7.0360332254345404E-2"/>
    <n v="-0.18228065356006184"/>
  </r>
  <r>
    <s v="COMENDADOR LEVY GASPARIAN - RJ"/>
    <s v="RJ"/>
    <x v="4"/>
    <n v="7"/>
    <n v="0"/>
    <n v="1"/>
    <n v="6.9973654601647519"/>
    <n v="0.13994730920329504"/>
    <n v="-42457838.987745672"/>
    <n v="14500660.720000001"/>
    <n v="0.11"/>
    <n v="-261184.34"/>
    <n v="1.8011892357412525E-2"/>
    <n v="0.12801189235741253"/>
    <n v="-2547470.3392647402"/>
    <n v="0.17567960443010353"/>
    <n v="0.28567960443010354"/>
    <n v="0.15766771207269101"/>
    <n v="1.231664567792488"/>
  </r>
  <r>
    <s v="CONCEIÇÃO DA BARRA - ES"/>
    <s v="ES"/>
    <x v="4"/>
    <n v="6"/>
    <n v="3.6759586325255646E-2"/>
    <n v="0.96324041367474433"/>
    <n v="8.512226320144606"/>
    <n v="0.16398640803818273"/>
    <n v="-60283713.3751022"/>
    <n v="15251195.220000001"/>
    <n v="0.11"/>
    <n v="0"/>
    <n v="0"/>
    <n v="0.11"/>
    <n v="-3617022.8025061321"/>
    <n v="0.23716323542713999"/>
    <n v="0.34716323542714"/>
    <n v="0.23716323542714002"/>
    <n v="2.1560294129740001"/>
  </r>
  <r>
    <s v="CONCEIÇÃO DAS ALAGOAS - MG"/>
    <s v="MG"/>
    <x v="4"/>
    <n v="6"/>
    <n v="0"/>
    <n v="1"/>
    <n v="5.8204079193500933"/>
    <n v="0.11640815838700186"/>
    <n v="-55881524.505589262"/>
    <n v="20423079.690000001"/>
    <n v="0.11"/>
    <n v="-2242454.15"/>
    <n v="0.10980000000186063"/>
    <n v="0.21980000000186062"/>
    <n v="-3352891.4703353555"/>
    <n v="0.16417168816988323"/>
    <n v="0.27417168816988324"/>
    <n v="5.4371688168022625E-2"/>
    <n v="0.24736891795979243"/>
  </r>
  <r>
    <s v="CONCEIÇÃO DE MACABU - RJ"/>
    <s v="RJ"/>
    <x v="4"/>
    <n v="6"/>
    <n v="0.14890806988396704"/>
    <n v="0.8510919301160329"/>
    <n v="21.093161752380702"/>
    <n v="0.35904439496166751"/>
    <n v="-27300715.493022453"/>
    <n v="17474972.239999998"/>
    <n v="0.11"/>
    <n v="-779383.76"/>
    <n v="4.4599999891044184E-2"/>
    <n v="0.15459999989104417"/>
    <n v="-1638042.9295813472"/>
    <n v="9.3736511113413204E-2"/>
    <n v="0.2037365111134132"/>
    <n v="4.9136511222369034E-2"/>
    <n v="0.3178299563842073"/>
  </r>
  <r>
    <s v="CONCEIÇÃO DO PARÁ - MG"/>
    <s v="MG"/>
    <x v="4"/>
    <n v="7"/>
    <n v="0.27826591099155934"/>
    <n v="0.72173408900844072"/>
    <n v="6.481081444143487"/>
    <n v="9.3552348237568181E-2"/>
    <n v="-12261786.264957355"/>
    <n v="5201686.0999999996"/>
    <n v="0.11"/>
    <n v="-416134.59"/>
    <n v="7.9999942710883704E-2"/>
    <n v="0.18999994271088372"/>
    <n v="-735707.17589744134"/>
    <n v="0.14143628849450207"/>
    <n v="0.25143628849450206"/>
    <n v="6.143634578361834E-2"/>
    <n v="0.32334928583164824"/>
  </r>
  <r>
    <s v="CONCHAL - SP"/>
    <s v="SP"/>
    <x v="4"/>
    <n v="6"/>
    <n v="0"/>
    <n v="1"/>
    <n v="21.532270681177749"/>
    <n v="0.43064541362355496"/>
    <n v="-30214198.248204932"/>
    <n v="26442690.559999999"/>
    <n v="0.11"/>
    <n v="-793280.72"/>
    <n v="3.0000000121016428E-2"/>
    <n v="0.14000000012101643"/>
    <n v="-1812851.8948922958"/>
    <n v="6.8557769897841139E-2"/>
    <n v="0.17855776989784114"/>
    <n v="3.8557769776824707E-2"/>
    <n v="0.27541264102496599"/>
  </r>
  <r>
    <s v="CONCÓRDIA - SC"/>
    <s v="SC"/>
    <x v="3"/>
    <n v="5"/>
    <n v="0"/>
    <n v="1"/>
    <n v="40.889733676137418"/>
    <n v="0.81779467352274837"/>
    <n v="-8360006.8941147905"/>
    <n v="45786591.50571429"/>
    <n v="0.11"/>
    <n v="-1848979.25"/>
    <n v="4.0382548453497404E-2"/>
    <n v="0.15038254845349741"/>
    <n v="-501600.41364688741"/>
    <n v="1.0955181356626783E-2"/>
    <n v="0.12095518135662678"/>
    <n v="-2.9427367096870632E-2"/>
    <n v="-0.19568339145396529"/>
  </r>
  <r>
    <s v="CONDADO - PE"/>
    <s v="PE"/>
    <x v="2"/>
    <n v="6"/>
    <n v="0.34512759402200971"/>
    <n v="0.65487240597799024"/>
    <n v="15.820165104051574"/>
    <n v="0.20720379169318595"/>
    <n v="-116935930.88451618"/>
    <n v="14757561.52"/>
    <n v="0.127"/>
    <n v="-1295713.8999999999"/>
    <n v="8.7799999901338716E-2"/>
    <n v="0.21479999990133872"/>
    <n v="-7016155.8530709706"/>
    <n v="0.47542785734366844"/>
    <n v="0.60242785734366844"/>
    <n v="0.38762785744232975"/>
    <n v="1.8045989647130996"/>
  </r>
  <r>
    <s v="CONDOR - RS"/>
    <s v="RS"/>
    <x v="3"/>
    <n v="7"/>
    <n v="0"/>
    <n v="1"/>
    <n v="7.4147803089981457"/>
    <n v="0.1482956061799629"/>
    <n v="-22109430.55661108"/>
    <n v="7160087.1900000004"/>
    <n v="0.11"/>
    <n v="-880690.72"/>
    <n v="0.12299999938967222"/>
    <n v="0.23299999938967222"/>
    <n v="-1326565.8333966648"/>
    <n v="0.18527230160679994"/>
    <n v="0.29527230160679996"/>
    <n v="6.2272302217127734E-2"/>
    <n v="0.26726310034440259"/>
  </r>
  <r>
    <s v="CONGONHAS - MG"/>
    <s v="MG"/>
    <x v="4"/>
    <n v="6"/>
    <n v="0"/>
    <n v="1"/>
    <n v="19.18497258623221"/>
    <n v="0.3836994517246442"/>
    <n v="-151354414.17856833"/>
    <n v="78634024.848000005"/>
    <n v="0.11"/>
    <n v="-4755631.25"/>
    <n v="6.0478034275781523E-2"/>
    <n v="0.17047803427578151"/>
    <n v="-9081264.8507141005"/>
    <n v="0.11548772771415726"/>
    <n v="0.22548772771415726"/>
    <n v="5.5009693438375751E-2"/>
    <n v="0.32267906931274704"/>
  </r>
  <r>
    <s v="CONGONHINHAS - PR"/>
    <s v="PR"/>
    <x v="3"/>
    <n v="7"/>
    <n v="0"/>
    <n v="1"/>
    <n v="50.371660771680311"/>
    <n v="1.0074332154336063"/>
    <n v="101415.81630597936"/>
    <n v="5529465.4699999997"/>
    <n v="0.11"/>
    <n v="-221178.62"/>
    <n v="4.0000000217019167E-2"/>
    <n v="0.15000000021701917"/>
    <n v="6084.9489783587615"/>
    <n v="-1.1004588077043842E-3"/>
    <n v="0.10889954119229561"/>
    <n v="-4.1100459024723562E-2"/>
    <n v="-0.27400305976839767"/>
  </r>
  <r>
    <s v="CONSTANTINA - RS"/>
    <s v="RS"/>
    <x v="3"/>
    <n v="7"/>
    <n v="0.27383309635833081"/>
    <n v="0.72616690364166914"/>
    <n v="7.234091499939403"/>
    <n v="0.10506315650343029"/>
    <n v="-41815419.25009875"/>
    <n v="7920762.4199999999"/>
    <n v="0.11"/>
    <n v="-1525133.15"/>
    <n v="0.19254878118159741"/>
    <n v="0.30254878118159739"/>
    <n v="-2508925.1550059249"/>
    <n v="0.31675298689313863"/>
    <n v="0.42675298689313862"/>
    <n v="0.12420420571154123"/>
    <n v="0.41052621407517997"/>
  </r>
  <r>
    <s v="CONTAGEM - MG"/>
    <s v="MG"/>
    <x v="4"/>
    <n v="3"/>
    <n v="0.32822116850109201"/>
    <n v="0.67177883149890794"/>
    <n v="15.221290408158486"/>
    <n v="0.20450681368596488"/>
    <n v="-25402160.836963356"/>
    <n v="110258064.45"/>
    <n v="0.11"/>
    <n v="0"/>
    <n v="0"/>
    <n v="0.11"/>
    <n v="-1524129.6502178013"/>
    <n v="1.3823294085748858E-2"/>
    <n v="0.12382329408574885"/>
    <n v="1.3823294085748852E-2"/>
    <n v="0.12566630987044403"/>
  </r>
  <r>
    <s v="CONTENDA - PR"/>
    <s v="PR"/>
    <x v="3"/>
    <n v="6"/>
    <n v="0.32733681142579385"/>
    <n v="0.67266318857420615"/>
    <n v="38.971200600164799"/>
    <n v="0.52428984116543742"/>
    <n v="-16066476.96394868"/>
    <n v="12439348.379999999"/>
    <n v="0.11"/>
    <n v="-636638.59"/>
    <n v="5.1179416361036109E-2"/>
    <n v="0.16117941636103611"/>
    <n v="-963988.61783692078"/>
    <n v="7.7495105723288771E-2"/>
    <n v="0.18749510572328876"/>
    <n v="2.6315689362252648E-2"/>
    <n v="0.16326954121304449"/>
  </r>
  <r>
    <s v="COQUEIROS DO SUL - RS"/>
    <s v="RS"/>
    <x v="3"/>
    <n v="7"/>
    <n v="0"/>
    <n v="1"/>
    <n v="8.0912029866433102"/>
    <n v="0.1618240597328662"/>
    <n v="-495965.83617228171"/>
    <n v="3479436.22"/>
    <n v="0.1338"/>
    <n v="-112733.73"/>
    <n v="3.2399998986042629E-2"/>
    <n v="0.16619999898604262"/>
    <n v="-29757.950170336902"/>
    <n v="8.5525206639186224E-3"/>
    <n v="0.14235252066391862"/>
    <n v="-2.3847478322123999E-2"/>
    <n v="-0.14348663337914158"/>
  </r>
  <r>
    <s v="CORBÉLIA - PR"/>
    <s v="PR"/>
    <x v="3"/>
    <n v="6"/>
    <n v="0.59269487228508755"/>
    <n v="0.40730512771491245"/>
    <n v="12.069458494783646"/>
    <n v="9.8319046673353755E-2"/>
    <n v="-62331503.5528569"/>
    <n v="14353995.140000001"/>
    <n v="0.15"/>
    <n v="-1523452.59"/>
    <n v="0.10613439499882679"/>
    <n v="0.25613439499882679"/>
    <n v="-3739890.2131714136"/>
    <n v="0.26054698895288975"/>
    <n v="0.41054698895288977"/>
    <n v="0.15441259395406298"/>
    <n v="0.6028577066144134"/>
  </r>
  <r>
    <s v="COROMANDEL - MG"/>
    <s v="MG"/>
    <x v="4"/>
    <n v="6"/>
    <n v="0.41209129067769767"/>
    <n v="0.58790870932230233"/>
    <n v="19.392111661380259"/>
    <n v="0.22801582675752072"/>
    <n v="-42358148.478789404"/>
    <n v="12613341.548571428"/>
    <n v="0.11"/>
    <n v="-428514.8"/>
    <n v="3.3973138549358718E-2"/>
    <n v="0.14397313854935873"/>
    <n v="-2541488.9087273641"/>
    <n v="0.20149211840023551"/>
    <n v="0.3114921184002355"/>
    <n v="0.16751897985087677"/>
    <n v="1.1635432938307848"/>
  </r>
  <r>
    <s v="CORONEL BARROS - RS"/>
    <s v="RS"/>
    <x v="3"/>
    <n v="7"/>
    <n v="0"/>
    <n v="1"/>
    <n v="8.2890896782539478"/>
    <n v="0.16578179356507897"/>
    <n v="-1521930.6026888199"/>
    <n v="4809439.3885714281"/>
    <n v="0.11"/>
    <n v="-132071.26999999999"/>
    <n v="2.746084508598616E-2"/>
    <n v="0.13746084508598616"/>
    <n v="-91315.836161329193"/>
    <n v="1.898679425679449E-2"/>
    <n v="0.12898679425679449"/>
    <n v="-8.4740508291916705E-3"/>
    <n v="-6.1647015365654756E-2"/>
  </r>
  <r>
    <s v="CORONEL BICACO - RS"/>
    <s v="RS"/>
    <x v="3"/>
    <n v="7"/>
    <n v="0.1579817690311264"/>
    <n v="0.84201823096887363"/>
    <n v="11.980436932556273"/>
    <n v="0.20175492624370384"/>
    <n v="-32521988.098739505"/>
    <n v="7169851.1500000004"/>
    <n v="0.11"/>
    <n v="-1821142.19"/>
    <n v="0.25399999970710685"/>
    <n v="0.36399999970710684"/>
    <n v="-1951319.2859243702"/>
    <n v="0.27215617801554642"/>
    <n v="0.38215617801554641"/>
    <n v="1.8156178308439574E-2"/>
    <n v="4.9879610777607164E-2"/>
  </r>
  <r>
    <s v="CORONEL FABRICIANO - MG"/>
    <s v="MG"/>
    <x v="4"/>
    <n v="4"/>
    <n v="0"/>
    <n v="1"/>
    <n v="15.241171902256461"/>
    <n v="0.30482343804512924"/>
    <n v="-9198083.0330643747"/>
    <n v="22266202.02"/>
    <n v="0.16159999999999999"/>
    <n v="-287234.01"/>
    <n v="1.2900000177039623E-2"/>
    <n v="0.17450000017703962"/>
    <n v="-551884.98198386247"/>
    <n v="2.4785770895644755E-2"/>
    <n v="0.18638577089564476"/>
    <n v="1.1885770718605138E-2"/>
    <n v="6.8113299177916309E-2"/>
  </r>
  <r>
    <s v="CORONEL JOÃO PESSOA - RN"/>
    <s v="RN"/>
    <x v="2"/>
    <n v="7"/>
    <n v="0.3970552381828471"/>
    <n v="0.60294476181715284"/>
    <n v="20.355753377580736"/>
    <n v="0.24546789743708242"/>
    <n v="-37761767.667192452"/>
    <n v="4685136.04"/>
    <n v="0.15"/>
    <n v="-769767.85"/>
    <n v="0.16429999970715897"/>
    <n v="0.31429999970715894"/>
    <n v="-2265706.0600315472"/>
    <n v="0.48359450839586449"/>
    <n v="0.63359450839586451"/>
    <n v="0.31929450868870557"/>
    <n v="1.0158908971880374"/>
  </r>
  <r>
    <s v="CORONEL MACEDO - SP"/>
    <s v="SP"/>
    <x v="4"/>
    <n v="7"/>
    <n v="0.31214029932461457"/>
    <n v="0.68785970067538549"/>
    <n v="8.8628789241471928"/>
    <n v="0.1219283448777214"/>
    <n v="-17326868.227896318"/>
    <n v="5096865.1885714289"/>
    <n v="0.11"/>
    <n v="-760329.06"/>
    <n v="0.14917582315201638"/>
    <n v="0.25917582315201637"/>
    <n v="-1039612.093673779"/>
    <n v="0.20397088312339021"/>
    <n v="0.31397088312339022"/>
    <n v="5.479505997137385E-2"/>
    <n v="0.21142041454705618"/>
  </r>
  <r>
    <s v="CÓRREGO DANTA - MG"/>
    <s v="MG"/>
    <x v="4"/>
    <n v="7"/>
    <n v="0.28324425354354438"/>
    <n v="0.71675574645645557"/>
    <n v="7.696806482225365"/>
    <n v="0.11033460550996654"/>
    <n v="-11360608.464483002"/>
    <n v="3660055.0028571426"/>
    <n v="0.11"/>
    <n v="-561584.11"/>
    <n v="0.15343597556911345"/>
    <n v="0.26343597556911347"/>
    <n v="-681636.50786898006"/>
    <n v="0.18623668424023007"/>
    <n v="0.29623668424023009"/>
    <n v="3.2800708671116618E-2"/>
    <n v="0.12451112115668961"/>
  </r>
  <r>
    <s v="CÓRREGO DO OURO - GO"/>
    <s v="GO"/>
    <x v="0"/>
    <n v="7"/>
    <n v="0.11216958752158768"/>
    <n v="0.88783041247841232"/>
    <n v="8.1264048273023004"/>
    <n v="0.14429738699580724"/>
    <n v="-7906787.5122149596"/>
    <n v="2726777.48"/>
    <n v="0.13900000000000001"/>
    <n v="-81803.320000000007"/>
    <n v="2.9999998386373648E-2"/>
    <n v="0.16899999838637367"/>
    <n v="-474407.25073289755"/>
    <n v="0.17398091857972128"/>
    <n v="0.31298091857972132"/>
    <n v="0.14398092019334766"/>
    <n v="0.85195811578751313"/>
  </r>
  <r>
    <s v="CORRENTE - PI"/>
    <s v="PI"/>
    <x v="2"/>
    <n v="6"/>
    <n v="4.986810352964245E-3"/>
    <n v="0.99501318964703578"/>
    <n v="18.830239148225353"/>
    <n v="0.3747267263338438"/>
    <n v="-57836474.100585654"/>
    <n v="15923423.650000002"/>
    <n v="0.11"/>
    <n v="-617455.01"/>
    <n v="3.877652341429727E-2"/>
    <n v="0.14877652341429726"/>
    <n v="-3470188.4460351393"/>
    <n v="0.21792979464156495"/>
    <n v="0.32792979464156496"/>
    <n v="0.17915327122726771"/>
    <n v="1.2041770241423135"/>
  </r>
  <r>
    <s v="CORRENTES - PE"/>
    <s v="PE"/>
    <x v="2"/>
    <n v="6"/>
    <n v="0.51321488106092195"/>
    <n v="0.48678511893907805"/>
    <n v="21.65978627493617"/>
    <n v="0.21087323276079625"/>
    <n v="-49677670.614541754"/>
    <n v="9535379.3599999994"/>
    <n v="0.1678"/>
    <n v="-190707.59"/>
    <n v="2.0000000293643273E-2"/>
    <n v="0.18780000029364327"/>
    <n v="-2980660.2368725049"/>
    <n v="0.31258958079592392"/>
    <n v="0.48038958079592392"/>
    <n v="0.29258958050228068"/>
    <n v="1.5579849842640514"/>
  </r>
  <r>
    <s v="CORRENTINA - BA"/>
    <s v="BA"/>
    <x v="2"/>
    <n v="6"/>
    <n v="1.3141534277825245E-2"/>
    <n v="0.98685846572217473"/>
    <n v="39.212516178886226"/>
    <n v="0.77394407106803231"/>
    <n v="-33988685.013842233"/>
    <n v="35689895.280000001"/>
    <n v="0.14099999999999999"/>
    <n v="-906324.55"/>
    <n v="2.539443007298171E-2"/>
    <n v="0.16639443007298169"/>
    <n v="-2039321.1008305338"/>
    <n v="5.7140013576148931E-2"/>
    <n v="0.19814001357614891"/>
    <n v="3.1745583503167224E-2"/>
    <n v="0.19078513318771195"/>
  </r>
  <r>
    <s v="CORUMBAÍBA - GO"/>
    <s v="GO"/>
    <x v="0"/>
    <n v="7"/>
    <n v="0"/>
    <n v="1"/>
    <n v="11.200076547129692"/>
    <n v="0.22400153094259384"/>
    <n v="-48991481.39739117"/>
    <n v="13638694.279999999"/>
    <n v="0.11"/>
    <n v="-272773.89"/>
    <n v="2.0000000322611528E-2"/>
    <n v="0.13000000032261153"/>
    <n v="-2939488.8838434699"/>
    <n v="0.21552568182087517"/>
    <n v="0.32552568182087516"/>
    <n v="0.19552568149826363"/>
    <n v="1.5040437001003215"/>
  </r>
  <r>
    <s v="CORURIPE - AL"/>
    <s v="AL"/>
    <x v="2"/>
    <n v="5"/>
    <n v="6.8139530047579625E-2"/>
    <n v="0.93186046995242033"/>
    <n v="19.27347702257865"/>
    <n v="0.35920382711754634"/>
    <n v="-94505953.169659436"/>
    <n v="28682614.534285709"/>
    <n v="0.11"/>
    <n v="-1464675.47"/>
    <n v="5.1064921862308016E-2"/>
    <n v="0.16106492186230803"/>
    <n v="-5670357.1901795659"/>
    <n v="0.19769317693829883"/>
    <n v="0.30769317693829884"/>
    <n v="0.14662825507599081"/>
    <n v="0.91036740576784991"/>
  </r>
  <r>
    <s v="COSTA RICA - MS"/>
    <s v="MS"/>
    <x v="0"/>
    <n v="6"/>
    <n v="0"/>
    <n v="1"/>
    <n v="18.277573814781487"/>
    <n v="0.36555147629562973"/>
    <n v="-13819781.99550378"/>
    <n v="10854467.390000001"/>
    <n v="0.11"/>
    <n v="-1193991.4099999999"/>
    <n v="0.10999999973282888"/>
    <n v="0.21999999973282888"/>
    <n v="-829186.91973022674"/>
    <n v="7.6391304145806332E-2"/>
    <n v="0.18639130414580635"/>
    <n v="-3.3608695587022536E-2"/>
    <n v="-0.15276679830835183"/>
  </r>
  <r>
    <s v="COTIA - SP"/>
    <s v="SP"/>
    <x v="4"/>
    <n v="4"/>
    <n v="0"/>
    <n v="1"/>
    <n v="35.591326753418109"/>
    <n v="0.71182653506836213"/>
    <n v="-64796721.45982714"/>
    <n v="181848629.28857148"/>
    <n v="0.11"/>
    <n v="-12464363.93"/>
    <n v="6.8542523409514305E-2"/>
    <n v="0.17854252340951432"/>
    <n v="-3887803.2875896282"/>
    <n v="2.1379337874580077E-2"/>
    <n v="0.13137933787458009"/>
    <n v="-4.7163185534934232E-2"/>
    <n v="-0.26415659773530997"/>
  </r>
  <r>
    <s v="CRAVINHOS - SP"/>
    <s v="SP"/>
    <x v="4"/>
    <n v="6"/>
    <n v="0.2235894403314857"/>
    <n v="0.77641055966851424"/>
    <n v="15.114963942496715"/>
    <n v="0.23470835227926576"/>
    <n v="-98334958.110199839"/>
    <n v="25940094.18"/>
    <n v="0.11"/>
    <n v="-4669216.95"/>
    <n v="0.17999999990747914"/>
    <n v="0.28999999990747916"/>
    <n v="-5900097.4866119903"/>
    <n v="0.22745088917838271"/>
    <n v="0.33745088917838273"/>
    <n v="4.7450889270903573E-2"/>
    <n v="0.16362375615876612"/>
  </r>
  <r>
    <s v="CRICIÚMA - SC"/>
    <s v="SC"/>
    <x v="3"/>
    <n v="4"/>
    <n v="0.31914402743284703"/>
    <n v="0.68085597256715302"/>
    <n v="17.889605608985754"/>
    <n v="0.24360489651497585"/>
    <n v="-397059941.25661111"/>
    <n v="111748989.56"/>
    <n v="0.15289999999999998"/>
    <n v="-12247689.26"/>
    <n v="0.10960000003779899"/>
    <n v="0.26250000003779894"/>
    <n v="-23823596.475396667"/>
    <n v="0.21318847328463186"/>
    <n v="0.36608847328463184"/>
    <n v="0.1035884732468329"/>
    <n v="0.39462275516920609"/>
  </r>
  <r>
    <s v="CRISTAL - RS"/>
    <s v="RS"/>
    <x v="3"/>
    <n v="7"/>
    <n v="0"/>
    <n v="1"/>
    <n v="7.1200492313183821"/>
    <n v="0.14240098462636763"/>
    <n v="-26936039.929496557"/>
    <n v="6779394.4900000002"/>
    <n v="0.11"/>
    <n v="-1359946.53"/>
    <n v="0.20059999930760777"/>
    <n v="0.31059999930760779"/>
    <n v="-1616162.3957697933"/>
    <n v="0.23839332526728257"/>
    <n v="0.34839332526728256"/>
    <n v="3.7793325959674773E-2"/>
    <n v="0.12167844830625874"/>
  </r>
  <r>
    <s v="CRISTALÂNDIA DO PIAUÍ - PI"/>
    <s v="PI"/>
    <x v="2"/>
    <n v="7"/>
    <n v="0"/>
    <n v="1"/>
    <n v="23.258078597233595"/>
    <n v="0.46516157194467189"/>
    <n v="-9933984.0594903845"/>
    <n v="10362997.151999999"/>
    <n v="0.11"/>
    <n v="-206315.79"/>
    <n v="1.9908891894289699E-2"/>
    <n v="0.1299088918942897"/>
    <n v="-596039.04356942303"/>
    <n v="5.751608678715027E-2"/>
    <n v="0.16751608678715027"/>
    <n v="3.7607194892860574E-2"/>
    <n v="0.28948899759273239"/>
  </r>
  <r>
    <s v="CRISTALINA - GO"/>
    <s v="GO"/>
    <x v="0"/>
    <n v="6"/>
    <n v="0.23465309399550069"/>
    <n v="0.76534690600449928"/>
    <n v="21.417296635433321"/>
    <n v="0.32783323429818928"/>
    <n v="-196916848.61765644"/>
    <n v="38866386"/>
    <n v="0.1341"/>
    <n v="-1146558.3899999999"/>
    <n v="2.9500000077187519E-2"/>
    <n v="0.1636000000771875"/>
    <n v="-11815010.917059386"/>
    <n v="0.30399046922086831"/>
    <n v="0.43809046922086831"/>
    <n v="0.2744904691436808"/>
    <n v="1.6778146027761278"/>
  </r>
  <r>
    <s v="CRISTIANÓPOLIS - GO"/>
    <s v="GO"/>
    <x v="0"/>
    <n v="7"/>
    <n v="7.4936735201006743E-2"/>
    <n v="0.92506326479899326"/>
    <n v="20.256618143623353"/>
    <n v="0.37477306627453477"/>
    <n v="-20731574.064638462"/>
    <n v="5013546.9400000004"/>
    <n v="0.11"/>
    <n v="-175474.14"/>
    <n v="3.4999999421567202E-2"/>
    <n v="0.14499999942156722"/>
    <n v="-1243894.4438783077"/>
    <n v="0.24810667153707902"/>
    <n v="0.35810667153707904"/>
    <n v="0.21310667211551182"/>
    <n v="1.4697011928664496"/>
  </r>
  <r>
    <s v="CRIXÁS - GO"/>
    <s v="GO"/>
    <x v="0"/>
    <n v="6"/>
    <n v="0.24526850885793269"/>
    <n v="0.75473149114206728"/>
    <n v="39.574973552460278"/>
    <n v="0.59736957602312446"/>
    <n v="-35039974.503804743"/>
    <n v="12904380.120000001"/>
    <n v="0.16600000000000001"/>
    <n v="-704833.93"/>
    <n v="5.4619743330995431E-2"/>
    <n v="0.22061974333099543"/>
    <n v="-2102398.4702282846"/>
    <n v="0.16292130661664703"/>
    <n v="0.32892130661664704"/>
    <n v="0.1083015632856516"/>
    <n v="0.49089696892252732"/>
  </r>
  <r>
    <s v="CRUZ - CE"/>
    <s v="CE"/>
    <x v="2"/>
    <n v="6"/>
    <n v="0"/>
    <n v="1"/>
    <n v="34.854494647530089"/>
    <n v="0.69708989295060175"/>
    <n v="-15438303.435648488"/>
    <n v="15546493.289999999"/>
    <n v="0.11410000000000001"/>
    <n v="-413536.72"/>
    <n v="2.6599999902614694E-2"/>
    <n v="0.1406999999026147"/>
    <n v="-926298.20613890921"/>
    <n v="5.9582453023971249E-2"/>
    <n v="0.17368245302397126"/>
    <n v="3.2982453121356559E-2"/>
    <n v="0.23441686669641304"/>
  </r>
  <r>
    <s v="CRUZEIRO DA FORTALEZA - MG"/>
    <s v="MG"/>
    <x v="4"/>
    <n v="7"/>
    <n v="0.30589061197044642"/>
    <n v="0.69410938802955358"/>
    <n v="54.822093449465171"/>
    <n v="0.76105059469414538"/>
    <n v="-4183038.7098026322"/>
    <n v="5922576.4114285707"/>
    <n v="0.11"/>
    <n v="-677683.37"/>
    <n v="0.11442374448598082"/>
    <n v="0.22442374448598082"/>
    <n v="-250982.32258815793"/>
    <n v="4.237721983693564E-2"/>
    <n v="0.15237721983693564"/>
    <n v="-7.2046524649045179E-2"/>
    <n v="-0.32102897496011495"/>
  </r>
  <r>
    <s v="CRUZEIRO DO SUL - PR"/>
    <s v="PR"/>
    <x v="3"/>
    <n v="7"/>
    <n v="0.33193111401448927"/>
    <n v="0.66806888598551073"/>
    <n v="39.772515877778943"/>
    <n v="0.53141560750617634"/>
    <n v="-16861450.562944662"/>
    <n v="6138180.54"/>
    <n v="0.11"/>
    <n v="-277594.69"/>
    <n v="4.5224262823654257E-2"/>
    <n v="0.15522426282365426"/>
    <n v="-1011687.0337766797"/>
    <n v="0.16481871577154353"/>
    <n v="0.27481871577154354"/>
    <n v="0.11959445294788928"/>
    <n v="0.77046236698032855"/>
  </r>
  <r>
    <s v="CRUZETA - RN"/>
    <s v="RN"/>
    <x v="2"/>
    <n v="7"/>
    <n v="0.364632908814573"/>
    <n v="0.635367091185427"/>
    <n v="18.147251103480155"/>
    <n v="0.23060332293259431"/>
    <n v="-29788701.224181972"/>
    <n v="7663869.8799999999"/>
    <n v="0.14369999999999999"/>
    <n v="-376296.01"/>
    <n v="4.909999985542552E-2"/>
    <n v="0.19279999985542551"/>
    <n v="-1787322.0734509183"/>
    <n v="0.23321404217929106"/>
    <n v="0.37691404217929103"/>
    <n v="0.18411404232386552"/>
    <n v="0.95494835301829206"/>
  </r>
  <r>
    <s v="CUIABÁ - MT"/>
    <s v="MT"/>
    <x v="0"/>
    <n v="2"/>
    <n v="0"/>
    <n v="1"/>
    <n v="8.3264603643126787"/>
    <n v="0.16652920728625356"/>
    <n v="-144425442.89593053"/>
    <n v="187968233.90000001"/>
    <n v="0.11"/>
    <n v="-11334484.5"/>
    <n v="6.0299999977815398E-2"/>
    <n v="0.17029999997781539"/>
    <n v="-8665526.5737558305"/>
    <n v="4.6101016081078527E-2"/>
    <n v="0.15610101608107851"/>
    <n v="-1.4198983896736878E-2"/>
    <n v="-8.3376300050420182E-2"/>
  </r>
  <r>
    <s v="CUITÉ - PB"/>
    <s v="PB"/>
    <x v="2"/>
    <n v="6"/>
    <n v="0.62299299605300851"/>
    <n v="0.37700700394699149"/>
    <n v="8.0516211542334055"/>
    <n v="6.0710351365475076E-2"/>
    <n v="-50126259.442387857"/>
    <n v="11539540.6"/>
    <n v="0.11"/>
    <n v="-1101324.6100000001"/>
    <n v="9.5439207519231753E-2"/>
    <n v="0.20543920751923175"/>
    <n v="-3007575.5665432713"/>
    <n v="0.26063217512690856"/>
    <n v="0.37063217512690855"/>
    <n v="0.16519296760767679"/>
    <n v="0.80409659676190381"/>
  </r>
  <r>
    <s v="CUITEGI - PB"/>
    <s v="PB"/>
    <x v="2"/>
    <n v="7"/>
    <n v="0.65864810849277389"/>
    <n v="0.34135189150722611"/>
    <n v="17.87040591268817"/>
    <n v="0.12200193720596049"/>
    <n v="-22351795.031447679"/>
    <n v="3675842.94"/>
    <n v="0.1105"/>
    <n v="-502903.84"/>
    <n v="0.13681320127350163"/>
    <n v="0.24731320127350165"/>
    <n v="-1341107.7018868607"/>
    <n v="0.3648435811261459"/>
    <n v="0.47534358112614589"/>
    <n v="0.22803037985264424"/>
    <n v="0.92203076373778892"/>
  </r>
  <r>
    <s v="CUJUBIM - RO"/>
    <s v="RO"/>
    <x v="1"/>
    <n v="6"/>
    <n v="0"/>
    <n v="1"/>
    <n v="23.644345656287872"/>
    <n v="0.47288691312575742"/>
    <n v="-4168953.9185413979"/>
    <n v="15653569.234285716"/>
    <n v="0.11"/>
    <n v="-215255.57"/>
    <n v="1.3751213335328649E-2"/>
    <n v="0.12375121333532865"/>
    <n v="-250137.23511248388"/>
    <n v="1.5979565514337334E-2"/>
    <n v="0.12597956551433734"/>
    <n v="2.2283521790086858E-3"/>
    <n v="1.8006709744093685E-2"/>
  </r>
  <r>
    <s v="CUMARI - GO"/>
    <s v="GO"/>
    <x v="0"/>
    <n v="7"/>
    <n v="0.45664915840562842"/>
    <n v="0.54335084159437153"/>
    <n v="8.9491888594792641"/>
    <n v="9.725098596770064E-2"/>
    <n v="-20508373.277725302"/>
    <n v="2592710.4342857138"/>
    <n v="0.11"/>
    <n v="-629120.04"/>
    <n v="0.2426495576523266"/>
    <n v="0.35264955765232658"/>
    <n v="-1230502.3966635182"/>
    <n v="0.47460078086295004"/>
    <n v="0.58460078086295009"/>
    <n v="0.2319512232106235"/>
    <n v="0.65773859112366084"/>
  </r>
  <r>
    <s v="CURITIBA - PR"/>
    <s v="PR"/>
    <x v="3"/>
    <n v="2"/>
    <n v="0.4311586112237133"/>
    <n v="0.56884138877628665"/>
    <n v="36.12628370294194"/>
    <n v="0.41100250785815251"/>
    <n v="-8429266096.4879227"/>
    <n v="2682246303.3771429"/>
    <n v="0.11"/>
    <n v="-232785611.41"/>
    <n v="8.6787559784090668E-2"/>
    <n v="0.19678755978409068"/>
    <n v="-505755965.78927535"/>
    <n v="0.18855686934957908"/>
    <n v="0.29855686934957909"/>
    <n v="0.10176930956548841"/>
    <n v="0.51715316596814653"/>
  </r>
  <r>
    <s v="CURIÚVA - PR"/>
    <s v="PR"/>
    <x v="3"/>
    <n v="6"/>
    <n v="0.44156082029557081"/>
    <n v="0.55843917970442924"/>
    <n v="11.148887235469401"/>
    <n v="0.12451950884785427"/>
    <n v="-51565769.849303953"/>
    <n v="10135676.445"/>
    <n v="0.11"/>
    <n v="-680152.22"/>
    <n v="6.710476835865492E-2"/>
    <n v="0.17710476835865491"/>
    <n v="-3093946.1909582373"/>
    <n v="0.30525305417424825"/>
    <n v="0.41525305417424824"/>
    <n v="0.23814828581559333"/>
    <n v="1.3446746127880598"/>
  </r>
  <r>
    <s v="CURRALINHOS - PI"/>
    <s v="PI"/>
    <x v="2"/>
    <n v="7"/>
    <n v="0.35995393764283112"/>
    <n v="0.64004606235716888"/>
    <n v="22.582295976871912"/>
    <n v="0.28907419237962007"/>
    <n v="-7925500.3334354488"/>
    <n v="1748048.64"/>
    <n v="0.11960000000000001"/>
    <n v="-53140.68"/>
    <n v="3.0400000768857325E-2"/>
    <n v="0.15000000076885733"/>
    <n v="-475530.0200061269"/>
    <n v="0.27203477587793379"/>
    <n v="0.39163477587793383"/>
    <n v="0.24163477510907649"/>
    <n v="1.6108984924701693"/>
  </r>
  <r>
    <s v="CUSTÓDIA - PE"/>
    <s v="PE"/>
    <x v="2"/>
    <n v="6"/>
    <n v="0"/>
    <n v="1"/>
    <n v="16.177408371178583"/>
    <n v="0.32354816742357168"/>
    <n v="-2303722.1828473834"/>
    <n v="1979309.0099999998"/>
    <n v="0.11"/>
    <n v="0"/>
    <n v="0"/>
    <n v="0.11"/>
    <n v="-138223.330970843"/>
    <n v="6.9834134171320228E-2"/>
    <n v="0.17983413417132021"/>
    <n v="6.9834134171320214E-2"/>
    <n v="0.63485576519382003"/>
  </r>
  <r>
    <s v="DAMIANÓPOLIS - GO"/>
    <s v="GO"/>
    <x v="0"/>
    <n v="7"/>
    <n v="0.39674902125677941"/>
    <n v="0.60325097874322053"/>
    <n v="13.550135974632454"/>
    <n v="0.16348265577601503"/>
    <n v="-12008042.861907948"/>
    <n v="1818201.71"/>
    <n v="0.13289999999999999"/>
    <n v="-109092.07"/>
    <n v="5.9999982070196169E-2"/>
    <n v="0.19289998207019615"/>
    <n v="-720482.5717144768"/>
    <n v="0.39626107914862579"/>
    <n v="0.52916107914862576"/>
    <n v="0.3362610970784296"/>
    <n v="1.7431888456892883"/>
  </r>
  <r>
    <s v="DAVINÓPOLIS - GO"/>
    <s v="GO"/>
    <x v="0"/>
    <n v="7"/>
    <n v="0.33780612972257679"/>
    <n v="0.66219387027742327"/>
    <n v="17.701752557912755"/>
    <n v="0.23443984074035051"/>
    <n v="-9183499.5535714459"/>
    <n v="2019659.0550000002"/>
    <n v="0.15"/>
    <n v="-77861.11"/>
    <n v="3.8551610880679064E-2"/>
    <n v="0.18855161088067907"/>
    <n v="-551009.97321428673"/>
    <n v="0.27282326284239428"/>
    <n v="0.42282326284239424"/>
    <n v="0.23427165196171518"/>
    <n v="1.2424802464825881"/>
  </r>
  <r>
    <s v="DEMERVAL LOBÃO - PI"/>
    <s v="PI"/>
    <x v="2"/>
    <n v="6"/>
    <n v="8.7743804417086749E-2"/>
    <n v="0.91225619558291327"/>
    <n v="19.857149005813998"/>
    <n v="0.36229614414333811"/>
    <n v="-25451165.236123264"/>
    <n v="5740489.4299999997"/>
    <n v="0.11"/>
    <n v="0"/>
    <n v="0"/>
    <n v="0.11"/>
    <n v="-1527069.9141673958"/>
    <n v="0.26601737234927647"/>
    <n v="0.37601737234927646"/>
    <n v="0.26601737234927647"/>
    <n v="2.4183397486297862"/>
  </r>
  <r>
    <s v="DESCOBERTO - MG"/>
    <s v="MG"/>
    <x v="4"/>
    <n v="7"/>
    <n v="0"/>
    <n v="1"/>
    <n v="44.880201549376721"/>
    <n v="0.89760403098753438"/>
    <n v="-1587674.9162657072"/>
    <n v="4359315.41"/>
    <n v="0.22"/>
    <n v="-984195.28"/>
    <n v="0.22576831163496838"/>
    <n v="0.44576831163496838"/>
    <n v="-95260.494975942434"/>
    <n v="2.185216852109869E-2"/>
    <n v="0.2418521685210987"/>
    <n v="-0.20391614311386969"/>
    <n v="-0.45744871896783212"/>
  </r>
  <r>
    <s v="DEZESSEIS DE NOVEMBRO - RS"/>
    <s v="RS"/>
    <x v="3"/>
    <n v="7"/>
    <n v="0"/>
    <n v="1"/>
    <n v="12.092143468041746"/>
    <n v="0.24184286936083491"/>
    <n v="-10262211.552263018"/>
    <n v="2680409.8199999998"/>
    <n v="0.11"/>
    <n v="-640617.94999999995"/>
    <n v="0.23900000112669337"/>
    <n v="0.34900000112669338"/>
    <n v="-615732.6931357811"/>
    <n v="0.22971587722946826"/>
    <n v="0.33971587722946828"/>
    <n v="-9.284123897225105E-3"/>
    <n v="-2.6602074118202701E-2"/>
  </r>
  <r>
    <s v="DIADEMA - SP"/>
    <s v="SP"/>
    <x v="4"/>
    <n v="4"/>
    <n v="0.1720933256567134"/>
    <n v="0.82790667434328657"/>
    <n v="19.241744377285105"/>
    <n v="0.31860737191923488"/>
    <n v="-807957731.96014214"/>
    <n v="296835912.78857148"/>
    <n v="0.11"/>
    <n v="-81785391.230000004"/>
    <n v="0.27552390969705076"/>
    <n v="0.38552390969705075"/>
    <n v="-48477463.917608529"/>
    <n v="0.16331401231810441"/>
    <n v="0.27331401231810443"/>
    <n v="-0.11220989737894632"/>
    <n v="-0.29105820561718776"/>
  </r>
  <r>
    <s v="DIAMANTE - PB"/>
    <s v="PB"/>
    <x v="2"/>
    <n v="7"/>
    <n v="0.4905362640175579"/>
    <n v="0.5094637359824421"/>
    <n v="16.256215142624729"/>
    <n v="0.16563904198991886"/>
    <n v="-39452808.5118424"/>
    <n v="8365511.3999999994"/>
    <n v="0.11810000000000001"/>
    <n v="-1272894.1599999999"/>
    <n v="0.1521597543934971"/>
    <n v="0.27025975439349714"/>
    <n v="-2367168.510710544"/>
    <n v="0.28296757932940525"/>
    <n v="0.40106757932940529"/>
    <n v="0.13080782493590815"/>
    <n v="0.48400778439786651"/>
  </r>
  <r>
    <s v="DIAMANTE DO NORTE - PR"/>
    <s v="PR"/>
    <x v="3"/>
    <n v="7"/>
    <n v="0.64584108020851694"/>
    <n v="0.35415891979148306"/>
    <n v="10.127968983988289"/>
    <n v="7.1738211101018731E-2"/>
    <n v="-41799014.513165362"/>
    <n v="5759440.6200000001"/>
    <n v="0.16"/>
    <n v="-523084.42"/>
    <n v="9.0822087510297134E-2"/>
    <n v="0.25082208751029711"/>
    <n v="-2507940.8707899218"/>
    <n v="0.43544868959685912"/>
    <n v="0.59544868959685915"/>
    <n v="0.34462660208656204"/>
    <n v="1.3739882540145669"/>
  </r>
  <r>
    <s v="DIAMANTINA - MG"/>
    <s v="MG"/>
    <x v="4"/>
    <n v="6"/>
    <n v="0"/>
    <n v="1"/>
    <n v="6.1178819426367186"/>
    <n v="0.12235763885273437"/>
    <n v="-22195300.418273989"/>
    <n v="24851586.760000002"/>
    <n v="0.11"/>
    <n v="-621289.67000000004"/>
    <n v="2.500000004023888E-2"/>
    <n v="0.13500000004023888"/>
    <n v="-1331718.0250964393"/>
    <n v="5.3586840870857903E-2"/>
    <n v="0.1635868408708579"/>
    <n v="2.858684083061902E-2"/>
    <n v="0.21175437645998718"/>
  </r>
  <r>
    <s v="DILERMANDO DE AGUIAR - RS"/>
    <s v="RS"/>
    <x v="3"/>
    <n v="7"/>
    <n v="0"/>
    <n v="1"/>
    <n v="10.046398000531386"/>
    <n v="0.20092796001062774"/>
    <n v="-6417212.8296087068"/>
    <n v="4583319.1628571432"/>
    <n v="0.1474"/>
    <n v="-351816.3"/>
    <n v="7.6760157322468728E-2"/>
    <n v="0.22416015732246874"/>
    <n v="-385032.76977652241"/>
    <n v="8.4007409498513125E-2"/>
    <n v="0.23140740949851313"/>
    <n v="7.2472521760443831E-3"/>
    <n v="3.2330688301662525E-2"/>
  </r>
  <r>
    <s v="DIRCE REIS - SP"/>
    <s v="SP"/>
    <x v="4"/>
    <n v="7"/>
    <n v="0"/>
    <n v="1"/>
    <n v="18.904442920890911"/>
    <n v="0.37808885841781825"/>
    <n v="-9598359.972405225"/>
    <n v="4924057.71"/>
    <n v="0.1366"/>
    <n v="-300734.03999999998"/>
    <n v="6.107443448301908E-2"/>
    <n v="0.19767443448301908"/>
    <n v="-575901.59834431345"/>
    <n v="0.11695671177345186"/>
    <n v="0.25355671177345185"/>
    <n v="5.5882277290432769E-2"/>
    <n v="0.282698556525949"/>
  </r>
  <r>
    <s v="DIVINOLÂNDIA - SP"/>
    <s v="SP"/>
    <x v="4"/>
    <n v="6"/>
    <n v="7.4749285616013475E-2"/>
    <n v="0.92525071438398654"/>
    <n v="17.639933273685394"/>
    <n v="0.32642721726326529"/>
    <n v="-29124086.306922257"/>
    <n v="9987029"/>
    <n v="0.11"/>
    <n v="-1822632.79"/>
    <n v="0.18249999974967532"/>
    <n v="0.29249999974967533"/>
    <n v="-1747445.1784153352"/>
    <n v="0.17497147333960233"/>
    <n v="0.28497147333960232"/>
    <n v="-7.5285264100730109E-3"/>
    <n v="-2.5738551851336777E-2"/>
  </r>
  <r>
    <s v="DIVINÓPOLIS - MG"/>
    <s v="MG"/>
    <x v="4"/>
    <n v="4"/>
    <n v="0.13605641662797208"/>
    <n v="0.86394358337202792"/>
    <n v="13.179112449937113"/>
    <n v="0.22772019271323152"/>
    <n v="-590580895.00694478"/>
    <n v="139395451"/>
    <n v="0.11"/>
    <n v="-15333499.609999999"/>
    <n v="0.11"/>
    <n v="0.22"/>
    <n v="-35434853.700416684"/>
    <n v="0.25420380253597147"/>
    <n v="0.36420380253597145"/>
    <n v="0.14420380253597145"/>
    <n v="0.65547182970896123"/>
  </r>
  <r>
    <s v="DOIS IRMÃOS - RS"/>
    <s v="RS"/>
    <x v="3"/>
    <n v="6"/>
    <n v="0"/>
    <n v="1"/>
    <n v="6.798891364602011"/>
    <n v="0.13597782729204022"/>
    <n v="-55126966.685847051"/>
    <n v="23988481.719999999"/>
    <n v="0.12380000000000001"/>
    <n v="-3687029.64"/>
    <n v="0.15369999998482606"/>
    <n v="0.27749999998482605"/>
    <n v="-3307618.0011508227"/>
    <n v="0.13788359095661945"/>
    <n v="0.26168359095661947"/>
    <n v="-1.5816409028206579E-2"/>
    <n v="-5.6996068573230363E-2"/>
  </r>
  <r>
    <s v="DOIS IRMÃOS DO BURITI - MS"/>
    <s v="MS"/>
    <x v="0"/>
    <n v="6"/>
    <n v="0"/>
    <n v="1"/>
    <n v="40.641856294865171"/>
    <n v="0.81283712589730339"/>
    <n v="-1463796.5972464634"/>
    <n v="7615822.7280000001"/>
    <n v="0.11"/>
    <n v="0"/>
    <n v="0"/>
    <n v="0.11"/>
    <n v="-87827.795834787801"/>
    <n v="1.1532279436059348E-2"/>
    <n v="0.12153227943605935"/>
    <n v="1.1532279436059348E-2"/>
    <n v="0.10483890396417594"/>
  </r>
  <r>
    <s v="DOIS LAJEADOS - RS"/>
    <s v="RS"/>
    <x v="3"/>
    <n v="7"/>
    <n v="5.2334763555938746E-2"/>
    <n v="0.9476652364440612"/>
    <n v="24.484602514184967"/>
    <n v="0.46406413261687901"/>
    <n v="-10868333.057779977"/>
    <n v="3629885.66"/>
    <n v="0.11"/>
    <n v="-845763.36"/>
    <n v="0.23300000033609872"/>
    <n v="0.34300000033609873"/>
    <n v="-652099.98346679856"/>
    <n v="0.17964752737329984"/>
    <n v="0.28964752737329985"/>
    <n v="-5.335247296279888E-2"/>
    <n v="-0.15554656825224455"/>
  </r>
  <r>
    <s v="DOM PEDRITO - RS"/>
    <s v="RS"/>
    <x v="3"/>
    <n v="6"/>
    <n v="0"/>
    <n v="1"/>
    <n v="9.6051477916878714"/>
    <n v="0.19210295583375742"/>
    <n v="-131016075.24486434"/>
    <n v="26863065.132000007"/>
    <n v="0.11"/>
    <n v="-5365104.4400000004"/>
    <n v="0.19972048661003108"/>
    <n v="0.3097204866100311"/>
    <n v="-7860964.5146918604"/>
    <n v="0.29263095912787956"/>
    <n v="0.40263095912787955"/>
    <n v="9.2910472517848453E-2"/>
    <n v="0.29998168198292929"/>
  </r>
  <r>
    <s v="DOMINGOS MARTINS - ES"/>
    <s v="ES"/>
    <x v="4"/>
    <n v="6"/>
    <n v="0"/>
    <n v="1"/>
    <n v="17.101901844013838"/>
    <n v="0.34203803688027679"/>
    <n v="-20345470.800885886"/>
    <n v="15073056.380000001"/>
    <n v="0.16870000000000002"/>
    <n v="-767040.23"/>
    <n v="5.0888168309233109E-2"/>
    <n v="0.21958816830923311"/>
    <n v="-1220728.248053153"/>
    <n v="8.0987439924453661E-2"/>
    <n v="0.24968743992445369"/>
    <n v="3.009927161522058E-2"/>
    <n v="0.13707146358101374"/>
  </r>
  <r>
    <s v="DONA FRANCISCA - RS"/>
    <s v="RS"/>
    <x v="3"/>
    <n v="7"/>
    <n v="0.20701916193348863"/>
    <n v="0.79298083806651132"/>
    <n v="11.934040614872181"/>
    <n v="0.18926931056602253"/>
    <n v="-14678947.798552888"/>
    <n v="2526651.6800000002"/>
    <n v="0.11"/>
    <n v="-477537.17"/>
    <n v="0.18900000098153616"/>
    <n v="0.29900000098153617"/>
    <n v="-880736.86791317316"/>
    <n v="0.34857866435834683"/>
    <n v="0.45857866435834682"/>
    <n v="0.15957866337681065"/>
    <n v="0.53370790251825095"/>
  </r>
  <r>
    <s v="DONA INÊS - PB"/>
    <s v="PB"/>
    <x v="2"/>
    <n v="6"/>
    <n v="0.4081445897649385"/>
    <n v="0.5918554102350615"/>
    <n v="20.477599873143777"/>
    <n v="0.2423955654709791"/>
    <n v="-27183598.449947122"/>
    <n v="10537946.800000001"/>
    <n v="0.11"/>
    <n v="-884133.69"/>
    <n v="8.3899995585477796E-2"/>
    <n v="0.1938999955854778"/>
    <n v="-1631015.9069968273"/>
    <n v="0.1547754926032486"/>
    <n v="0.26477549260324862"/>
    <n v="7.0875497017770822E-2"/>
    <n v="0.36552603729444888"/>
  </r>
  <r>
    <s v="DORES DO INDAIÁ - MG"/>
    <s v="MG"/>
    <x v="4"/>
    <n v="6"/>
    <n v="0.13391068076087911"/>
    <n v="0.86608931923912091"/>
    <n v="7.2321585451435064"/>
    <n v="0.12527390541985461"/>
    <n v="-22427054.823818889"/>
    <n v="8662864.654285714"/>
    <n v="0.12619999999999998"/>
    <n v="-540111.46"/>
    <n v="6.2347904712189484E-2"/>
    <n v="0.18854790471218946"/>
    <n v="-1345623.2894291333"/>
    <n v="0.15533236904069869"/>
    <n v="0.28153236904069867"/>
    <n v="9.2984464328509209E-2"/>
    <n v="0.49316095275864313"/>
  </r>
  <r>
    <s v="DORES DO RIO PRETO - ES"/>
    <s v="ES"/>
    <x v="4"/>
    <n v="7"/>
    <n v="2.4374729890069263E-2"/>
    <n v="0.97562527010993072"/>
    <n v="12.95983492490428"/>
    <n v="0.25287884898379703"/>
    <n v="-9205298.4917675853"/>
    <n v="6056110.9285714272"/>
    <n v="0.11"/>
    <n v="-128598.64"/>
    <n v="2.1234525179071491E-2"/>
    <n v="0.1312345251790715"/>
    <n v="-552317.90950605506"/>
    <n v="9.1200097887959436E-2"/>
    <n v="0.20120009788795945"/>
    <n v="6.9965572708887952E-2"/>
    <n v="0.53313388845975451"/>
  </r>
  <r>
    <s v="DORMENTES - PE"/>
    <s v="PE"/>
    <x v="2"/>
    <n v="6"/>
    <n v="0"/>
    <n v="1"/>
    <n v="9.0585753617641505"/>
    <n v="0.181171507235283"/>
    <n v="-27379077.152397741"/>
    <n v="12790571.17"/>
    <n v="0.13"/>
    <n v="-609912.94999999995"/>
    <n v="4.7684574980555769E-2"/>
    <n v="0.17768457498055579"/>
    <n v="-1642744.6291438644"/>
    <n v="0.12843403217183025"/>
    <n v="0.25843403217183025"/>
    <n v="8.0749457191274465E-2"/>
    <n v="0.45445395133545485"/>
  </r>
  <r>
    <s v="DOURADINA - MS"/>
    <s v="MS"/>
    <x v="0"/>
    <n v="7"/>
    <n v="0"/>
    <n v="1"/>
    <n v="33.060955255244245"/>
    <n v="0.66121910510488491"/>
    <n v="-7477385.8163916059"/>
    <n v="6013008.5"/>
    <n v="0.11"/>
    <n v="-348754.49"/>
    <n v="5.7999999501081693E-2"/>
    <n v="0.16799999950108169"/>
    <n v="-448643.14898349636"/>
    <n v="7.4612092928772064E-2"/>
    <n v="0.18461209292877206"/>
    <n v="1.6612093427690378E-2"/>
    <n v="9.8881508791810457E-2"/>
  </r>
  <r>
    <s v="DOURADOS - MS"/>
    <s v="MS"/>
    <x v="0"/>
    <n v="4"/>
    <n v="5.9678953150895359E-2"/>
    <n v="0.94032104684910467"/>
    <n v="36.322475747225035"/>
    <n v="0.68309576837563724"/>
    <n v="-210380770.65030605"/>
    <n v="167928098.63"/>
    <n v="0.11"/>
    <n v="0"/>
    <n v="0"/>
    <n v="0.11"/>
    <n v="-12622846.239018362"/>
    <n v="7.5168160313841118E-2"/>
    <n v="0.18516816031384112"/>
    <n v="7.5168160313841118E-2"/>
    <n v="0.68334691194401009"/>
  </r>
  <r>
    <s v="DOUTOR MAURÍCIO CARDOSO - RS"/>
    <s v="RS"/>
    <x v="3"/>
    <n v="7"/>
    <n v="0"/>
    <n v="1"/>
    <n v="12.569756739614066"/>
    <n v="0.25139513479228132"/>
    <n v="-16234903.160515297"/>
    <n v="6359352.9800000004"/>
    <n v="0.11"/>
    <n v="-1128149.22"/>
    <n v="0.17740000021197122"/>
    <n v="0.28740000021197121"/>
    <n v="-974094.18963091774"/>
    <n v="0.15317504669019294"/>
    <n v="0.26317504669019293"/>
    <n v="-2.4224953521778281E-2"/>
    <n v="-8.4290026109642424E-2"/>
  </r>
  <r>
    <s v="DOUTOR SEVERIANO - RN"/>
    <s v="RN"/>
    <x v="2"/>
    <n v="7"/>
    <n v="3.0321542498335925E-2"/>
    <n v="0.96967845750166404"/>
    <n v="29.55377843840078"/>
    <n v="0.57315324578988813"/>
    <n v="-12697225.214292353"/>
    <n v="8340066.6299999999"/>
    <n v="0.1152"/>
    <n v="-357788.86"/>
    <n v="4.2900000188607602E-2"/>
    <n v="0.15810000018860759"/>
    <n v="-761833.51285754121"/>
    <n v="9.1346214203751663E-2"/>
    <n v="0.20654621420375166"/>
    <n v="4.8446214015144068E-2"/>
    <n v="0.30642766576438629"/>
  </r>
  <r>
    <s v="DOUTOR ULYSSES - PR"/>
    <s v="PR"/>
    <x v="3"/>
    <n v="7"/>
    <n v="0"/>
    <n v="1"/>
    <n v="14.370517372517199"/>
    <n v="0.28741034745034399"/>
    <n v="-5923420.6839842554"/>
    <n v="5005581.01"/>
    <n v="0.13"/>
    <n v="-196266.41"/>
    <n v="3.9209516259532083E-2"/>
    <n v="0.16920951625953209"/>
    <n v="-355405.24103905528"/>
    <n v="7.100179586126712E-2"/>
    <n v="0.20100179586126712"/>
    <n v="3.179227960173503E-2"/>
    <n v="0.18788706630998409"/>
  </r>
  <r>
    <s v="DOVERLÂNDIA - GO"/>
    <s v="GO"/>
    <x v="0"/>
    <n v="7"/>
    <n v="0.17133727817966404"/>
    <n v="0.82866272182033596"/>
    <n v="19.962835433650167"/>
    <n v="0.33084915091399986"/>
    <n v="-26297901.897872388"/>
    <n v="6366020.8300000001"/>
    <n v="0.11269999999999999"/>
    <n v="-381961.25"/>
    <n v="6.0000000031416797E-2"/>
    <n v="0.17270000003141678"/>
    <n v="-1577874.1138723432"/>
    <n v="0.24785877332298065"/>
    <n v="0.36055877332298064"/>
    <n v="0.18785877329156386"/>
    <n v="1.0877751780972176"/>
  </r>
  <r>
    <s v="DUAS BARRAS - RJ"/>
    <s v="RJ"/>
    <x v="4"/>
    <n v="6"/>
    <n v="0"/>
    <n v="1"/>
    <n v="19.127734538062811"/>
    <n v="0.3825546907612562"/>
    <n v="-419413.35949284543"/>
    <n v="7697167.4000000004"/>
    <n v="0.11"/>
    <n v="0"/>
    <n v="0"/>
    <n v="0.11"/>
    <n v="-25164.801569570725"/>
    <n v="3.2693587474232045E-3"/>
    <n v="0.11326935874742321"/>
    <n v="3.2693587474232066E-3"/>
    <n v="2.9721443158392757E-2"/>
  </r>
  <r>
    <s v="DUQUE BACELAR - MA"/>
    <s v="MA"/>
    <x v="2"/>
    <n v="6"/>
    <n v="0"/>
    <n v="1"/>
    <n v="21.09316175221841"/>
    <n v="0.42186323504436823"/>
    <n v="-13259689.3559721"/>
    <n v="6352242.805714285"/>
    <n v="0.11"/>
    <n v="-311927.14"/>
    <n v="4.9105040462149814E-2"/>
    <n v="0.15910504046214982"/>
    <n v="-795581.36135832593"/>
    <n v="0.12524416740535249"/>
    <n v="0.23524416740535248"/>
    <n v="7.6139126943202656E-2"/>
    <n v="0.47854629068973908"/>
  </r>
  <r>
    <s v="DUQUE DE CAXIAS - RJ"/>
    <s v="RJ"/>
    <x v="4"/>
    <n v="3"/>
    <n v="0"/>
    <n v="1"/>
    <n v="13.597195009395683"/>
    <n v="0.27194390018791365"/>
    <n v="-3982777.3818986826"/>
    <n v="29458528.289999999"/>
    <n v="0.11"/>
    <n v="-377316.42"/>
    <n v="1.2808393422969603E-2"/>
    <n v="0.12280839342296961"/>
    <n v="-238966.64291392095"/>
    <n v="8.1119681391225718E-3"/>
    <n v="0.11811196813912257"/>
    <n v="-4.6964252838470333E-3"/>
    <n v="-3.8241891722106236E-2"/>
  </r>
  <r>
    <s v="EDEALINA - GO"/>
    <s v="GO"/>
    <x v="0"/>
    <n v="7"/>
    <n v="0.61452698187179289"/>
    <n v="0.38547301812820711"/>
    <n v="9.8114841428712012"/>
    <n v="7.5641248097392144E-2"/>
    <n v="-28085162.784057435"/>
    <n v="6885032.1800000016"/>
    <n v="0.11"/>
    <n v="-497346.31"/>
    <n v="7.2235872977430282E-2"/>
    <n v="0.18223587297743027"/>
    <n v="-1685109.767043446"/>
    <n v="0.24474972999232164"/>
    <n v="0.35474972999232163"/>
    <n v="0.17251385701489136"/>
    <n v="0.94665146985773219"/>
  </r>
  <r>
    <s v="EDÉIA - GO"/>
    <s v="GO"/>
    <x v="0"/>
    <n v="6"/>
    <n v="0.28397323554893056"/>
    <n v="0.71602676445106939"/>
    <n v="20.052984177725662"/>
    <n v="0.28716946756730788"/>
    <n v="-49152684.882550701"/>
    <n v="9860899.379999999"/>
    <n v="0.125"/>
    <n v="-478800.28"/>
    <n v="4.8555437141069385E-2"/>
    <n v="0.17355543714106939"/>
    <n v="-2949161.0929530421"/>
    <n v="0.29907627887721561"/>
    <n v="0.42407627887721561"/>
    <n v="0.25052084173614619"/>
    <n v="1.4434629410804214"/>
  </r>
  <r>
    <s v="ELDORADO - MS"/>
    <s v="MS"/>
    <x v="0"/>
    <n v="6"/>
    <n v="0.49625013405516544"/>
    <n v="0.50374986594483451"/>
    <n v="38.260886213433629"/>
    <n v="0.38547832601895515"/>
    <n v="-4716633.1099220365"/>
    <n v="8109089.4600000009"/>
    <n v="0.11"/>
    <n v="0"/>
    <n v="0"/>
    <n v="0.11"/>
    <n v="-282997.9865953222"/>
    <n v="3.4898861085609752E-2"/>
    <n v="0.14489886108560976"/>
    <n v="3.4898861085609759E-2"/>
    <n v="0.31726237350554332"/>
  </r>
  <r>
    <s v="ELISEU MARTINS - PI"/>
    <s v="PI"/>
    <x v="2"/>
    <n v="7"/>
    <n v="0"/>
    <n v="1"/>
    <n v="21.233772844818763"/>
    <n v="0.42467545689637526"/>
    <n v="-8320510.2656639656"/>
    <n v="3307366.58"/>
    <n v="0.11"/>
    <n v="0"/>
    <n v="0"/>
    <n v="0.11"/>
    <n v="-499230.61593983794"/>
    <n v="0.15094505065109473"/>
    <n v="0.26094505065109475"/>
    <n v="0.15094505065109476"/>
    <n v="1.3722277331917705"/>
  </r>
  <r>
    <s v="EMBU DAS ARTES - SP"/>
    <s v="SP"/>
    <x v="4"/>
    <n v="4"/>
    <n v="0"/>
    <n v="1"/>
    <n v="9.3109558517311743"/>
    <n v="0.18621911703462349"/>
    <n v="-224229213.81280506"/>
    <n v="150029273.16000003"/>
    <n v="0.11"/>
    <n v="-9202173.7300000004"/>
    <n v="6.1335854904704244E-2"/>
    <n v="0.17133585490470424"/>
    <n v="-13453752.828768304"/>
    <n v="8.9674185213311219E-2"/>
    <n v="0.19967418521331121"/>
    <n v="2.8338330308606968E-2"/>
    <n v="0.16539638083557318"/>
  </r>
  <r>
    <s v="ENCANTADO - RS"/>
    <s v="RS"/>
    <x v="3"/>
    <n v="6"/>
    <n v="0"/>
    <n v="1"/>
    <n v="23.418696644873624"/>
    <n v="0.46837393289747248"/>
    <n v="-18968099.327177126"/>
    <n v="11443108.83"/>
    <n v="0.1103"/>
    <n v="-2218818.7999999998"/>
    <n v="0.19389999981325004"/>
    <n v="0.30419999981325002"/>
    <n v="-1138085.9596306274"/>
    <n v="9.9456011171277781E-2"/>
    <n v="0.20975601117127779"/>
    <n v="-9.4443988641972232E-2"/>
    <n v="-0.31046676101233361"/>
  </r>
  <r>
    <s v="ENCRUZILHADA DO SUL - RS"/>
    <s v="RS"/>
    <x v="3"/>
    <n v="6"/>
    <n v="7.8190806310190653E-2"/>
    <n v="0.9218091936898094"/>
    <n v="12.066837607932975"/>
    <n v="0.22246643691509127"/>
    <n v="-47952935.552177526"/>
    <n v="17817853.68"/>
    <n v="0.1139"/>
    <n v="-2957763.71"/>
    <n v="0.16599999995061135"/>
    <n v="0.27989999995061132"/>
    <n v="-2877176.1331306514"/>
    <n v="0.16147714448683537"/>
    <n v="0.27537714448683537"/>
    <n v="-4.5228554637759544E-3"/>
    <n v="-1.6158826239992874E-2"/>
  </r>
  <r>
    <s v="ENGENHEIRO COELHO - SP"/>
    <s v="SP"/>
    <x v="4"/>
    <n v="6"/>
    <n v="0"/>
    <n v="1"/>
    <n v="10.921248334898559"/>
    <n v="0.21842496669797118"/>
    <n v="-4048458.9747932595"/>
    <n v="14018361.609999999"/>
    <n v="0.15"/>
    <n v="-122524.1"/>
    <n v="8.7402581991177508E-3"/>
    <n v="0.15874025819911775"/>
    <n v="-242907.53848759556"/>
    <n v="1.7327812282593526E-2"/>
    <n v="0.16732781228259352"/>
    <n v="8.5875540834757791E-3"/>
    <n v="5.4098148641687827E-2"/>
  </r>
  <r>
    <s v="ENGENHO VELHO - RS"/>
    <s v="RS"/>
    <x v="3"/>
    <n v="7"/>
    <n v="0"/>
    <n v="1"/>
    <n v="8.2468199031617839"/>
    <n v="0.16493639806323568"/>
    <n v="-6431873.7219054149"/>
    <n v="3458159.91"/>
    <n v="0.13159999999999999"/>
    <n v="-426045.3"/>
    <n v="0.12319999973627592"/>
    <n v="0.25479999973627593"/>
    <n v="-385912.42331432487"/>
    <n v="0.11159473053816209"/>
    <n v="0.2431947305381621"/>
    <n v="-1.1605269198113832E-2"/>
    <n v="-4.5546582457321683E-2"/>
  </r>
  <r>
    <s v="ENTRE-IJUÍS - RS"/>
    <s v="RS"/>
    <x v="3"/>
    <n v="7"/>
    <n v="0"/>
    <n v="1"/>
    <n v="6.8952334299805687"/>
    <n v="0.13790466859961137"/>
    <n v="-38748625.111256115"/>
    <n v="8894821.6628571413"/>
    <n v="0.1452"/>
    <n v="-1405548.67"/>
    <n v="0.15801875779806449"/>
    <n v="0.30321875779806451"/>
    <n v="-2324917.5066753668"/>
    <n v="0.26137876562311768"/>
    <n v="0.40657876562311768"/>
    <n v="0.10336000782505317"/>
    <n v="0.34087603476658312"/>
  </r>
  <r>
    <s v="EREBANGO - RS"/>
    <s v="RS"/>
    <x v="3"/>
    <n v="7"/>
    <n v="0"/>
    <n v="1"/>
    <n v="7.4754337346429649"/>
    <n v="0.14950867469285931"/>
    <n v="-9085710.1560306065"/>
    <n v="4417826.17"/>
    <n v="0.11"/>
    <n v="-416159.23"/>
    <n v="9.4200001083338231E-2"/>
    <n v="0.20420000108333825"/>
    <n v="-545142.60936183634"/>
    <n v="0.12339612026016776"/>
    <n v="0.23339612026016776"/>
    <n v="2.9196119176829516E-2"/>
    <n v="0.14297805593504376"/>
  </r>
  <r>
    <s v="ERECHIM - RS"/>
    <s v="RS"/>
    <x v="3"/>
    <n v="5"/>
    <n v="0"/>
    <n v="1"/>
    <n v="6.6646277906229257"/>
    <n v="0.13329255581245852"/>
    <n v="-100263632.88613024"/>
    <n v="86063583.620000005"/>
    <n v="0.11"/>
    <n v="-4415061.84"/>
    <n v="5.1300000003416071E-2"/>
    <n v="0.16130000000341607"/>
    <n v="-6015817.9731678143"/>
    <n v="6.9899691834001437E-2"/>
    <n v="0.17989969183400145"/>
    <n v="1.859969183058538E-2"/>
    <n v="0.11531117067694652"/>
  </r>
  <r>
    <s v="ERNESTINA - RS"/>
    <s v="RS"/>
    <x v="3"/>
    <n v="7"/>
    <n v="0"/>
    <n v="1"/>
    <n v="7.8383595072920569"/>
    <n v="0.15676719014584115"/>
    <n v="-13099971.558377163"/>
    <n v="4412699.8028571419"/>
    <n v="0.1193"/>
    <n v="-873522.26"/>
    <n v="0.19795642101790165"/>
    <n v="0.31725642101790164"/>
    <n v="-785998.29350262973"/>
    <n v="0.17812185931925628"/>
    <n v="0.2974218593192563"/>
    <n v="-1.9834561698645337E-2"/>
    <n v="-6.25190236812454E-2"/>
  </r>
  <r>
    <s v="ESCADA - PE"/>
    <s v="PE"/>
    <x v="2"/>
    <n v="5"/>
    <n v="0.4842384173970275"/>
    <n v="0.51576158260297245"/>
    <n v="15.145382332059546"/>
    <n v="0.15622812721420259"/>
    <n v="-259015611.83360091"/>
    <n v="34806583.640000001"/>
    <n v="0.11"/>
    <n v="-7498261.8600000003"/>
    <n v="0.21542653934535932"/>
    <n v="0.32542653934535931"/>
    <n v="-15540936.710016053"/>
    <n v="0.4464941710670014"/>
    <n v="0.55649417106700139"/>
    <n v="0.23106763172164207"/>
    <n v="0.71004544431584082"/>
  </r>
  <r>
    <s v="ESPERA FELIZ - MG"/>
    <s v="MG"/>
    <x v="4"/>
    <n v="6"/>
    <n v="0.49148048169320269"/>
    <n v="0.50851951830679731"/>
    <n v="28.172611546462907"/>
    <n v="0.28652645706103663"/>
    <n v="-33610081.494203739"/>
    <n v="11068990.787999999"/>
    <n v="0.11"/>
    <n v="-886084.17"/>
    <n v="8.0051035091709771E-2"/>
    <n v="0.19005103509170979"/>
    <n v="-2016604.8896522243"/>
    <n v="0.18218507253962532"/>
    <n v="0.29218507253962533"/>
    <n v="0.10213403744791555"/>
    <n v="0.53740321592371454"/>
  </r>
  <r>
    <s v="ESPERANÇA - PB"/>
    <s v="PB"/>
    <x v="2"/>
    <n v="6"/>
    <n v="0.76278254596438366"/>
    <n v="0.23721745403561634"/>
    <n v="45.993743432297393"/>
    <n v="0.21821037437153876"/>
    <n v="-87822179.438931927"/>
    <n v="25323908.879999999"/>
    <n v="0.11"/>
    <n v="-3292108.15"/>
    <n v="0.12999999982625116"/>
    <n v="0.23999999982625114"/>
    <n v="-5269330.7663359158"/>
    <n v="0.20807730715290412"/>
    <n v="0.31807730715290411"/>
    <n v="7.8077307326652967E-2"/>
    <n v="0.32532211409657208"/>
  </r>
  <r>
    <s v="ESPERANTINA - PI"/>
    <s v="PI"/>
    <x v="2"/>
    <n v="6"/>
    <n v="0"/>
    <n v="1"/>
    <n v="19.987820557372046"/>
    <n v="0.39975641114744093"/>
    <n v="-2858617.8047494781"/>
    <n v="5546367.8399999999"/>
    <n v="0.11"/>
    <n v="0"/>
    <n v="0"/>
    <n v="0.11"/>
    <n v="-171517.06828496867"/>
    <n v="3.0924214410735635E-2"/>
    <n v="0.14092421441073563"/>
    <n v="3.0924214410735631E-2"/>
    <n v="0.28112922191577838"/>
  </r>
  <r>
    <s v="ESPIGÃO DO OESTE - RO"/>
    <s v="RO"/>
    <x v="1"/>
    <n v="6"/>
    <n v="0"/>
    <n v="1"/>
    <n v="22.549970927283869"/>
    <n v="0.45099941854567738"/>
    <n v="-9052054.2914394196"/>
    <n v="20594575.045714285"/>
    <n v="0.13720000000000002"/>
    <n v="-98157.48"/>
    <n v="4.7661813745667209E-3"/>
    <n v="0.14196618137456674"/>
    <n v="-543123.25748636515"/>
    <n v="2.6372151708922428E-2"/>
    <n v="0.16357215170892245"/>
    <n v="2.1605970334355712E-2"/>
    <n v="0.15219096636367246"/>
  </r>
  <r>
    <s v="ESPINOSA - MG"/>
    <s v="MG"/>
    <x v="4"/>
    <n v="6"/>
    <n v="0.30294777037597254"/>
    <n v="0.69705222962402746"/>
    <n v="19.630671857327499"/>
    <n v="0.27367207174335562"/>
    <n v="-30904171.532714035"/>
    <n v="9880661.5700000003"/>
    <n v="0.11"/>
    <n v="-171923.51"/>
    <n v="1.7399999866608121E-2"/>
    <n v="0.12739999986660813"/>
    <n v="-1854250.291962842"/>
    <n v="0.18766458893732174"/>
    <n v="0.29766458893732173"/>
    <n v="0.1702645890707136"/>
    <n v="1.3364567444975357"/>
  </r>
  <r>
    <s v="ESPUMOSO - RS"/>
    <s v="RS"/>
    <x v="3"/>
    <n v="6"/>
    <n v="0.22645260886165994"/>
    <n v="0.77354739113834003"/>
    <n v="11.357512829140745"/>
    <n v="0.17571148837604103"/>
    <n v="-44179180.174792647"/>
    <n v="10921100.74"/>
    <n v="0.11"/>
    <n v="-3447791.5"/>
    <n v="0.3156999996687147"/>
    <n v="0.42569999966871469"/>
    <n v="-2650750.8104875586"/>
    <n v="0.24271828212140076"/>
    <n v="0.35271828212140077"/>
    <n v="-7.2981717547313918E-2"/>
    <n v="-0.17143931783911026"/>
  </r>
  <r>
    <s v="ESTAÇÃO - RS"/>
    <s v="RS"/>
    <x v="3"/>
    <n v="7"/>
    <n v="0"/>
    <n v="1"/>
    <n v="7.6570372362943049"/>
    <n v="0.1531407447258861"/>
    <n v="-12075249.889520803"/>
    <n v="6702079.5599999996"/>
    <n v="0.115"/>
    <n v="-569676.76"/>
    <n v="8.4999999612060714E-2"/>
    <n v="0.19999999961206072"/>
    <n v="-724514.99337124813"/>
    <n v="0.10810301293577126"/>
    <n v="0.22310301293577128"/>
    <n v="2.3103013323710564E-2"/>
    <n v="0.11551506684261703"/>
  </r>
  <r>
    <s v="ESTÂNCIA VELHA - RS"/>
    <s v="RS"/>
    <x v="3"/>
    <n v="6"/>
    <n v="0.16868942889788022"/>
    <n v="0.83131057110211981"/>
    <n v="12.68690018493175"/>
    <n v="0.21093508476502404"/>
    <n v="-163090892.1854142"/>
    <n v="53134368.899999999"/>
    <n v="0.11"/>
    <n v="-4250749.51"/>
    <n v="7.9999999962359583E-2"/>
    <n v="0.18999999996235958"/>
    <n v="-9785453.5311248507"/>
    <n v="0.18416429391570041"/>
    <n v="0.29416429391570043"/>
    <n v="0.10416429395334084"/>
    <n v="0.54823312617882403"/>
  </r>
  <r>
    <s v="ESTEIO - RS"/>
    <s v="RS"/>
    <x v="3"/>
    <n v="5"/>
    <n v="0"/>
    <n v="1"/>
    <n v="13.683866998951236"/>
    <n v="0.27367733997902471"/>
    <n v="-55334079.904859602"/>
    <n v="79284736.388571441"/>
    <n v="0.11"/>
    <n v="-4845812.49"/>
    <n v="6.1119109562915865E-2"/>
    <n v="0.17111910956291587"/>
    <n v="-3320044.7942915759"/>
    <n v="4.1874955325829223E-2"/>
    <n v="0.15187495532582923"/>
    <n v="-1.9244154237086641E-2"/>
    <n v="-0.11246057957081113"/>
  </r>
  <r>
    <s v="ESTRELA DO INDAIÁ - MG"/>
    <s v="MG"/>
    <x v="4"/>
    <n v="7"/>
    <n v="0.2188043001096025"/>
    <n v="0.7811956998903975"/>
    <n v="50.972428693131377"/>
    <n v="0.7963888421608829"/>
    <n v="-3516241.3563865791"/>
    <n v="3656073.2"/>
    <n v="0.11"/>
    <n v="-355041.18"/>
    <n v="9.7109975806830118E-2"/>
    <n v="0.2071099758068301"/>
    <n v="-210974.48138319474"/>
    <n v="5.7705212626266544E-2"/>
    <n v="0.16770521262626653"/>
    <n v="-3.9404763180563573E-2"/>
    <n v="-0.19026009262497379"/>
  </r>
  <r>
    <s v="ESTRELA D'OESTE - SP"/>
    <s v="SP"/>
    <x v="4"/>
    <n v="7"/>
    <n v="0.51923068499479463"/>
    <n v="0.48076931500520537"/>
    <n v="17.511361365280287"/>
    <n v="0.16837850416788844"/>
    <n v="-38563588.985311314"/>
    <n v="6919444.7400000002"/>
    <n v="0.1371"/>
    <n v="-345972.24"/>
    <n v="5.0000000433560794E-2"/>
    <n v="0.18710000043356079"/>
    <n v="-2313815.3391186786"/>
    <n v="0.33439321015788304"/>
    <n v="0.47149321015788304"/>
    <n v="0.28439320972432225"/>
    <n v="1.5200064621341904"/>
  </r>
  <r>
    <s v="ESTRELA VELHA - RS"/>
    <s v="RS"/>
    <x v="3"/>
    <n v="7"/>
    <n v="0"/>
    <n v="1"/>
    <n v="14.074390110681668"/>
    <n v="0.28148780221363334"/>
    <n v="-5798795.1491206372"/>
    <n v="5724069.7800000003"/>
    <n v="0.1371"/>
    <n v="-201487.26"/>
    <n v="3.5200000654080077E-2"/>
    <n v="0.17230000065408008"/>
    <n v="-347927.70894723822"/>
    <n v="6.0783275242888145E-2"/>
    <n v="0.19788327524288815"/>
    <n v="2.5583274588808075E-2"/>
    <n v="0.1484809895048731"/>
  </r>
  <r>
    <s v="EUGÊNIO DE CASTRO - RS"/>
    <s v="RS"/>
    <x v="3"/>
    <n v="7"/>
    <n v="0"/>
    <n v="1"/>
    <n v="7.3638185530402067"/>
    <n v="0.14727637106080413"/>
    <n v="-20408566.713146303"/>
    <n v="4695810.24"/>
    <n v="0.11"/>
    <n v="-605178.97"/>
    <n v="0.12887636830912486"/>
    <n v="0.23887636830912484"/>
    <n v="-1224514.0027887782"/>
    <n v="0.26076735221497754"/>
    <n v="0.37076735221497753"/>
    <n v="0.13189098390585269"/>
    <n v="0.55213073122065959"/>
  </r>
  <r>
    <s v="EXTREMA - MG"/>
    <s v="MG"/>
    <x v="4"/>
    <n v="6"/>
    <n v="6.4625807980252192E-2"/>
    <n v="0.93537419201974781"/>
    <n v="48.322247259172229"/>
    <n v="0.90398765973253392"/>
    <n v="-8541099.2133322265"/>
    <n v="23200070.52"/>
    <n v="0.11"/>
    <n v="-1299367.74"/>
    <n v="5.6007059930264384E-2"/>
    <n v="0.16600705993026438"/>
    <n v="-512465.95279993356"/>
    <n v="2.2088982546762257E-2"/>
    <n v="0.13208898254676227"/>
    <n v="-3.391807738350211E-2"/>
    <n v="-0.20431707782639053"/>
  </r>
  <r>
    <s v="EXU - PE"/>
    <s v="PE"/>
    <x v="2"/>
    <n v="6"/>
    <n v="0"/>
    <n v="1"/>
    <n v="14.641882712611499"/>
    <n v="0.29283765425222996"/>
    <n v="-1754280.3663659091"/>
    <n v="5610379.1900000004"/>
    <n v="0.11"/>
    <n v="-213755.45"/>
    <n v="3.8100000509947704E-2"/>
    <n v="0.1481000005099477"/>
    <n v="-105256.82198195455"/>
    <n v="1.8761088763762247E-2"/>
    <n v="0.12876108876376224"/>
    <n v="-1.9338911746185461E-2"/>
    <n v="-0.1305800923672954"/>
  </r>
  <r>
    <s v="FAGUNDES VARELA - RS"/>
    <s v="RS"/>
    <x v="3"/>
    <n v="7"/>
    <n v="0.15082080999639524"/>
    <n v="0.84917919000360476"/>
    <n v="17.343393472660932"/>
    <n v="0.29455297642056033"/>
    <n v="-10294863.631142072"/>
    <n v="3699521.0000000009"/>
    <n v="0.1099"/>
    <n v="-594256.49"/>
    <n v="0.16063065732023141"/>
    <n v="0.2705306573202314"/>
    <n v="-617691.81786852435"/>
    <n v="0.16696534980299454"/>
    <n v="0.27686534980299454"/>
    <n v="6.3346924827631379E-3"/>
    <n v="2.3415802650657236E-2"/>
  </r>
  <r>
    <s v="FAINA - GO"/>
    <s v="GO"/>
    <x v="0"/>
    <n v="7"/>
    <n v="0.19699518935329735"/>
    <n v="0.8030048106467027"/>
    <n v="10.337899382486881"/>
    <n v="0.16602765872237085"/>
    <n v="-64179446.344558522"/>
    <n v="8725641.4700000007"/>
    <n v="0.127"/>
    <n v="-698051.32"/>
    <n v="8.00000002750514E-2"/>
    <n v="0.20700000027505139"/>
    <n v="-3850766.7806735113"/>
    <n v="0.44131618218706287"/>
    <n v="0.56831618218706281"/>
    <n v="0.36131618191201142"/>
    <n v="1.7454887991879819"/>
  </r>
  <r>
    <s v="FARROUPILHA - RS"/>
    <s v="RS"/>
    <x v="3"/>
    <n v="5"/>
    <n v="0"/>
    <n v="1"/>
    <n v="15.19768086382272"/>
    <n v="0.30395361727645442"/>
    <n v="-156086135.43724218"/>
    <n v="48801705.579999998"/>
    <n v="0.11"/>
    <n v="-6012370.1299999999"/>
    <n v="0.12320000005212933"/>
    <n v="0.23320000005212932"/>
    <n v="-9365168.1262345295"/>
    <n v="0.19190247584446268"/>
    <n v="0.30190247584446267"/>
    <n v="6.8702475792333351E-2"/>
    <n v="0.29460752906078747"/>
  </r>
  <r>
    <s v="FÁTIMA DO SUL - MS"/>
    <s v="MS"/>
    <x v="0"/>
    <n v="6"/>
    <n v="0.39317128249396777"/>
    <n v="0.60682871750603229"/>
    <n v="37.898013105864898"/>
    <n v="0.45995205378117598"/>
    <n v="-25567566.718056213"/>
    <n v="11915139.4"/>
    <n v="0.11"/>
    <n v="-1527520.87"/>
    <n v="0.12819999990935901"/>
    <n v="0.23819999990935903"/>
    <n v="-1534054.0030833727"/>
    <n v="0.12874830512544172"/>
    <n v="0.23874830512544171"/>
    <n v="5.4830521608267846E-4"/>
    <n v="2.3018690860256985E-3"/>
  </r>
  <r>
    <s v="FAXINAL DO SOTURNO - RS"/>
    <s v="RS"/>
    <x v="3"/>
    <n v="7"/>
    <n v="0"/>
    <n v="1"/>
    <n v="11.474421281356664"/>
    <n v="0.22948842562713329"/>
    <n v="-6949106.4993500598"/>
    <n v="6772290.3942857143"/>
    <n v="0.11"/>
    <n v="-801509.44"/>
    <n v="0.11835131002006251"/>
    <n v="0.22835131002006251"/>
    <n v="-416946.38996100356"/>
    <n v="6.1566525604515171E-2"/>
    <n v="0.17156652560451519"/>
    <n v="-5.6784784415547324E-2"/>
    <n v="-0.24867290846966594"/>
  </r>
  <r>
    <s v="FEIRA DE SANTANA - BA"/>
    <s v="BA"/>
    <x v="2"/>
    <n v="3"/>
    <n v="0.46109134523221973"/>
    <n v="0.53890865476778027"/>
    <n v="15.817465280372815"/>
    <n v="0.17048337872163569"/>
    <n v="-1330739958.273937"/>
    <n v="177529544.36000001"/>
    <n v="0.11"/>
    <n v="-28600009.600000001"/>
    <n v="0.16110000002030084"/>
    <n v="0.27110000002030082"/>
    <n v="-79844397.496436223"/>
    <n v="0.44975273149197764"/>
    <n v="0.55975273149197768"/>
    <n v="0.28865273147167686"/>
    <n v="1.0647463351164208"/>
  </r>
  <r>
    <s v="FEIRA NOVA - PE"/>
    <s v="PE"/>
    <x v="2"/>
    <n v="6"/>
    <n v="0.14970557210116786"/>
    <n v="0.85029442789883214"/>
    <n v="6.9640427113151278"/>
    <n v="0.11842973426161457"/>
    <n v="-85788134.631566644"/>
    <n v="20994372.420000002"/>
    <n v="0.11"/>
    <n v="-725182.04"/>
    <n v="3.4541734589273329E-2"/>
    <n v="0.14454173458927333"/>
    <n v="-5147288.0778939985"/>
    <n v="0.2451746579950399"/>
    <n v="0.35517465799503989"/>
    <n v="0.21063292340576656"/>
    <n v="1.4572464070968603"/>
  </r>
  <r>
    <s v="FELIXLÂNDIA - MG"/>
    <s v="MG"/>
    <x v="4"/>
    <n v="6"/>
    <n v="0.6448056674542807"/>
    <n v="0.3551943325457193"/>
    <n v="19.371648470928882"/>
    <n v="0.13761399497883775"/>
    <n v="-39449584.849576272"/>
    <n v="11772129.689999999"/>
    <n v="0.11"/>
    <n v="-828757.93"/>
    <n v="7.0399999985049436E-2"/>
    <n v="0.18039999998504944"/>
    <n v="-2366975.0909745763"/>
    <n v="0.20106600532826582"/>
    <n v="0.31106600532826584"/>
    <n v="0.1306660053432164"/>
    <n v="0.72431266825967455"/>
  </r>
  <r>
    <s v="FELIZ - RS"/>
    <s v="RS"/>
    <x v="3"/>
    <n v="6"/>
    <n v="0.12850501842678302"/>
    <n v="0.87149498157321692"/>
    <n v="11.711205632615062"/>
    <n v="0.20412513873992036"/>
    <n v="-22124141.298342139"/>
    <n v="10171895.888571428"/>
    <n v="0.1464"/>
    <n v="-2225226.8199999998"/>
    <n v="0.21876224888421636"/>
    <n v="0.36516224888421633"/>
    <n v="-1327448.4779005283"/>
    <n v="0.13050157929673414"/>
    <n v="0.27690157929673415"/>
    <n v="-8.8260669587482188E-2"/>
    <n v="-0.24170261262540149"/>
  </r>
  <r>
    <s v="FERNANDES PINHEIRO - PR"/>
    <s v="PR"/>
    <x v="3"/>
    <n v="7"/>
    <n v="0"/>
    <n v="1"/>
    <n v="12.331137044596888"/>
    <n v="0.24662274089193775"/>
    <n v="-519838.43772518809"/>
    <n v="6477202.1799999997"/>
    <n v="0.14000000000000001"/>
    <n v="-53064.83"/>
    <n v="8.1925542117322024E-3"/>
    <n v="0.14819255421173222"/>
    <n v="-31190.306263511284"/>
    <n v="4.8153979753510308E-3"/>
    <n v="0.14481539797535103"/>
    <n v="-3.3771562363811847E-3"/>
    <n v="-2.2788973807388646E-2"/>
  </r>
  <r>
    <s v="FERNANDÓPOLIS - SP"/>
    <s v="SP"/>
    <x v="4"/>
    <n v="5"/>
    <n v="3.2682197334699258E-2"/>
    <n v="0.96731780266530076"/>
    <n v="28.230454458949776"/>
    <n v="0.54615642350948279"/>
    <n v="-67128100.357854083"/>
    <n v="56032198.311428577"/>
    <n v="0.11"/>
    <n v="-11223250.050000001"/>
    <n v="0.20030001299647129"/>
    <n v="0.31030001299647131"/>
    <n v="-4027686.0214712447"/>
    <n v="7.1881634896515209E-2"/>
    <n v="0.18188163489651521"/>
    <n v="-0.1284183780999561"/>
    <n v="-0.4138523129917383"/>
  </r>
  <r>
    <s v="FERNÃO - SP"/>
    <s v="SP"/>
    <x v="4"/>
    <n v="7"/>
    <n v="0"/>
    <n v="1"/>
    <n v="20.439221907876856"/>
    <n v="0.40878443815753712"/>
    <n v="-1591285.4532482279"/>
    <n v="4012082.8542857151"/>
    <n v="0.14699999999999999"/>
    <n v="-155780.64000000001"/>
    <n v="3.8827872119738212E-2"/>
    <n v="0.1858278721197382"/>
    <n v="-95477.127194893677"/>
    <n v="2.3797396679608653E-2"/>
    <n v="0.17079739667960864"/>
    <n v="-1.5030475440129559E-2"/>
    <n v="-8.0883859179341377E-2"/>
  </r>
  <r>
    <s v="FIRMINÓPOLIS - GO"/>
    <s v="GO"/>
    <x v="0"/>
    <n v="6"/>
    <n v="0.31407174715588898"/>
    <n v="0.68592825284411107"/>
    <n v="17.208557224762636"/>
    <n v="0.23607671182298681"/>
    <n v="-24170828.705410205"/>
    <n v="5118186.71"/>
    <n v="0.14960000000000001"/>
    <n v="-204727.47"/>
    <n v="4.0000000312610716E-2"/>
    <n v="0.18960000031261073"/>
    <n v="-1450249.7223246123"/>
    <n v="0.28335225041538437"/>
    <n v="0.43295225041538438"/>
    <n v="0.24335225010277364"/>
    <n v="1.2835034266958685"/>
  </r>
  <r>
    <s v="FLOR DA SERRA DO SUL - PR"/>
    <s v="PR"/>
    <x v="3"/>
    <n v="7"/>
    <n v="0"/>
    <n v="1"/>
    <n v="38.606042045782488"/>
    <n v="0.7721208409156497"/>
    <n v="-590288.19258493313"/>
    <n v="5532039.2142857146"/>
    <n v="0.11"/>
    <n v="0"/>
    <n v="0"/>
    <n v="0.11"/>
    <n v="-35417.291555095988"/>
    <n v="6.4022126711675877E-3"/>
    <n v="0.11640221267116758"/>
    <n v="6.4022126711675842E-3"/>
    <n v="5.8201933374250725E-2"/>
  </r>
  <r>
    <s v="FLOREAL - SP"/>
    <s v="SP"/>
    <x v="4"/>
    <n v="7"/>
    <n v="7.9027199653788266E-2"/>
    <n v="0.92097280034621176"/>
    <n v="37.530579693096065"/>
    <n v="0.69129286157134695"/>
    <n v="-5202682.2026735051"/>
    <n v="5326412.2628571428"/>
    <n v="0.11"/>
    <n v="-273993.90999999997"/>
    <n v="5.1440612644772413E-2"/>
    <n v="0.16144061264477241"/>
    <n v="-312160.93216041027"/>
    <n v="5.8606228124175264E-2"/>
    <n v="0.16860622812417525"/>
    <n v="7.1656154794028371E-3"/>
    <n v="4.4385457673960849E-2"/>
  </r>
  <r>
    <s v="FLORES DA CUNHA - RS"/>
    <s v="RS"/>
    <x v="3"/>
    <n v="6"/>
    <n v="0"/>
    <n v="1"/>
    <n v="25.335236768895914"/>
    <n v="0.50670473537791827"/>
    <n v="-47695233.508558325"/>
    <n v="23083726.690000001"/>
    <n v="0.11"/>
    <n v="-4108903.35"/>
    <n v="0.17799999996447713"/>
    <n v="0.28799999996447712"/>
    <n v="-2861714.0105134994"/>
    <n v="0.12397105757421785"/>
    <n v="0.23397105757421785"/>
    <n v="-5.4028942390259266E-2"/>
    <n v="-0.1876004944337617"/>
  </r>
  <r>
    <s v="FLORESTA - PE"/>
    <s v="PE"/>
    <x v="2"/>
    <n v="6"/>
    <n v="0"/>
    <n v="1"/>
    <n v="15.468078147254786"/>
    <n v="0.3093615629450957"/>
    <n v="-6278151.3458407521"/>
    <n v="4420877.38"/>
    <n v="0.11"/>
    <n v="-463695.24"/>
    <n v="0.10488760491248911"/>
    <n v="0.21488760491248909"/>
    <n v="-376689.08075044514"/>
    <n v="8.5206860170920454E-2"/>
    <n v="0.19520686017092045"/>
    <n v="-1.968074474156864E-2"/>
    <n v="-9.1586225969540802E-2"/>
  </r>
  <r>
    <s v="FLORESTA - PR"/>
    <s v="PR"/>
    <x v="3"/>
    <n v="7"/>
    <n v="0.36372208728465749"/>
    <n v="0.63627791271534251"/>
    <n v="10.642185516349322"/>
    <n v="0.13542775174144392"/>
    <n v="-21417432.782542784"/>
    <n v="7047832.5099999998"/>
    <n v="0.115"/>
    <n v="-461608.26"/>
    <n v="6.5496485528711859E-2"/>
    <n v="0.18049648552871186"/>
    <n v="-1285045.966952567"/>
    <n v="0.18233208083893115"/>
    <n v="0.29733208083893115"/>
    <n v="0.11683559531021928"/>
    <n v="0.64730122012062141"/>
  </r>
  <r>
    <s v="FLORESTAL - MG"/>
    <s v="MG"/>
    <x v="4"/>
    <n v="7"/>
    <n v="3.3158529974404605E-2"/>
    <n v="0.9668414700255954"/>
    <n v="8.8184289869886427"/>
    <n v="0.17052045690192841"/>
    <n v="-15157291.117071804"/>
    <n v="3800732.26"/>
    <n v="0.11"/>
    <n v="-266050.90999999997"/>
    <n v="6.9999908386075047E-2"/>
    <n v="0.17999990838607505"/>
    <n v="-909437.46702430816"/>
    <n v="0.23927954004955568"/>
    <n v="0.34927954004955569"/>
    <n v="0.16927963166348065"/>
    <n v="0.94044287678413219"/>
  </r>
  <r>
    <s v="FLORIANO - PI"/>
    <s v="PI"/>
    <x v="2"/>
    <n v="5"/>
    <n v="0"/>
    <n v="1"/>
    <n v="21.419395923425487"/>
    <n v="0.42838791846850977"/>
    <n v="-56824202.589595668"/>
    <n v="28838650.489999998"/>
    <n v="0.11"/>
    <n v="-576772.76"/>
    <n v="1.9999991338013542E-2"/>
    <n v="0.12999999133801354"/>
    <n v="-3409452.15537574"/>
    <n v="0.11822509366580766"/>
    <n v="0.22822509366580768"/>
    <n v="9.8225102327794134E-2"/>
    <n v="0.75557776055844972"/>
  </r>
  <r>
    <s v="FLÓRIDA - PR"/>
    <s v="PR"/>
    <x v="3"/>
    <n v="7"/>
    <n v="0.28423709956926363"/>
    <n v="0.71576290043073643"/>
    <n v="11.873452485061941"/>
    <n v="0.16997153577668939"/>
    <n v="-20402094.985849008"/>
    <n v="4973205.8499999996"/>
    <n v="0.11710000000000001"/>
    <n v="-378320.89"/>
    <n v="7.6071834026335355E-2"/>
    <n v="0.19317183402633537"/>
    <n v="-1224125.6991509404"/>
    <n v="0.24614418467133037"/>
    <n v="0.36324418467133035"/>
    <n v="0.17007235064499499"/>
    <n v="0.88042002345853798"/>
  </r>
  <r>
    <s v="FORMIGA - MG"/>
    <s v="MG"/>
    <x v="4"/>
    <n v="5"/>
    <n v="0"/>
    <n v="1"/>
    <n v="11.162746890564867"/>
    <n v="0.22325493781129732"/>
    <n v="-96870271.946533933"/>
    <n v="42218794.659999996"/>
    <n v="0.11"/>
    <n v="-2212264.84"/>
    <n v="5.2399999995641752E-2"/>
    <n v="0.16239999999564175"/>
    <n v="-5812216.3167920355"/>
    <n v="0.13766893071200806"/>
    <n v="0.24766893071200807"/>
    <n v="8.526893071636632E-2"/>
    <n v="0.52505499210994233"/>
  </r>
  <r>
    <s v="FORMIGUEIRO - RS"/>
    <s v="RS"/>
    <x v="3"/>
    <n v="7"/>
    <n v="0.19766174601221914"/>
    <n v="0.8023382539877808"/>
    <n v="11.899017029946295"/>
    <n v="0.1909407309595596"/>
    <n v="-22709557.567479815"/>
    <n v="5150575.57"/>
    <n v="0.11"/>
    <n v="-1632732.46"/>
    <n v="0.31700000083679963"/>
    <n v="0.42700000083679962"/>
    <n v="-1362573.4540487889"/>
    <n v="0.26454780354747592"/>
    <n v="0.37454780354747591"/>
    <n v="-5.245219728932371E-2"/>
    <n v="-0.12283886928930254"/>
  </r>
  <r>
    <s v="FORMOSA - GO"/>
    <s v="GO"/>
    <x v="0"/>
    <n v="4"/>
    <n v="0.30104887867269903"/>
    <n v="0.69895112132730097"/>
    <n v="9.3455727455434872"/>
    <n v="0.13064197099886965"/>
    <n v="-351762693.73323572"/>
    <n v="83226782.140000001"/>
    <n v="0.11"/>
    <n v="0"/>
    <n v="0"/>
    <n v="0.11"/>
    <n v="-21105761.623994142"/>
    <n v="0.2535933876248041"/>
    <n v="0.36359338762480409"/>
    <n v="0.2535933876248041"/>
    <n v="2.3053944329527645"/>
  </r>
  <r>
    <s v="FORMOSO - GO"/>
    <s v="GO"/>
    <x v="0"/>
    <n v="7"/>
    <n v="0.35773741006937065"/>
    <n v="0.64226258993062935"/>
    <n v="7.5705622409281927"/>
    <n v="9.7245778241791411E-2"/>
    <n v="-20455351.012135509"/>
    <n v="3242041.66"/>
    <n v="0.12"/>
    <n v="-461928.85"/>
    <n v="0.14248084955206897"/>
    <n v="0.26248084955206896"/>
    <n v="-1227321.0607281306"/>
    <n v="0.37856424729845406"/>
    <n v="0.49856424729845406"/>
    <n v="0.23608339774638509"/>
    <n v="0.89943094191164086"/>
  </r>
  <r>
    <s v="FORMOSO DO ARAGUAIA - TO"/>
    <s v="TO"/>
    <x v="1"/>
    <n v="6"/>
    <n v="0.29945765245336409"/>
    <n v="0.70054234754663591"/>
    <n v="47.648614997010895"/>
    <n v="0.66759745214703714"/>
    <n v="-22254881.807887718"/>
    <n v="11901000.49"/>
    <n v="0.11"/>
    <n v="-930658.24"/>
    <n v="7.820000014133266E-2"/>
    <n v="0.18820000014133265"/>
    <n v="-1335292.908473263"/>
    <n v="0.1122000549109517"/>
    <n v="0.22220005491095168"/>
    <n v="3.4000054769619037E-2"/>
    <n v="0.18065916442128582"/>
  </r>
  <r>
    <s v="FORQUILHINHA - SC"/>
    <s v="SC"/>
    <x v="3"/>
    <n v="6"/>
    <n v="0"/>
    <n v="1"/>
    <n v="23.945384976835811"/>
    <n v="0.47890769953671625"/>
    <n v="-308614.08541818889"/>
    <n v="15398576.83"/>
    <n v="0.1739"/>
    <n v="-230978.65"/>
    <n v="1.4999999840894387E-2"/>
    <n v="0.18889999984089439"/>
    <n v="-18516.845125091331"/>
    <n v="1.202503668327077E-3"/>
    <n v="0.17510250366832708"/>
    <n v="-1.3797496172567314E-2"/>
    <n v="-7.304127148855788E-2"/>
  </r>
  <r>
    <s v="FORTALEZA - CE"/>
    <s v="CE"/>
    <x v="2"/>
    <n v="2"/>
    <n v="0.4128734610982574"/>
    <n v="0.5871265389017426"/>
    <n v="38.971501493406215"/>
    <n v="0.45762405575255372"/>
    <n v="-5726847300.4942675"/>
    <n v="1500768028.26"/>
    <n v="0.11"/>
    <n v="0"/>
    <n v="0"/>
    <n v="0.11"/>
    <n v="-343610838.02965605"/>
    <n v="0.22895666189533678"/>
    <n v="0.3389566618953368"/>
    <n v="0.22895666189533681"/>
    <n v="2.0814241990485165"/>
  </r>
  <r>
    <s v="FORTALEZA DE MINAS - MG"/>
    <s v="MG"/>
    <x v="4"/>
    <n v="7"/>
    <n v="0"/>
    <n v="1"/>
    <n v="39.474115351632669"/>
    <n v="0.78948230703265343"/>
    <n v="-1142040.5419248831"/>
    <n v="4892365.5171428574"/>
    <n v="0.11"/>
    <n v="-221301.97"/>
    <n v="4.5234144755651948E-2"/>
    <n v="0.15523414475565195"/>
    <n v="-68522.432515492983"/>
    <n v="1.4005992045236657E-2"/>
    <n v="0.12400599204523666"/>
    <n v="-3.1228152710415291E-2"/>
    <n v="-0.20116806621101513"/>
  </r>
  <r>
    <s v="FORTALEZA DOS VALOS - RS"/>
    <s v="RS"/>
    <x v="3"/>
    <n v="7"/>
    <n v="0"/>
    <n v="1"/>
    <n v="7.4086006448280228"/>
    <n v="0.14817201289656046"/>
    <n v="-15608855.207568008"/>
    <n v="6143517.0499999998"/>
    <n v="0.11"/>
    <n v="-900639.6"/>
    <n v="0.14660000007650342"/>
    <n v="0.25660000007650341"/>
    <n v="-936531.31245408044"/>
    <n v="0.15244220937810865"/>
    <n v="0.26244220937810864"/>
    <n v="5.8422093016052279E-3"/>
    <n v="2.276776812105763E-2"/>
  </r>
  <r>
    <s v="FORTIM - CE"/>
    <s v="CE"/>
    <x v="2"/>
    <n v="6"/>
    <n v="0"/>
    <n v="1"/>
    <n v="19.238024522862275"/>
    <n v="0.38476049045724553"/>
    <n v="-11706783.909118332"/>
    <n v="8054104.5857142881"/>
    <n v="0.11"/>
    <n v="-998695.8"/>
    <n v="0.12399836497919396"/>
    <n v="0.23399836497919396"/>
    <n v="-702407.03454709984"/>
    <n v="8.7211064504050764E-2"/>
    <n v="0.19721106450405076"/>
    <n v="-3.6787300475143198E-2"/>
    <n v="-0.15721178427214288"/>
  </r>
  <r>
    <s v="FOZ DO JORDÃO - PR"/>
    <s v="PR"/>
    <x v="3"/>
    <n v="7"/>
    <n v="0"/>
    <n v="1"/>
    <n v="11.641154268535118"/>
    <n v="0.23282308537070237"/>
    <n v="-6101591.1701264679"/>
    <n v="6817011.419999999"/>
    <n v="0.12"/>
    <n v="-242070.49"/>
    <n v="3.5509767416525763E-2"/>
    <n v="0.15550976741652575"/>
    <n v="-366095.47020758805"/>
    <n v="5.3703220906088506E-2"/>
    <n v="0.1737032209060885"/>
    <n v="1.819345348956275E-2"/>
    <n v="0.11699235226062954"/>
  </r>
  <r>
    <s v="FRANCISCO SÁ - MG"/>
    <s v="MG"/>
    <x v="4"/>
    <n v="6"/>
    <n v="0"/>
    <n v="1"/>
    <n v="24.057986731166608"/>
    <n v="0.48115973462333217"/>
    <n v="-3588351.6730234353"/>
    <n v="12248448.060000001"/>
    <n v="0.12"/>
    <n v="-367453.44"/>
    <n v="2.9999999853042605E-2"/>
    <n v="0.1499999998530426"/>
    <n v="-215301.10038140611"/>
    <n v="1.7577826948094687E-2"/>
    <n v="0.13757782694809467"/>
    <n v="-1.2422172904947931E-2"/>
    <n v="-8.28144861141209E-2"/>
  </r>
  <r>
    <s v="FRANCISCO SANTOS - PI"/>
    <s v="PI"/>
    <x v="2"/>
    <n v="7"/>
    <n v="0.15978710314343217"/>
    <n v="0.84021289685656786"/>
    <n v="19.161096499457589"/>
    <n v="0.32198800793515003"/>
    <n v="-15628356.849646121"/>
    <n v="4926899.8899999997"/>
    <n v="0.11"/>
    <n v="-170543.2"/>
    <n v="3.4614707789404675E-2"/>
    <n v="0.14461470778940466"/>
    <n v="-937701.41097876721"/>
    <n v="0.19032280580370536"/>
    <n v="0.30032280580370535"/>
    <n v="0.15570809801430069"/>
    <n v="1.076709972273711"/>
  </r>
  <r>
    <s v="FRANCO DA ROCHA - SP"/>
    <s v="SP"/>
    <x v="4"/>
    <n v="4"/>
    <n v="0"/>
    <n v="1"/>
    <n v="17.318184153309353"/>
    <n v="0.34636368306618709"/>
    <n v="-49893121.380845733"/>
    <n v="41834097.5"/>
    <n v="0.11"/>
    <n v="-5036825.34"/>
    <n v="0.12040000002390394"/>
    <n v="0.23040000002390393"/>
    <n v="-2993587.2828507437"/>
    <n v="7.1558548211796455E-2"/>
    <n v="0.18155854821179646"/>
    <n v="-4.8841451812107473E-2"/>
    <n v="-0.21198546791250084"/>
  </r>
  <r>
    <s v="FREDERICO WESTPHALEN - RS"/>
    <s v="RS"/>
    <x v="3"/>
    <n v="6"/>
    <n v="0"/>
    <n v="1"/>
    <n v="6.7843480153596021"/>
    <n v="0.13568696030719204"/>
    <n v="-54229118.36872445"/>
    <n v="24266643.98"/>
    <n v="0.12"/>
    <n v="-3154663.72"/>
    <n v="0.13000000010714297"/>
    <n v="0.25000000010714296"/>
    <n v="-3253747.1021234668"/>
    <n v="0.13408311033058914"/>
    <n v="0.25408311033058917"/>
    <n v="4.0831102234462069E-3"/>
    <n v="1.6332440886785093E-2"/>
  </r>
  <r>
    <s v="FREI MARTINHO - PB"/>
    <s v="PB"/>
    <x v="2"/>
    <n v="7"/>
    <n v="0.43912462348679826"/>
    <n v="0.56087537651320174"/>
    <n v="14.416768782022475"/>
    <n v="0.16172021237441256"/>
    <n v="-11373496.576834615"/>
    <n v="2802067.19"/>
    <n v="0.16079999999999997"/>
    <n v="-126381.3"/>
    <n v="4.5102879920591768E-2"/>
    <n v="0.20590287992059175"/>
    <n v="-682409.79461007693"/>
    <n v="0.24353798404458565"/>
    <n v="0.40433798404458565"/>
    <n v="0.1984351041239939"/>
    <n v="0.96373156218369616"/>
  </r>
  <r>
    <s v="FUNDÃO - ES"/>
    <s v="ES"/>
    <x v="4"/>
    <n v="6"/>
    <n v="0.36014980662433088"/>
    <n v="0.63985019337566906"/>
    <n v="15.769699310651857"/>
    <n v="0.20180490306793492"/>
    <n v="-29354216.064442057"/>
    <n v="9741867.5899999999"/>
    <n v="0.11"/>
    <n v="-974186.76"/>
    <n v="0.10000000010264973"/>
    <n v="0.21000000010264974"/>
    <n v="-1761252.9638665235"/>
    <n v="0.18079212713529844"/>
    <n v="0.29079212713529845"/>
    <n v="8.0792127032648708E-2"/>
    <n v="0.38472441425312787"/>
  </r>
  <r>
    <s v="GAMELEIRA DE GOIÁS - GO"/>
    <s v="GO"/>
    <x v="0"/>
    <n v="7"/>
    <n v="0"/>
    <n v="1"/>
    <n v="26.086768826508465"/>
    <n v="0.52173537653016933"/>
    <n v="-4371078.6069078874"/>
    <n v="4285190"/>
    <n v="0.13"/>
    <n v="-74349.45"/>
    <n v="1.7350327523400363E-2"/>
    <n v="0.14735032752340038"/>
    <n v="-262264.71641447325"/>
    <n v="6.1202587613261784E-2"/>
    <n v="0.19120258761326178"/>
    <n v="4.38522600898614E-2"/>
    <n v="0.29760544701128899"/>
  </r>
  <r>
    <s v="GARANHUNS - PE"/>
    <s v="PE"/>
    <x v="2"/>
    <n v="4"/>
    <n v="0.52487489281369637"/>
    <n v="0.47512510718630363"/>
    <n v="17.405840963294615"/>
    <n v="0.16539904106706216"/>
    <n v="-207130862.40833682"/>
    <n v="58539266.543999992"/>
    <n v="0.11"/>
    <n v="-4343002.54"/>
    <n v="7.4189561919701538E-2"/>
    <n v="0.18418956191970154"/>
    <n v="-12427851.744500209"/>
    <n v="0.21229940992101493"/>
    <n v="0.32229940992101491"/>
    <n v="0.13810984800131337"/>
    <n v="0.74982450993353855"/>
  </r>
  <r>
    <s v="GARIBALDI - RS"/>
    <s v="RS"/>
    <x v="3"/>
    <n v="6"/>
    <n v="0.17200993812643831"/>
    <n v="0.82799006187356172"/>
    <n v="38.496603731312703"/>
    <n v="0.63749610610823182"/>
    <n v="-66055313.655265898"/>
    <n v="24581434.799999993"/>
    <n v="0.11"/>
    <n v="-7691330.2699999996"/>
    <n v="0.31289183615921401"/>
    <n v="0.422891836159214"/>
    <n v="-3963318.8193159536"/>
    <n v="0.16123220029922561"/>
    <n v="0.27123220029922562"/>
    <n v="-0.15165963585998837"/>
    <n v="-0.35862512087580289"/>
  </r>
  <r>
    <s v="GAROPABA - SC"/>
    <s v="SC"/>
    <x v="3"/>
    <n v="6"/>
    <n v="0"/>
    <n v="1"/>
    <n v="38.431481864269969"/>
    <n v="0.76862963728539935"/>
    <n v="-1308319.5020237099"/>
    <n v="8999392.7742857151"/>
    <n v="0.2"/>
    <n v="-308163.21000000002"/>
    <n v="3.4242667003103334E-2"/>
    <n v="0.23424266700310334"/>
    <n v="-78499.17012142259"/>
    <n v="8.7227185311570202E-3"/>
    <n v="0.20872271853115704"/>
    <n v="-2.5519948471946302E-2"/>
    <n v="-0.10894662701056168"/>
  </r>
  <r>
    <s v="GARRUCHOS - RS"/>
    <s v="RS"/>
    <x v="3"/>
    <n v="7"/>
    <n v="0"/>
    <n v="1"/>
    <n v="9.6051476743828506"/>
    <n v="0.19210295348765702"/>
    <n v="-7799400.0270003015"/>
    <n v="5005027.05"/>
    <n v="0.11"/>
    <n v="-675678.65"/>
    <n v="0.13499999965035156"/>
    <n v="0.24499999965035157"/>
    <n v="-467964.0016200181"/>
    <n v="9.3498795699819073E-2"/>
    <n v="0.20349879569981907"/>
    <n v="-4.15012039505325E-2"/>
    <n v="-0.16939266942759335"/>
  </r>
  <r>
    <s v="GASTÃO VIDIGAL - SP"/>
    <s v="SP"/>
    <x v="4"/>
    <n v="7"/>
    <n v="0"/>
    <n v="1"/>
    <n v="17.117042630997865"/>
    <n v="0.34234085261995728"/>
    <n v="-13538471.355577214"/>
    <n v="5447973.4400000004"/>
    <n v="0.1368"/>
    <n v="-556782.89"/>
    <n v="0.10220000081351351"/>
    <n v="0.23900000081351352"/>
    <n v="-812308.28133463277"/>
    <n v="0.14910283434396346"/>
    <n v="0.28590283434396346"/>
    <n v="4.6902833530449939E-2"/>
    <n v="0.19624616473138512"/>
  </r>
  <r>
    <s v="GENERAL CARNEIRO - MT"/>
    <s v="MT"/>
    <x v="0"/>
    <n v="7"/>
    <n v="9.7171473491386814E-2"/>
    <n v="0.90282852650861323"/>
    <n v="17.780734142522281"/>
    <n v="0.32105908012269568"/>
    <n v="-6568001.6221111594"/>
    <n v="4211074.6285714284"/>
    <n v="0.11"/>
    <n v="-310438.46000000002"/>
    <n v="7.3719534176318713E-2"/>
    <n v="0.1837195341763187"/>
    <n v="-394080.09732666955"/>
    <n v="9.3581836487271641E-2"/>
    <n v="0.20358183648727163"/>
    <n v="1.9862302310952928E-2"/>
    <n v="0.10811208726389832"/>
  </r>
  <r>
    <s v="GENERAL SALGADO - SP"/>
    <s v="SP"/>
    <x v="4"/>
    <n v="6"/>
    <n v="0.4764590234928287"/>
    <n v="0.52354097650717124"/>
    <n v="35.209073304859295"/>
    <n v="0.36866785239877226"/>
    <n v="-53899522.586351179"/>
    <n v="11935770.454285715"/>
    <n v="0.11"/>
    <n v="-869335.14"/>
    <n v="7.2834438575169844E-2"/>
    <n v="0.18283443857516984"/>
    <n v="-3233971.3551810705"/>
    <n v="0.27094785104717434"/>
    <n v="0.38094785104717432"/>
    <n v="0.19811341247200448"/>
    <n v="1.0835672645476628"/>
  </r>
  <r>
    <s v="GENERAL SAMPAIO - CE"/>
    <s v="CE"/>
    <x v="2"/>
    <n v="7"/>
    <n v="0.37917717175829191"/>
    <n v="0.62082282824170809"/>
    <n v="21.093161751869754"/>
    <n v="0.26190232670711205"/>
    <n v="-9498404.5377449989"/>
    <n v="5650896.4900000002"/>
    <n v="0.11"/>
    <n v="-198911.56"/>
    <n v="3.5200000628572828E-2"/>
    <n v="0.14520000062857283"/>
    <n v="-569904.27226469992"/>
    <n v="0.10085201052137834"/>
    <n v="0.21085201052137834"/>
    <n v="6.5652009892805507E-2"/>
    <n v="0.45214882650548915"/>
  </r>
  <r>
    <s v="GETÚLIO VARGAS - RS"/>
    <s v="RS"/>
    <x v="3"/>
    <n v="6"/>
    <n v="9.1526065921121808E-2"/>
    <n v="0.90847393407887822"/>
    <n v="25.563068218544274"/>
    <n v="0.46446762303255312"/>
    <n v="-32990522.669860382"/>
    <n v="11862787.774285715"/>
    <n v="0.1376"/>
    <n v="-1758311.75"/>
    <n v="0.14822078784983336"/>
    <n v="0.28582078784983334"/>
    <n v="-1979431.3601916227"/>
    <n v="0.16686055570195082"/>
    <n v="0.30446055570195085"/>
    <n v="1.8639767852117517E-2"/>
    <n v="6.5214878149137956E-2"/>
  </r>
  <r>
    <s v="GIRUÁ - RS"/>
    <s v="RS"/>
    <x v="3"/>
    <n v="6"/>
    <n v="0.36982656782168227"/>
    <n v="0.63017343217831767"/>
    <n v="38.61728657487263"/>
    <n v="0.4867117604460231"/>
    <n v="-45049736.973873854"/>
    <n v="13342006.945714287"/>
    <n v="0.11"/>
    <n v="-3281629.01"/>
    <n v="0.24596217220934088"/>
    <n v="0.3559621722093409"/>
    <n v="-2702984.2184324311"/>
    <n v="0.20259202602953841"/>
    <n v="0.31259202602953839"/>
    <n v="-4.3370146179802505E-2"/>
    <n v="-0.12183919968410739"/>
  </r>
  <r>
    <s v="GODOY MOREIRA - PR"/>
    <s v="PR"/>
    <x v="3"/>
    <n v="7"/>
    <n v="0"/>
    <n v="1"/>
    <n v="12.203299595477526"/>
    <n v="0.24406599190955053"/>
    <n v="-5344303.3994175531"/>
    <n v="4586247.8099999996"/>
    <n v="0.13"/>
    <n v="-69791.44"/>
    <n v="1.5217546650624622E-2"/>
    <n v="0.14521754665062464"/>
    <n v="-320658.2039650532"/>
    <n v="6.9917330517090662E-2"/>
    <n v="0.19991733051709065"/>
    <n v="5.4699783866466012E-2"/>
    <n v="0.37667475541414341"/>
  </r>
  <r>
    <s v="GOIANA - PE"/>
    <s v="PE"/>
    <x v="2"/>
    <n v="5"/>
    <n v="0.50906483306553363"/>
    <n v="0.49093516693446637"/>
    <n v="27.870238226955564"/>
    <n v="0.27364960112907555"/>
    <n v="-279213454.68242639"/>
    <n v="49686645.189999998"/>
    <n v="0.11"/>
    <n v="-4844447.91"/>
    <n v="9.7500000080001384E-2"/>
    <n v="0.20750000008000138"/>
    <n v="-16752807.280945582"/>
    <n v="0.33716921754091933"/>
    <n v="0.44716921754091932"/>
    <n v="0.23966921746091793"/>
    <n v="1.1550323728603074"/>
  </r>
  <r>
    <s v="GOIANDIRA - GO"/>
    <s v="GO"/>
    <x v="0"/>
    <n v="7"/>
    <n v="0.40477420417685916"/>
    <n v="0.59522579582314084"/>
    <n v="10.91071739608709"/>
    <n v="0.1298868089017465"/>
    <n v="-26430229.494427901"/>
    <n v="2744920.51"/>
    <n v="0.09"/>
    <n v="-772969.62"/>
    <n v="0.28160000159713189"/>
    <n v="0.37160000159713191"/>
    <n v="-1585813.7696656741"/>
    <n v="0.57772666417421104"/>
    <n v="0.667726664174211"/>
    <n v="0.29612666257707909"/>
    <n v="0.79689628983942562"/>
  </r>
  <r>
    <s v="GOIANÉSIA - GO"/>
    <s v="GO"/>
    <x v="0"/>
    <n v="5"/>
    <n v="0.44037238410892626"/>
    <n v="0.55962761589107379"/>
    <n v="17.366111068893602"/>
    <n v="0.19437110669569027"/>
    <n v="-177625060.26479325"/>
    <n v="34031352.040000007"/>
    <n v="0.11"/>
    <n v="-4806821.1399999997"/>
    <n v="0.14124684597750112"/>
    <n v="0.25124684597750113"/>
    <n v="-10657503.615887595"/>
    <n v="0.31316721132210396"/>
    <n v="0.42316721132210394"/>
    <n v="0.17192036534460281"/>
    <n v="0.6842687504224354"/>
  </r>
  <r>
    <s v="GOIANIRA - GO"/>
    <s v="GO"/>
    <x v="0"/>
    <n v="6"/>
    <n v="0.10356403083937582"/>
    <n v="0.89643596916062418"/>
    <n v="19.900205702037272"/>
    <n v="0.35678520370003119"/>
    <n v="-69553652.674835309"/>
    <n v="26178064.640000001"/>
    <n v="0.13500000000000001"/>
    <n v="-497383.23"/>
    <n v="1.9000000070287855E-2"/>
    <n v="0.15400000007028786"/>
    <n v="-4173219.1604901184"/>
    <n v="0.15941664205815478"/>
    <n v="0.29441664205815476"/>
    <n v="0.14041664198786691"/>
    <n v="0.91179637612843312"/>
  </r>
  <r>
    <s v="GOUVELÂNDIA - GO"/>
    <s v="GO"/>
    <x v="0"/>
    <n v="7"/>
    <n v="0.30430373839190294"/>
    <n v="0.69569626160809706"/>
    <n v="9.1629056847385328"/>
    <n v="0.12749198460680355"/>
    <n v="-27855857.565924287"/>
    <n v="6367938.342857142"/>
    <n v="0.11"/>
    <n v="-166247.04000000001"/>
    <n v="2.6106885941582302E-2"/>
    <n v="0.1361068859415823"/>
    <n v="-1671351.4539554571"/>
    <n v="0.26246351078920177"/>
    <n v="0.37246351078920176"/>
    <n v="0.23635662484761946"/>
    <n v="1.7365515580825561"/>
  </r>
  <r>
    <s v="GOVERNADOR JORGE TEIXEIRA - RO"/>
    <s v="RO"/>
    <x v="1"/>
    <n v="6"/>
    <n v="0"/>
    <n v="1"/>
    <n v="24.604538003232172"/>
    <n v="0.49209076006464342"/>
    <n v="-11386347.495012928"/>
    <n v="10520878.810000001"/>
    <n v="0.11"/>
    <n v="-527899.93000000005"/>
    <n v="5.0176410120629462E-2"/>
    <n v="0.16017641012062947"/>
    <n v="-683180.8497007757"/>
    <n v="6.4935720868813593E-2"/>
    <n v="0.17493572086881359"/>
    <n v="1.4759310748184123E-2"/>
    <n v="9.2144097480202136E-2"/>
  </r>
  <r>
    <s v="GOVERNADOR VALADARES - MG"/>
    <s v="MG"/>
    <x v="4"/>
    <n v="4"/>
    <n v="0.42740214430107698"/>
    <n v="0.57259785569892307"/>
    <n v="48.745519005869106"/>
    <n v="0.55823159315383497"/>
    <n v="-488994273.59955323"/>
    <n v="161875395.44"/>
    <n v="0.11"/>
    <n v="-25280165.120000001"/>
    <n v="0.15617052271152743"/>
    <n v="0.26617052271152741"/>
    <n v="-29339656.415973194"/>
    <n v="0.18124839995741107"/>
    <n v="0.29124839995741109"/>
    <n v="2.5077877245883673E-2"/>
    <n v="9.4217334776258488E-2"/>
  </r>
  <r>
    <s v="GOVERNO DO ESTADO DO ACRE - AC"/>
    <s v="AC"/>
    <x v="1"/>
    <n v="1"/>
    <n v="0.48885074755803215"/>
    <n v="0.51114925244196785"/>
    <n v="54.925964258649799"/>
    <n v="0.5615073114092618"/>
    <n v="-6197890083.6439323"/>
    <n v="1841323615.8600001"/>
    <n v="0.11"/>
    <n v="-596461291.40999997"/>
    <n v="0.32393072367749953"/>
    <n v="0.43393072367749952"/>
    <n v="-371873405.01863593"/>
    <n v="0.20195983031747"/>
    <n v="0.31195983031746999"/>
    <n v="-0.12197089336002953"/>
    <n v="-0.28108379219232049"/>
  </r>
  <r>
    <s v="GOVERNO DO ESTADO DO MATO GROSSO - MT"/>
    <s v="MT"/>
    <x v="0"/>
    <n v="1"/>
    <n v="0.70514577674807211"/>
    <n v="0.29485422325192789"/>
    <n v="37.045280612493073"/>
    <n v="0.21845914880292697"/>
    <n v="-33096845862.094173"/>
    <n v="4622622657.3299999"/>
    <n v="0.11"/>
    <n v="-989964897.43999994"/>
    <n v="0.21415654506651813"/>
    <n v="0.32415654506651814"/>
    <n v="-1985810751.7256503"/>
    <n v="0.42958530231248487"/>
    <n v="0.53958530231248492"/>
    <n v="0.21542875724596677"/>
    <n v="0.664582469565006"/>
  </r>
  <r>
    <s v="GOVERNO DO ESTADO DO MATO GROSSO DO SUL - MS"/>
    <s v="MS"/>
    <x v="0"/>
    <n v="1"/>
    <n v="0"/>
    <n v="1"/>
    <n v="13.680097730604132"/>
    <n v="0.27360195461208264"/>
    <n v="-233074125.57621428"/>
    <n v="377771551.65599996"/>
    <n v="0.16500000000000001"/>
    <n v="0"/>
    <n v="0"/>
    <n v="0.16500000000000001"/>
    <n v="-13984447.534572857"/>
    <n v="3.7018265333296302E-2"/>
    <n v="0.20201826533329631"/>
    <n v="3.7018265333296302E-2"/>
    <n v="0.22435312323209877"/>
  </r>
  <r>
    <s v="GOVERNO DO ESTADO DO RIO GRANDE DO SUL - RS"/>
    <s v="RS"/>
    <x v="3"/>
    <n v="1"/>
    <n v="0"/>
    <n v="1"/>
    <n v="13.512041647104043"/>
    <n v="0.27024083294208084"/>
    <n v="-949605165.72814822"/>
    <n v="3781852483.2399998"/>
    <n v="0.14000000000000001"/>
    <n v="-4568065.8499999996"/>
    <n v="1.2078910719665176E-3"/>
    <n v="0.14120789107196652"/>
    <n v="-56976309.943688892"/>
    <n v="1.5065714539683996E-2"/>
    <n v="0.15506571453968401"/>
    <n v="1.3857823467717495E-2"/>
    <n v="9.8137741187954264E-2"/>
  </r>
  <r>
    <s v="GRAMADO DOS LOUREIROS - RS"/>
    <s v="RS"/>
    <x v="3"/>
    <n v="7"/>
    <n v="0"/>
    <n v="1"/>
    <n v="8.2057936601443373"/>
    <n v="0.16411587320288676"/>
    <n v="-3811006.2514853729"/>
    <n v="3350440.31"/>
    <n v="0.11689999999999999"/>
    <n v="-313936.26"/>
    <n v="9.3700000881376699E-2"/>
    <n v="0.2106000008813767"/>
    <n v="-228660.37508912236"/>
    <n v="6.8247858171549505E-2"/>
    <n v="0.1851478581715495"/>
    <n v="-2.5452142709827208E-2"/>
    <n v="-0.12085537798341928"/>
  </r>
  <r>
    <s v="GRAMADO XAVIER - RS"/>
    <s v="RS"/>
    <x v="3"/>
    <n v="7"/>
    <n v="0"/>
    <n v="1"/>
    <n v="13.098809211553041"/>
    <n v="0.26197618423106084"/>
    <n v="-6380019.1892151004"/>
    <n v="3587369.78"/>
    <n v="0.11"/>
    <n v="-459900.81"/>
    <n v="0.12820000117188923"/>
    <n v="0.23820000117188922"/>
    <n v="-382801.15135290602"/>
    <n v="0.10670802700269891"/>
    <n v="0.21670802700269892"/>
    <n v="-2.1491974169190298E-2"/>
    <n v="-9.0226591366308728E-2"/>
  </r>
  <r>
    <s v="GRAVATÁ - PE"/>
    <s v="PE"/>
    <x v="2"/>
    <n v="5"/>
    <n v="0"/>
    <n v="1"/>
    <n v="16.97681366912342"/>
    <n v="0.33953627338246839"/>
    <n v="-24448096.610577017"/>
    <n v="18090652.390000001"/>
    <n v="0.11"/>
    <n v="-723626.1"/>
    <n v="4.0000000243219529E-2"/>
    <n v="0.15000000024321952"/>
    <n v="-1466885.796634621"/>
    <n v="8.1085290071986227E-2"/>
    <n v="0.19108529007198621"/>
    <n v="4.1085289828766691E-2"/>
    <n v="0.27390193174765587"/>
  </r>
  <r>
    <s v="GRAVATAÍ - RS"/>
    <s v="RS"/>
    <x v="3"/>
    <n v="4"/>
    <n v="0.1728808173917081"/>
    <n v="0.82711918260829187"/>
    <n v="17.497924496267977"/>
    <n v="0.28945738013389555"/>
    <n v="-708745991.70602453"/>
    <n v="162481829.24000001"/>
    <n v="0.13699999999999998"/>
    <n v="-16248182.92"/>
    <n v="9.9999999975381851E-2"/>
    <n v="0.23699999997538185"/>
    <n v="-42524759.502361469"/>
    <n v="0.26172009326377438"/>
    <n v="0.39872009326377433"/>
    <n v="0.16172009328839249"/>
    <n v="0.68236326289110139"/>
  </r>
  <r>
    <s v="GUAÇUÍ - ES"/>
    <s v="ES"/>
    <x v="4"/>
    <n v="6"/>
    <n v="0.44105182335048526"/>
    <n v="0.55894817664951479"/>
    <n v="15.188884161822131"/>
    <n v="0.16979598215182345"/>
    <n v="-117407219.02468663"/>
    <n v="15995949.24"/>
    <n v="0.11"/>
    <n v="-3323535.92"/>
    <n v="0.20777359756112854"/>
    <n v="0.31777359756112855"/>
    <n v="-7044433.1414811974"/>
    <n v="0.44038856561670342"/>
    <n v="0.55038856561670346"/>
    <n v="0.23261496805557491"/>
    <n v="0.73201477353960454"/>
  </r>
  <r>
    <s v="GUAÍBA - RS"/>
    <s v="RS"/>
    <x v="3"/>
    <n v="5"/>
    <n v="0"/>
    <n v="1"/>
    <n v="12.226489332571788"/>
    <n v="0.24452978665143577"/>
    <n v="-245455883.6156624"/>
    <n v="84834564.689999998"/>
    <n v="0.11"/>
    <n v="-15236287.82"/>
    <n v="0.1796000000197561"/>
    <n v="0.28960000001975611"/>
    <n v="-14727353.016939742"/>
    <n v="0.17360085562713745"/>
    <n v="0.28360085562713744"/>
    <n v="-5.9991443926186716E-3"/>
    <n v="-2.071527759740821E-2"/>
  </r>
  <r>
    <s v="GUAIMBÊ - SP"/>
    <s v="SP"/>
    <x v="4"/>
    <n v="7"/>
    <n v="0.13302041327222225"/>
    <n v="0.86697958672777775"/>
    <n v="7.3113268497448303"/>
    <n v="0.12677542261246955"/>
    <n v="-20955947.691982195"/>
    <n v="5318813.1100000003"/>
    <n v="0.11"/>
    <n v="-740110.79"/>
    <n v="0.13914961377539359"/>
    <n v="0.24914961377539357"/>
    <n v="-1257356.8615189316"/>
    <n v="0.23639801502988539"/>
    <n v="0.34639801502988538"/>
    <n v="9.7248401254491801E-2"/>
    <n v="0.39032130044624691"/>
  </r>
  <r>
    <s v="GUAÍRA - SP"/>
    <s v="SP"/>
    <x v="4"/>
    <n v="6"/>
    <n v="0"/>
    <n v="1"/>
    <n v="15.839184327707692"/>
    <n v="0.31678368655415384"/>
    <n v="-81803791.804987237"/>
    <n v="44957342.170000002"/>
    <n v="0.11"/>
    <n v="-4945307.6399999997"/>
    <n v="0.11000000002891629"/>
    <n v="0.22000000002891629"/>
    <n v="-4908227.5082992343"/>
    <n v="0.1091752152460314"/>
    <n v="0.2191752152460314"/>
    <n v="-8.2478478288489088E-4"/>
    <n v="-3.7490217398931103E-3"/>
  </r>
  <r>
    <s v="GUAJARÁ-MIRIM - RO"/>
    <s v="RO"/>
    <x v="1"/>
    <n v="6"/>
    <n v="0"/>
    <n v="1"/>
    <n v="29.582248875988309"/>
    <n v="0.59164497751976619"/>
    <n v="-52461979.416167751"/>
    <n v="28413500.039999999"/>
    <n v="0.1381"/>
    <n v="-2841350"/>
    <n v="9.9999999859221853E-2"/>
    <n v="0.23809999985922187"/>
    <n v="-3147718.7649700651"/>
    <n v="0.11078250692588963"/>
    <n v="0.24888250692588965"/>
    <n v="1.0782507066667779E-2"/>
    <n v="4.5285623994300694E-2"/>
  </r>
  <r>
    <s v="GUAMIRANGA - PR"/>
    <s v="PR"/>
    <x v="3"/>
    <n v="7"/>
    <n v="0"/>
    <n v="1"/>
    <n v="18.822599322337243"/>
    <n v="0.37645198644674488"/>
    <n v="-5000311.47824533"/>
    <n v="5892889.2960000001"/>
    <n v="0.11"/>
    <n v="-178522.42"/>
    <n v="3.0294548401100664E-2"/>
    <n v="0.14029454840110067"/>
    <n v="-300018.68869471981"/>
    <n v="5.0911984533354077E-2"/>
    <n v="0.16091198453335409"/>
    <n v="2.0617436132253419E-2"/>
    <n v="0.14695821303981371"/>
  </r>
  <r>
    <s v="GUANHÃES - MG"/>
    <s v="MG"/>
    <x v="4"/>
    <n v="6"/>
    <n v="0.51817711071196904"/>
    <n v="0.48182288928803096"/>
    <n v="21.021142969103767"/>
    <n v="0.2025693568302071"/>
    <n v="-43778741.469139837"/>
    <n v="16655416.15"/>
    <n v="0.11"/>
    <n v="-1620718.75"/>
    <n v="9.730881146431157E-2"/>
    <n v="0.20730881146431157"/>
    <n v="-2626724.4881483903"/>
    <n v="0.1577099283795674"/>
    <n v="0.26770992837956742"/>
    <n v="6.0401116915255848E-2"/>
    <n v="0.29135817473756509"/>
  </r>
  <r>
    <s v="GUAPIAÇU - SP"/>
    <s v="SP"/>
    <x v="4"/>
    <n v="6"/>
    <n v="0"/>
    <n v="1"/>
    <n v="36.81125785758023"/>
    <n v="0.73622515715160464"/>
    <n v="-10704934.17089702"/>
    <n v="15911804.520000003"/>
    <n v="0.11"/>
    <n v="-2183098.14"/>
    <n v="0.13719990949210076"/>
    <n v="0.24719990949210074"/>
    <n v="-642296.05025382119"/>
    <n v="4.0366009364085693E-2"/>
    <n v="0.1503660093640857"/>
    <n v="-9.6833900128015044E-2"/>
    <n v="-0.39172304038043904"/>
  </r>
  <r>
    <s v="GUAPÓ - GO"/>
    <s v="GO"/>
    <x v="0"/>
    <n v="6"/>
    <n v="0.21851673600376761"/>
    <n v="0.78148326399623236"/>
    <n v="19.111477722832859"/>
    <n v="0.29870599981261409"/>
    <n v="-33602950.152857654"/>
    <n v="5799616.9800000004"/>
    <n v="0.11"/>
    <n v="-267031.14"/>
    <n v="4.604289230148436E-2"/>
    <n v="0.15604289230148435"/>
    <n v="-2016177.0091714591"/>
    <n v="0.34763968312463611"/>
    <n v="0.4576396831246361"/>
    <n v="0.30159679082315172"/>
    <n v="1.9327813421994793"/>
  </r>
  <r>
    <s v="GUAPORÉ - RS"/>
    <s v="RS"/>
    <x v="3"/>
    <n v="6"/>
    <n v="0"/>
    <n v="1"/>
    <n v="16.917161797809225"/>
    <n v="0.33834323595618448"/>
    <n v="-25950098.238563124"/>
    <n v="20259149.390000001"/>
    <n v="0.11"/>
    <n v="-1622757.87"/>
    <n v="8.0100000190580556E-2"/>
    <n v="0.19010000019058054"/>
    <n v="-1557005.8943137873"/>
    <n v="7.6854455453215217E-2"/>
    <n v="0.18685445545321522"/>
    <n v="-3.2455447373653246E-3"/>
    <n v="-1.7072828690749997E-2"/>
  </r>
  <r>
    <s v="GUARABIRA - PB"/>
    <s v="PB"/>
    <x v="2"/>
    <n v="5"/>
    <n v="0.3187105306633044"/>
    <n v="0.68128946933669554"/>
    <n v="17.973695572640171"/>
    <n v="0.24490579037406671"/>
    <n v="-72879583.848031804"/>
    <n v="28696872.75"/>
    <n v="0.1343"/>
    <n v="-3802335.64"/>
    <n v="0.13250000002177939"/>
    <n v="0.26680000002177939"/>
    <n v="-4372775.0308819078"/>
    <n v="0.15237810297227972"/>
    <n v="0.28667810297227969"/>
    <n v="1.9878102950500298E-2"/>
    <n v="7.4505633241670255E-2"/>
  </r>
  <r>
    <s v="GUARACI - PR"/>
    <s v="PR"/>
    <x v="3"/>
    <n v="7"/>
    <n v="0.57755079661091957"/>
    <n v="0.42244920338908043"/>
    <n v="10.910689433534417"/>
    <n v="9.2184241192445435E-2"/>
    <n v="-32654434.520562552"/>
    <n v="7578835.4400000004"/>
    <n v="0.14000000000000001"/>
    <n v="-599992.1"/>
    <n v="7.9166793467150401E-2"/>
    <n v="0.2191667934671504"/>
    <n v="-1959266.0712337531"/>
    <n v="0.25851809116912994"/>
    <n v="0.39851809116912995"/>
    <n v="0.17935129770197955"/>
    <n v="0.81833244381914749"/>
  </r>
  <r>
    <s v="GUARACI - SP"/>
    <s v="SP"/>
    <x v="4"/>
    <n v="7"/>
    <n v="0.19229990956535015"/>
    <n v="0.80770009043464985"/>
    <n v="34.208981384644417"/>
    <n v="0.55261194716109097"/>
    <n v="-15073906.728296692"/>
    <n v="10675662.668571429"/>
    <n v="0.11"/>
    <n v="0"/>
    <n v="0"/>
    <n v="0.11"/>
    <n v="-904434.4036978014"/>
    <n v="8.4719275212807837E-2"/>
    <n v="0.19471927521280785"/>
    <n v="8.4719275212807851E-2"/>
    <n v="0.77017522920734405"/>
  </r>
  <r>
    <s v="GUARAMIRANGA - CE"/>
    <s v="CE"/>
    <x v="2"/>
    <n v="7"/>
    <n v="0"/>
    <n v="1"/>
    <n v="20.403419927738291"/>
    <n v="0.40806839855476584"/>
    <n v="-8726403.9296138566"/>
    <n v="5920449.1699999999"/>
    <n v="0.11"/>
    <n v="-219631.87"/>
    <n v="3.7097163355935034E-2"/>
    <n v="0.14709716335593503"/>
    <n v="-523584.2357768314"/>
    <n v="8.8436573094813245E-2"/>
    <n v="0.19843657309481325"/>
    <n v="5.1339409738878211E-2"/>
    <n v="0.34901699371762085"/>
  </r>
  <r>
    <s v="GUARANI DAS MISSÕES - RS"/>
    <s v="RS"/>
    <x v="3"/>
    <n v="7"/>
    <n v="0.4753842288590141"/>
    <n v="0.5246157711409859"/>
    <n v="14.376648908255973"/>
    <n v="0.15084433506855841"/>
    <n v="-45436020.660400435"/>
    <n v="7180031.0800000001"/>
    <n v="0.11"/>
    <n v="-2441210.5699999998"/>
    <n v="0.34000000038997041"/>
    <n v="0.4500000003899704"/>
    <n v="-2726161.2396240262"/>
    <n v="0.37968655138802354"/>
    <n v="0.48968655138802353"/>
    <n v="3.9686550998053127E-2"/>
    <n v="8.8192335474801542E-2"/>
  </r>
  <r>
    <s v="GUARANI DE GOIÁS - GO"/>
    <s v="GO"/>
    <x v="0"/>
    <n v="7"/>
    <n v="7.1472880592799493E-2"/>
    <n v="0.92852711940720045"/>
    <n v="41.141189025439807"/>
    <n v="0.76401419469557508"/>
    <n v="-3633581.9316666448"/>
    <n v="4039973.47"/>
    <n v="0.11"/>
    <n v="-318753.90999999997"/>
    <n v="7.8900000796292349E-2"/>
    <n v="0.18890000079629235"/>
    <n v="-218014.91589999868"/>
    <n v="5.3964442469469652E-2"/>
    <n v="0.16396444246946965"/>
    <n v="-2.4935558326822704E-2"/>
    <n v="-0.13200401387881899"/>
  </r>
  <r>
    <s v="GUARANIAÇU - PR"/>
    <s v="PR"/>
    <x v="3"/>
    <n v="6"/>
    <n v="0.41070124252881479"/>
    <n v="0.58929875747118521"/>
    <n v="19.525346630001824"/>
    <n v="0.23012525016508537"/>
    <n v="-50067033.859153986"/>
    <n v="11330069.859999999"/>
    <n v="0.21"/>
    <n v="-286084.26"/>
    <n v="2.524999965004629E-2"/>
    <n v="0.23524999965004628"/>
    <n v="-3004022.0315492391"/>
    <n v="0.26513711465758244"/>
    <n v="0.47513711465758246"/>
    <n v="0.23988711500753618"/>
    <n v="1.0197114361929351"/>
  </r>
  <r>
    <s v="GUARANTÃ DO NORTE - MT"/>
    <s v="MT"/>
    <x v="0"/>
    <n v="6"/>
    <n v="0"/>
    <n v="1"/>
    <n v="20.189091327307992"/>
    <n v="0.40378182654615985"/>
    <n v="-25413469.702294931"/>
    <n v="21113672.600000001"/>
    <n v="0.11"/>
    <n v="-1953014.72"/>
    <n v="9.2500000213132025E-2"/>
    <n v="0.20250000021313203"/>
    <n v="-1524808.1821376958"/>
    <n v="7.2218993399456977E-2"/>
    <n v="0.18221899339945696"/>
    <n v="-2.0281006813675062E-2"/>
    <n v="-0.10015311996211962"/>
  </r>
  <r>
    <s v="GUARAPUAVA - PR"/>
    <s v="PR"/>
    <x v="3"/>
    <n v="4"/>
    <n v="0"/>
    <n v="1"/>
    <n v="38.886866634405578"/>
    <n v="0.77773733268811152"/>
    <n v="-47723932.851552784"/>
    <n v="98100382.070000008"/>
    <n v="0.11"/>
    <n v="-4706041.6500000004"/>
    <n v="4.7971695427668992E-2"/>
    <n v="0.15797169542766898"/>
    <n v="-2863435.9710931671"/>
    <n v="2.9188836074562362E-2"/>
    <n v="0.13918883607456237"/>
    <n v="-1.8782859353106612E-2"/>
    <n v="-0.11890015677971111"/>
  </r>
  <r>
    <s v="GUARATUBA - PR"/>
    <s v="PR"/>
    <x v="3"/>
    <n v="6"/>
    <n v="0.33522777219096822"/>
    <n v="0.66477222780903178"/>
    <n v="12.59495623888427"/>
    <n v="0.1674555423616072"/>
    <n v="-125279147.15752393"/>
    <n v="40627813.810000002"/>
    <n v="0.13500000000000001"/>
    <n v="-1777815.3"/>
    <n v="4.3758576533655724E-2"/>
    <n v="0.17875857653365573"/>
    <n v="-7516748.8294514352"/>
    <n v="0.18501484880786981"/>
    <n v="0.32001484880786979"/>
    <n v="0.14125627227421406"/>
    <n v="0.79020696524521195"/>
  </r>
  <r>
    <s v="GUARUJÁ - SP"/>
    <s v="SP"/>
    <x v="4"/>
    <n v="4"/>
    <n v="0"/>
    <n v="1"/>
    <n v="14.870122656446016"/>
    <n v="0.29740245312892033"/>
    <n v="-61576044.535070449"/>
    <n v="125440841.59200001"/>
    <n v="0.13100000000000001"/>
    <n v="-5071473.1900000004"/>
    <n v="4.0429202527954289E-2"/>
    <n v="0.17142920252795429"/>
    <n v="-3694562.6721042269"/>
    <n v="2.9452629823075484E-2"/>
    <n v="0.16045262982307548"/>
    <n v="-1.0976572704878812E-2"/>
    <n v="-6.4029771725088169E-2"/>
  </r>
  <r>
    <s v="GUIMARÂNIA - MG"/>
    <s v="MG"/>
    <x v="4"/>
    <n v="7"/>
    <n v="0.13981653948066433"/>
    <n v="0.8601834605193357"/>
    <n v="10.888819438519576"/>
    <n v="0.18732764771191956"/>
    <n v="-9249427.2731584013"/>
    <n v="5822606.79"/>
    <n v="0.13"/>
    <n v="-647042.48"/>
    <n v="0.11112591032443735"/>
    <n v="0.24112591032443736"/>
    <n v="-554965.63638950407"/>
    <n v="9.5312229797592782E-2"/>
    <n v="0.2253122297975928"/>
    <n v="-1.5813680526844565E-2"/>
    <n v="-6.5582668015922052E-2"/>
  </r>
  <r>
    <s v="GUIRATINGA - MT"/>
    <s v="MT"/>
    <x v="0"/>
    <n v="6"/>
    <n v="0.39924918275839705"/>
    <n v="0.60075081724160295"/>
    <n v="15.951601237026487"/>
    <n v="0.19165874958911655"/>
    <n v="-37612744.700586051"/>
    <n v="7831552.2999999998"/>
    <n v="0.19500000000000001"/>
    <n v="-1347465.5"/>
    <n v="0.17205599201578467"/>
    <n v="0.36705599201578465"/>
    <n v="-2256764.682035163"/>
    <n v="0.28816313747086425"/>
    <n v="0.48316313747086426"/>
    <n v="0.11610714545507961"/>
    <n v="0.31631998381894455"/>
  </r>
  <r>
    <s v="GUIRICEMA - MG"/>
    <s v="MG"/>
    <x v="4"/>
    <n v="7"/>
    <n v="0.38139872079390291"/>
    <n v="0.61860127920609709"/>
    <n v="7.2379862340976038"/>
    <n v="8.9548550865777982E-2"/>
    <n v="-18396032.24151659"/>
    <n v="4606480.58"/>
    <n v="0.125"/>
    <n v="-1105552.6599999999"/>
    <n v="0.23999941838460978"/>
    <n v="0.36499941838460981"/>
    <n v="-1103761.9344909955"/>
    <n v="0.23961067789652887"/>
    <n v="0.3646106778965289"/>
    <n v="-3.8874048808090755E-4"/>
    <n v="-1.0650441302109126E-3"/>
  </r>
  <r>
    <s v="GURINHATÃ - MG"/>
    <s v="MG"/>
    <x v="4"/>
    <n v="7"/>
    <n v="0.5290614498285966"/>
    <n v="0.4709385501714034"/>
    <n v="17.797200474833947"/>
    <n v="0.16762775577456221"/>
    <n v="-33379760.63217774"/>
    <n v="5788147"/>
    <n v="0.11"/>
    <n v="-379386.42"/>
    <n v="6.5545401663088379E-2"/>
    <n v="0.17554540166308838"/>
    <n v="-2002785.6379306642"/>
    <n v="0.34601499200532815"/>
    <n v="0.45601499200532813"/>
    <n v="0.28046959034223973"/>
    <n v="1.597703999564311"/>
  </r>
  <r>
    <s v="GURUPI - TO"/>
    <s v="TO"/>
    <x v="1"/>
    <n v="5"/>
    <n v="0"/>
    <n v="1"/>
    <n v="17.805305941371895"/>
    <n v="0.35610611882743792"/>
    <n v="-83493486.037774369"/>
    <n v="62719156.979999997"/>
    <n v="0.11"/>
    <n v="-608375.81999999995"/>
    <n v="9.6999999568552868E-3"/>
    <n v="0.11969999995685529"/>
    <n v="-5009609.1622664621"/>
    <n v="7.9873668644237922E-2"/>
    <n v="0.18987366864423794"/>
    <n v="7.0173668687382645E-2"/>
    <n v="0.5862461880758234"/>
  </r>
  <r>
    <s v="HARMONIA - RS"/>
    <s v="RS"/>
    <x v="3"/>
    <n v="7"/>
    <n v="0"/>
    <n v="1"/>
    <n v="12.556119359483951"/>
    <n v="0.251122387189679"/>
    <n v="-13234471.853943989"/>
    <n v="4534844.88"/>
    <n v="0.11"/>
    <n v="-1219873.27"/>
    <n v="0.26899999940020003"/>
    <n v="0.37899999940020002"/>
    <n v="-794068.31123663927"/>
    <n v="0.17510374274073059"/>
    <n v="0.28510374274073058"/>
    <n v="-9.3896256659469435E-2"/>
    <n v="-0.24774737944081349"/>
  </r>
  <r>
    <s v="HEITORAÍ - GO"/>
    <s v="GO"/>
    <x v="0"/>
    <n v="7"/>
    <n v="0.38330242367356526"/>
    <n v="0.61669757632643474"/>
    <n v="19.987799412500109"/>
    <n v="0.24652854907575505"/>
    <n v="-12671249.282570297"/>
    <n v="2271587.9279999998"/>
    <n v="0.1343"/>
    <n v="-232788.46"/>
    <n v="0.10247829596671461"/>
    <n v="0.23677829596671462"/>
    <n v="-760274.95695421775"/>
    <n v="0.3346887644466377"/>
    <n v="0.46898876444663773"/>
    <n v="0.2322104684799231"/>
    <n v="0.98070841979776024"/>
  </r>
  <r>
    <s v="HELIODORA - MG"/>
    <s v="MG"/>
    <x v="4"/>
    <n v="7"/>
    <n v="0"/>
    <n v="1"/>
    <n v="8.8410085929799109"/>
    <n v="0.17682017185959822"/>
    <n v="-5873776.2359979292"/>
    <n v="3967027.1742857145"/>
    <n v="0.11"/>
    <n v="-307966.89"/>
    <n v="7.7631656268009094E-2"/>
    <n v="0.18763165626800909"/>
    <n v="-352426.57415987574"/>
    <n v="8.8838961438002281E-2"/>
    <n v="0.19883896143800228"/>
    <n v="1.1207305169993187E-2"/>
    <n v="5.9730353570961014E-2"/>
  </r>
  <r>
    <s v="HERVAL - RS"/>
    <s v="RS"/>
    <x v="3"/>
    <n v="7"/>
    <n v="0.23923401127846913"/>
    <n v="0.76076598872153089"/>
    <n v="12.202144470523445"/>
    <n v="0.18565953005281458"/>
    <n v="-29725451.408038851"/>
    <n v="5229532.2359999996"/>
    <n v="0.122"/>
    <n v="-740335.06"/>
    <n v="0.1415681224610392"/>
    <n v="0.26356812246103922"/>
    <n v="-1783527.0844823311"/>
    <n v="0.34104906595747986"/>
    <n v="0.46304906595747986"/>
    <n v="0.19948094349644063"/>
    <n v="0.75684776153431832"/>
  </r>
  <r>
    <s v="HERVAL D'OESTE - SC"/>
    <s v="SC"/>
    <x v="3"/>
    <n v="6"/>
    <n v="0"/>
    <n v="1"/>
    <n v="25.958036748953027"/>
    <n v="0.51916073497906057"/>
    <n v="-33808011.834936187"/>
    <n v="22234371.188571431"/>
    <n v="0.11"/>
    <n v="-1295621.45"/>
    <n v="5.8271108232013119E-2"/>
    <n v="0.16827110823201313"/>
    <n v="-2028480.7100961711"/>
    <n v="9.1231755235732487E-2"/>
    <n v="0.2012317552357325"/>
    <n v="3.2960647003719368E-2"/>
    <n v="0.19587823096923485"/>
  </r>
  <r>
    <s v="HIDROLÂNDIA - GO"/>
    <s v="GO"/>
    <x v="0"/>
    <n v="6"/>
    <n v="6.0638295769113663E-2"/>
    <n v="0.93936170423088639"/>
    <n v="20.175224398458102"/>
    <n v="0.37903666348352322"/>
    <n v="-36657266.442679755"/>
    <n v="13722242.689999999"/>
    <n v="0.13"/>
    <n v="-274444.84999999998"/>
    <n v="1.9999999723077335E-2"/>
    <n v="0.14999999972307734"/>
    <n v="-2199435.9865607852"/>
    <n v="0.16028254537165493"/>
    <n v="0.29028254537165493"/>
    <n v="0.14028254564857759"/>
    <n v="0.93521697271706916"/>
  </r>
  <r>
    <s v="HOLAMBRA - SP"/>
    <s v="SP"/>
    <x v="4"/>
    <n v="6"/>
    <n v="0"/>
    <n v="1"/>
    <n v="19.159218229809646"/>
    <n v="0.38318436459619293"/>
    <n v="-3263886.5655073253"/>
    <n v="15838313.471999997"/>
    <n v="0.11"/>
    <n v="-56351.53"/>
    <n v="3.5579249078269543E-3"/>
    <n v="0.11355792490782696"/>
    <n v="-195833.19393043951"/>
    <n v="1.2364523172031301E-2"/>
    <n v="0.12236452317203131"/>
    <n v="8.8065982642043517E-3"/>
    <n v="7.7551595552248109E-2"/>
  </r>
  <r>
    <s v="HORIZONTE - CE"/>
    <s v="CE"/>
    <x v="2"/>
    <n v="5"/>
    <n v="0"/>
    <n v="1"/>
    <n v="20.028898098862864"/>
    <n v="0.40057796197725731"/>
    <n v="-47307152.95445466"/>
    <n v="61364407.390000001"/>
    <n v="0.113"/>
    <n v="-2190709.34"/>
    <n v="3.5699999937700039E-2"/>
    <n v="0.14869999993770006"/>
    <n v="-2838429.1772672795"/>
    <n v="4.6255301696759031E-2"/>
    <n v="0.15925530169675903"/>
    <n v="1.0555301759058972E-2"/>
    <n v="7.0983871980371704E-2"/>
  </r>
  <r>
    <s v="HORIZONTINA - RS"/>
    <s v="RS"/>
    <x v="3"/>
    <n v="6"/>
    <n v="0"/>
    <n v="1"/>
    <n v="12.060259379813102"/>
    <n v="0.24120518759626206"/>
    <n v="-76487471.426532343"/>
    <n v="25103291.579999998"/>
    <n v="0.11"/>
    <n v="-5723550.4800000004"/>
    <n v="0.22799999999043954"/>
    <n v="0.33799999999043956"/>
    <n v="-4589248.2855919404"/>
    <n v="0.18281460305580932"/>
    <n v="0.29281460305580931"/>
    <n v="-4.5185396934630251E-2"/>
    <n v="-0.13368460631925538"/>
  </r>
  <r>
    <s v="HORTOLÂNDIA - SP"/>
    <s v="SP"/>
    <x v="4"/>
    <n v="4"/>
    <n v="0"/>
    <n v="1"/>
    <n v="18.32726866189638"/>
    <n v="0.36654537323792757"/>
    <n v="-139329372.79075518"/>
    <n v="181955765.60571432"/>
    <n v="0.11"/>
    <n v="-2645200.1"/>
    <n v="1.4537599790775345E-2"/>
    <n v="0.12453759979077535"/>
    <n v="-8359762.3674453106"/>
    <n v="4.5943926753936132E-2"/>
    <n v="0.15594392675393615"/>
    <n v="3.1406326963160799E-2"/>
    <n v="0.25218349330582734"/>
  </r>
  <r>
    <s v="HUGO NAPOLEÃO - PI"/>
    <s v="PI"/>
    <x v="2"/>
    <n v="7"/>
    <n v="0.34701472145539514"/>
    <n v="0.65298527854460486"/>
    <n v="21.578241304430549"/>
    <n v="0.28180547817352558"/>
    <n v="-9324314.8229726162"/>
    <n v="3099260.71"/>
    <n v="0.11"/>
    <n v="-75035.7"/>
    <n v="2.4210838332474456E-2"/>
    <n v="0.13421083833247446"/>
    <n v="-559458.88937835698"/>
    <n v="0.18051365849062662"/>
    <n v="0.2905136584906266"/>
    <n v="0.15630282015815214"/>
    <n v="1.164606540724753"/>
  </r>
  <r>
    <s v="HUMAITÁ - AM"/>
    <s v="AM"/>
    <x v="1"/>
    <n v="6"/>
    <n v="0"/>
    <n v="1"/>
    <n v="31.137625742525501"/>
    <n v="0.62275251485050998"/>
    <n v="-28864880.407144286"/>
    <n v="18751326.749999996"/>
    <n v="0.11"/>
    <n v="-1699063.52"/>
    <n v="9.06103094811678E-2"/>
    <n v="0.20061030948116781"/>
    <n v="-1731892.8244286571"/>
    <n v="9.2361081832711245E-2"/>
    <n v="0.20236108183271123"/>
    <n v="1.750772351543417E-3"/>
    <n v="8.7272302010370506E-3"/>
  </r>
  <r>
    <s v="HUMAITÁ - RS"/>
    <s v="RS"/>
    <x v="3"/>
    <n v="7"/>
    <n v="0"/>
    <n v="1"/>
    <n v="12.141037283299156"/>
    <n v="0.24282074566598311"/>
    <n v="-21789397.171362389"/>
    <n v="5126557.2857142864"/>
    <n v="0.115"/>
    <n v="-1103657.71"/>
    <n v="0.21528242999945851"/>
    <n v="0.3302824299994585"/>
    <n v="-1307363.8302817433"/>
    <n v="0.25501789162189914"/>
    <n v="0.37001789162189913"/>
    <n v="3.9735461622440627E-2"/>
    <n v="0.1203075247523937"/>
  </r>
  <r>
    <s v="IACIARA - GO"/>
    <s v="GO"/>
    <x v="0"/>
    <n v="6"/>
    <n v="0"/>
    <n v="1"/>
    <n v="38.483492593981964"/>
    <n v="0.76966985187963932"/>
    <n v="-7680616.8901275061"/>
    <n v="9523078.040000001"/>
    <n v="0.12"/>
    <n v="-651648.06000000006"/>
    <n v="6.8428301990477017E-2"/>
    <n v="0.188428301990477"/>
    <n v="-460837.01340765035"/>
    <n v="4.8391603163597544E-2"/>
    <n v="0.16839160316359753"/>
    <n v="-2.0036698826879473E-2"/>
    <n v="-0.10633593051160706"/>
  </r>
  <r>
    <s v="IATI - PE"/>
    <s v="PE"/>
    <x v="2"/>
    <n v="6"/>
    <n v="0.30826815273006991"/>
    <n v="0.69173184726993009"/>
    <n v="29.277251940943675"/>
    <n v="0.40504015136192228"/>
    <n v="-44975544.436298378"/>
    <n v="12825746.100000001"/>
    <n v="0.12720000000000001"/>
    <n v="-418995.18"/>
    <n v="3.2668288981644505E-2"/>
    <n v="0.15986828898164451"/>
    <n v="-2698532.6661779024"/>
    <n v="0.21039966370283145"/>
    <n v="0.33759966370283145"/>
    <n v="0.17773137472118694"/>
    <n v="1.1117362664811745"/>
  </r>
  <r>
    <s v="IBATÉ - SP"/>
    <s v="SP"/>
    <x v="4"/>
    <n v="7"/>
    <n v="0.51100822327669881"/>
    <n v="0.48899177672330119"/>
    <n v="8.3828212801096491"/>
    <n v="8.1982613434294305E-2"/>
    <n v="-91909416.486928508"/>
    <n v="9300016.5500000007"/>
    <n v="0.11"/>
    <n v="-2325004.14"/>
    <n v="0.25000000026881675"/>
    <n v="0.36000000026881673"/>
    <n v="-5514564.9892157102"/>
    <n v="0.59296292211605905"/>
    <n v="0.70296292211605904"/>
    <n v="0.34296292184724231"/>
    <n v="0.95267478219763158"/>
  </r>
  <r>
    <s v="IBIAÇÁ - RS"/>
    <s v="RS"/>
    <x v="3"/>
    <n v="7"/>
    <n v="0"/>
    <n v="1"/>
    <n v="7.7012883184201284"/>
    <n v="0.15402576636840257"/>
    <n v="-16457380.730881847"/>
    <n v="5177566.47"/>
    <n v="0.11"/>
    <n v="-997717.06"/>
    <n v="0.19270000023775649"/>
    <n v="0.30270000023775651"/>
    <n v="-987442.8438529108"/>
    <n v="0.19071562858234264"/>
    <n v="0.30071562858234263"/>
    <n v="-1.9843716554138746E-3"/>
    <n v="-6.5555720312363563E-3"/>
  </r>
  <r>
    <s v="IBICOARA - BA"/>
    <s v="BA"/>
    <x v="2"/>
    <n v="6"/>
    <n v="0"/>
    <n v="1"/>
    <n v="21.093161752396291"/>
    <n v="0.42186323504792583"/>
    <n v="-1428826.8517711968"/>
    <n v="8655123.3000000007"/>
    <n v="0.11119999999999999"/>
    <n v="-88447.6"/>
    <n v="1.0219103406649331E-2"/>
    <n v="0.12141910340664933"/>
    <n v="-85729.611106271812"/>
    <n v="9.905071035356804E-3"/>
    <n v="0.1211050710353568"/>
    <n v="-3.1403237129253025E-4"/>
    <n v="-2.5863506028437344E-3"/>
  </r>
  <r>
    <s v="IBICUITINGA - CE"/>
    <s v="CE"/>
    <x v="2"/>
    <n v="6"/>
    <n v="0"/>
    <n v="1"/>
    <n v="20.193390404488891"/>
    <n v="0.40386780808977785"/>
    <n v="-19687533.158117525"/>
    <n v="9709568.8900000006"/>
    <n v="0.11"/>
    <n v="-559271.17000000004"/>
    <n v="5.7600000199390933E-2"/>
    <n v="0.16760000019939092"/>
    <n v="-1181251.9894870515"/>
    <n v="0.12165854147279771"/>
    <n v="0.23165854147279771"/>
    <n v="6.4058541273406794E-2"/>
    <n v="0.38221086633172674"/>
  </r>
  <r>
    <s v="IBIMIRIM - PE"/>
    <s v="PE"/>
    <x v="2"/>
    <n v="6"/>
    <n v="0.46276308599396837"/>
    <n v="0.53723691400603157"/>
    <n v="8.2012757441126904"/>
    <n v="8.812056143359244E-2"/>
    <n v="-70570710.836674348"/>
    <n v="12972008.42"/>
    <n v="0.11"/>
    <n v="-648600.42000000004"/>
    <n v="4.9999999922910938E-2"/>
    <n v="0.15999999992291095"/>
    <n v="-4234242.650200461"/>
    <n v="0.32641380679896759"/>
    <n v="0.43641380679896757"/>
    <n v="0.27641380687605666"/>
    <n v="1.7275862938077164"/>
  </r>
  <r>
    <s v="IBIPORÃ - PR"/>
    <s v="PR"/>
    <x v="3"/>
    <n v="6"/>
    <n v="0.45231387972120557"/>
    <n v="0.54768612027879437"/>
    <n v="11.67720407066029"/>
    <n v="0.12790885186327358"/>
    <n v="-214399109.78199461"/>
    <n v="50703534.060000002"/>
    <n v="0.11"/>
    <n v="-4852426.4000000004"/>
    <n v="9.5701936560435491E-2"/>
    <n v="0.20570193656043551"/>
    <n v="-12863946.586919677"/>
    <n v="0.25370907226500489"/>
    <n v="0.36370907226500487"/>
    <n v="0.15800713570456937"/>
    <n v="0.76813635470148656"/>
  </r>
  <r>
    <s v="IBIRAÇU - ES"/>
    <s v="ES"/>
    <x v="4"/>
    <n v="6"/>
    <n v="0.33842490508328965"/>
    <n v="0.66157509491671029"/>
    <n v="12.359084525901295"/>
    <n v="0.16352925036613591"/>
    <n v="-25351998.633585364"/>
    <n v="5514058.1600000001"/>
    <n v="0.11"/>
    <n v="-551405.81999999995"/>
    <n v="0.10000000072541852"/>
    <n v="0.21000000072541852"/>
    <n v="-1521119.9180151217"/>
    <n v="0.27586214615029048"/>
    <n v="0.38586214615029046"/>
    <n v="0.17586214542487194"/>
    <n v="0.83743878484465872"/>
  </r>
  <r>
    <s v="IBIRAIARAS - RS"/>
    <s v="RS"/>
    <x v="3"/>
    <n v="7"/>
    <n v="0.15106299549483354"/>
    <n v="0.84893700450516651"/>
    <n v="12.228243656397623"/>
    <n v="0.20762017080043005"/>
    <n v="-21075457.298868306"/>
    <n v="7079126.271428572"/>
    <n v="0.12"/>
    <n v="-1133245.77"/>
    <n v="0.16008271735083918"/>
    <n v="0.28008271735083917"/>
    <n v="-1264527.4379320983"/>
    <n v="0.17862761440430075"/>
    <n v="0.29862761440430075"/>
    <n v="1.8544897053461573E-2"/>
    <n v="6.6212214837346517E-2"/>
  </r>
  <r>
    <s v="IBIRAPUITÃ - RS"/>
    <s v="RS"/>
    <x v="3"/>
    <n v="7"/>
    <n v="0.24983303672912119"/>
    <n v="0.75016696327087884"/>
    <n v="11.825089280074586"/>
    <n v="0.1774158263128115"/>
    <n v="-17954225.440119881"/>
    <n v="4172337.24"/>
    <n v="0.1235"/>
    <n v="-1083973.21"/>
    <n v="0.2597999988131352"/>
    <n v="0.3832999988131352"/>
    <n v="-1077253.5264071929"/>
    <n v="0.25818946658472719"/>
    <n v="0.38168946658472719"/>
    <n v="-1.6105322284080126E-3"/>
    <n v="-4.2017538048393366E-3"/>
  </r>
  <r>
    <s v="IBIRITÉ - MG"/>
    <s v="MG"/>
    <x v="4"/>
    <n v="4"/>
    <n v="0"/>
    <n v="1"/>
    <n v="14.337494175700778"/>
    <n v="0.28674988351401554"/>
    <n v="-12215126.544749809"/>
    <n v="65435444.490000002"/>
    <n v="0.11"/>
    <n v="-1832192.45"/>
    <n v="2.8000000065407975E-2"/>
    <n v="0.13800000006540797"/>
    <n v="-732907.59268498851"/>
    <n v="1.1200467856484006E-2"/>
    <n v="0.121200467856484"/>
    <n v="-1.6799532208923967E-2"/>
    <n v="-0.12173574058667735"/>
  </r>
  <r>
    <s v="IBIRUBÁ - RS"/>
    <s v="RS"/>
    <x v="3"/>
    <n v="6"/>
    <n v="0"/>
    <n v="1"/>
    <n v="14.693129811379821"/>
    <n v="0.29386259622759642"/>
    <n v="-23242438.93854646"/>
    <n v="14898987.848571427"/>
    <n v="0.13699999999999998"/>
    <n v="-2415090.61"/>
    <n v="0.16209762935215549"/>
    <n v="0.29909762935215545"/>
    <n v="-1394546.3363127876"/>
    <n v="9.3600072064392081E-2"/>
    <n v="0.23060007206439206"/>
    <n v="-6.8497557287763383E-2"/>
    <n v="-0.22901404279308024"/>
  </r>
  <r>
    <s v="IÇARA - SC"/>
    <s v="SC"/>
    <x v="3"/>
    <n v="5"/>
    <n v="0.12209292923859746"/>
    <n v="0.87790707076140251"/>
    <n v="39.743694516775548"/>
    <n v="0.69782540868916865"/>
    <n v="-61251839.023430496"/>
    <n v="33758463.990000002"/>
    <n v="0.11"/>
    <n v="-6063020.1299999999"/>
    <n v="0.17959999992286377"/>
    <n v="0.28959999992286378"/>
    <n v="-3675110.3414058299"/>
    <n v="0.10886485660290937"/>
    <n v="0.21886485660290939"/>
    <n v="-7.0735143319954397E-2"/>
    <n v="-0.24425118556213743"/>
  </r>
  <r>
    <s v="ICARAÍMA - PR"/>
    <s v="PR"/>
    <x v="3"/>
    <n v="7"/>
    <n v="0.52227681871737863"/>
    <n v="0.47772318128262137"/>
    <n v="10.464397021381361"/>
    <n v="9.9981700705173815E-2"/>
    <n v="-45457743.283036992"/>
    <n v="7226341.9500000002"/>
    <n v="0.13"/>
    <n v="-1056534.1100000001"/>
    <n v="0.14620593895366382"/>
    <n v="0.27620593895366385"/>
    <n v="-2727464.5969822193"/>
    <n v="0.37743364704492283"/>
    <n v="0.50743364704492278"/>
    <n v="0.23122770809125892"/>
    <n v="0.83715690172052937"/>
  </r>
  <r>
    <s v="ICONHA - ES"/>
    <s v="ES"/>
    <x v="4"/>
    <n v="6"/>
    <n v="0.1734068873511658"/>
    <n v="0.82659311264883417"/>
    <n v="17.503956989871259"/>
    <n v="0.28937300583858006"/>
    <n v="-20304587.771357745"/>
    <n v="9000406.5999999996"/>
    <n v="0.11"/>
    <n v="-813636.76"/>
    <n v="9.0400000373316469E-2"/>
    <n v="0.20040000037331646"/>
    <n v="-1218275.2662814646"/>
    <n v="0.13535780331095981"/>
    <n v="0.2453578033109598"/>
    <n v="4.4957802937643343E-2"/>
    <n v="0.22434033360226247"/>
  </r>
  <r>
    <s v="IGARAÇU DO TIETÊ - SP"/>
    <s v="SP"/>
    <x v="4"/>
    <n v="6"/>
    <n v="0.22718881582337228"/>
    <n v="0.77281118417662775"/>
    <n v="8.1898241627901385"/>
    <n v="0.12658375418888412"/>
    <n v="-54324689.155786052"/>
    <n v="15766688.08"/>
    <n v="0.11"/>
    <n v="-1261335.05"/>
    <n v="8.0000000228329496E-2"/>
    <n v="0.1900000002283295"/>
    <n v="-3259481.349347163"/>
    <n v="0.20673215153420876"/>
    <n v="0.31673215153420875"/>
    <n v="0.12673215130587925"/>
    <n v="0.66701132186095213"/>
  </r>
  <r>
    <s v="IGARAPAVA - SP"/>
    <s v="SP"/>
    <x v="4"/>
    <n v="6"/>
    <n v="0.49424793217184793"/>
    <n v="0.50575206782815207"/>
    <n v="13.438063959902152"/>
    <n v="0.13592657270654959"/>
    <n v="-133149269.79920369"/>
    <n v="22566565.710000001"/>
    <n v="0.11"/>
    <n v="-2707987.89"/>
    <n v="0.12000000021270406"/>
    <n v="0.23000000021270406"/>
    <n v="-7988956.1879522214"/>
    <n v="0.35401736757897756"/>
    <n v="0.46401736757897755"/>
    <n v="0.23401736736627349"/>
    <n v="1.0174668136950182"/>
  </r>
  <r>
    <s v="IGARATINGA - MG"/>
    <s v="MG"/>
    <x v="4"/>
    <n v="7"/>
    <n v="0"/>
    <n v="1"/>
    <n v="8.5190118839480711"/>
    <n v="0.17038023767896143"/>
    <n v="-5619365.8199495859"/>
    <n v="7106120.5800000001"/>
    <n v="0.11"/>
    <n v="-391547.24"/>
    <n v="5.5099999443015357E-2"/>
    <n v="0.16509999944301534"/>
    <n v="-337161.94919697515"/>
    <n v="4.7446696886330512E-2"/>
    <n v="0.15744669688633051"/>
    <n v="-7.6533025566848378E-3"/>
    <n v="-4.6355557737760011E-2"/>
  </r>
  <r>
    <s v="IGREJINHA - RS"/>
    <s v="RS"/>
    <x v="3"/>
    <n v="6"/>
    <n v="0"/>
    <n v="1"/>
    <n v="53.886691411871062"/>
    <n v="1.0777338282374211"/>
    <n v="6184680.6419004919"/>
    <n v="26117043.609999999"/>
    <n v="0.1409"/>
    <n v="-2838922.64"/>
    <n v="0.10869999998441632"/>
    <n v="0.24959999998441632"/>
    <n v="371080.83851402951"/>
    <n v="-1.4208378408188043E-2"/>
    <n v="0.12669162159181196"/>
    <n v="-0.12290837839260435"/>
    <n v="-0.49242138782162692"/>
  </r>
  <r>
    <s v="IGUABA GRANDE - RJ"/>
    <s v="RJ"/>
    <x v="4"/>
    <n v="6"/>
    <n v="0"/>
    <n v="1"/>
    <n v="21.645006652534903"/>
    <n v="0.43290013305069808"/>
    <n v="-6310697.6973393979"/>
    <n v="19563466.050000001"/>
    <n v="0.11"/>
    <n v="-767542.37"/>
    <n v="3.9233455259836229E-2"/>
    <n v="0.14923345525983622"/>
    <n v="-378641.86184036388"/>
    <n v="1.9354538754668367E-2"/>
    <n v="0.12935453875466837"/>
    <n v="-1.9878916505167848E-2"/>
    <n v="-0.13320683670130062"/>
  </r>
  <r>
    <s v="IGUARACI - PE"/>
    <s v="PE"/>
    <x v="2"/>
    <n v="6"/>
    <n v="0.56801373324608118"/>
    <n v="0.43198626675391882"/>
    <n v="17.79748074400263"/>
    <n v="0.15376534528452906"/>
    <n v="-55194057.214284115"/>
    <n v="7181793.96"/>
    <n v="0.11"/>
    <n v="-2616327.54"/>
    <n v="0.36430000005179763"/>
    <n v="0.47430000005179762"/>
    <n v="-3311643.4328570468"/>
    <n v="0.46111646356073505"/>
    <n v="0.57111646356073509"/>
    <n v="9.6816463508937467E-2"/>
    <n v="0.20412494939566583"/>
  </r>
  <r>
    <s v="IGUATAMA - MG"/>
    <s v="MG"/>
    <x v="4"/>
    <n v="7"/>
    <n v="0.38068355800391707"/>
    <n v="0.61931644199608293"/>
    <n v="8.1815535355431699"/>
    <n v="0.10133941251266138"/>
    <n v="-22352183.079217102"/>
    <n v="5417004.2485714285"/>
    <n v="0.11"/>
    <n v="-908791.37"/>
    <n v="0.16776641263289876"/>
    <n v="0.27776641263289875"/>
    <n v="-1341130.9847530262"/>
    <n v="0.24757798281341739"/>
    <n v="0.35757798281341741"/>
    <n v="7.9811570180518654E-2"/>
    <n v="0.28733340875881597"/>
  </r>
  <r>
    <s v="IJUÍ - RS"/>
    <s v="RS"/>
    <x v="3"/>
    <n v="5"/>
    <n v="0.2714497268311179"/>
    <n v="0.7285502731688821"/>
    <n v="25.563068218545851"/>
    <n v="0.37247960667312696"/>
    <n v="-294211125.36234844"/>
    <n v="81988994.400000006"/>
    <n v="0.11"/>
    <n v="-17479828.039999999"/>
    <n v="0.21319724882489835"/>
    <n v="0.32319724882489836"/>
    <n v="-17652667.521740906"/>
    <n v="0.21530533031810065"/>
    <n v="0.32530533031810066"/>
    <n v="2.1080814932022962E-3"/>
    <n v="6.5225848947261245E-3"/>
  </r>
  <r>
    <s v="ILHA DE ITAMARACÁ - PE"/>
    <s v="PE"/>
    <x v="2"/>
    <n v="6"/>
    <n v="0"/>
    <n v="1"/>
    <n v="15.180387868003695"/>
    <n v="0.30360775736007389"/>
    <n v="-4340607.270272796"/>
    <n v="3028549.79"/>
    <n v="0.11"/>
    <n v="-90856.49"/>
    <n v="2.9999998778293159E-2"/>
    <n v="0.13999999877829317"/>
    <n v="-260436.43621636776"/>
    <n v="8.5993777310944514E-2"/>
    <n v="0.19599377731094453"/>
    <n v="5.5993778532651362E-2"/>
    <n v="0.39995556443771285"/>
  </r>
  <r>
    <s v="ILHA SOLTEIRA - SP"/>
    <s v="SP"/>
    <x v="4"/>
    <n v="6"/>
    <n v="0"/>
    <n v="1"/>
    <n v="16.548631853434927"/>
    <n v="0.33097263706869851"/>
    <n v="-54592996.337902121"/>
    <n v="35398828.159999996"/>
    <n v="0.11"/>
    <n v="-1415953.13"/>
    <n v="4.0000000101698283E-2"/>
    <n v="0.15000000010169828"/>
    <n v="-3275579.7802741271"/>
    <n v="9.2533565390039388E-2"/>
    <n v="0.20253356539003939"/>
    <n v="5.2533565288341105E-2"/>
    <n v="0.35022376835149305"/>
  </r>
  <r>
    <s v="ILHABELA - SP"/>
    <s v="SP"/>
    <x v="4"/>
    <n v="6"/>
    <n v="0"/>
    <n v="1"/>
    <n v="17.905869179494953"/>
    <n v="0.35811738358989909"/>
    <n v="-57112223.631675139"/>
    <n v="43310474.691428572"/>
    <n v="0.11"/>
    <n v="-5679814.3600000003"/>
    <n v="0.13114181731940411"/>
    <n v="0.24114181731940409"/>
    <n v="-3426733.4179005083"/>
    <n v="7.9120199958895424E-2"/>
    <n v="0.18912019995889542"/>
    <n v="-5.2021617360508671E-2"/>
    <n v="-0.21573038612213613"/>
  </r>
  <r>
    <s v="ILHOTA - SC"/>
    <s v="SC"/>
    <x v="3"/>
    <n v="6"/>
    <n v="9.8207302075889569E-2"/>
    <n v="0.90179269792411043"/>
    <n v="11.775148899366974"/>
    <n v="0.21237486588836524"/>
    <n v="-15704832.356224451"/>
    <n v="6579637.0899999999"/>
    <n v="0.13500000000000001"/>
    <n v="-591192.63"/>
    <n v="8.9851859899464454E-2"/>
    <n v="0.22485185989946446"/>
    <n v="-942289.9413734671"/>
    <n v="0.14321305696412917"/>
    <n v="0.27821305696412918"/>
    <n v="5.3361197064664717E-2"/>
    <n v="0.23731712554445195"/>
  </r>
  <r>
    <s v="ILÓPOLIS - RS"/>
    <s v="RS"/>
    <x v="3"/>
    <n v="7"/>
    <n v="0"/>
    <n v="1"/>
    <n v="9.5735971481764839"/>
    <n v="0.19147194296352968"/>
    <n v="-6182731.5418696674"/>
    <n v="3088930.55"/>
    <n v="0.11"/>
    <n v="-308893.06"/>
    <n v="0.10000000161868321"/>
    <n v="0.21000000161868321"/>
    <n v="-370963.89251218003"/>
    <n v="0.12009460442941329"/>
    <n v="0.23009460442941329"/>
    <n v="2.0094602810730083E-2"/>
    <n v="9.5688584075431349E-2"/>
  </r>
  <r>
    <s v="IMBITUVA - PR"/>
    <s v="PR"/>
    <x v="3"/>
    <n v="6"/>
    <n v="0.14411211694208173"/>
    <n v="0.8558878830579183"/>
    <n v="11.85118562495863"/>
    <n v="0.20286572352544549"/>
    <n v="-39084069.257950537"/>
    <n v="20200203.469999999"/>
    <n v="0.12"/>
    <n v="-918626.16"/>
    <n v="4.5476084504014164E-2"/>
    <n v="0.16547608450401416"/>
    <n v="-2345044.1554770321"/>
    <n v="0.1160901254761981"/>
    <n v="0.23609012547619809"/>
    <n v="7.0614040972183933E-2"/>
    <n v="0.42673260721534034"/>
  </r>
  <r>
    <s v="INÁCIO MARTINS - PR"/>
    <s v="PR"/>
    <x v="3"/>
    <n v="6"/>
    <n v="0"/>
    <n v="1"/>
    <n v="9.5246143736276689"/>
    <n v="0.19049228747255337"/>
    <n v="-20904793.029856268"/>
    <n v="8368582.6028571418"/>
    <n v="0.11"/>
    <n v="-1048696.7"/>
    <n v="0.12531353871585868"/>
    <n v="0.23531353871585869"/>
    <n v="-1254287.581791376"/>
    <n v="0.14988052831827769"/>
    <n v="0.25988052831827768"/>
    <n v="2.4566989602418987E-2"/>
    <n v="0.10440108859220221"/>
  </r>
  <r>
    <s v="INACIOLÂNDIA - GO"/>
    <s v="GO"/>
    <x v="0"/>
    <n v="7"/>
    <n v="0.23620462784314986"/>
    <n v="0.76379537215685012"/>
    <n v="18.040480013630148"/>
    <n v="0.2755847029179771"/>
    <n v="-32331965.559983213"/>
    <n v="6702132.265714285"/>
    <n v="0.13339999999999999"/>
    <n v="-322578.46000000002"/>
    <n v="4.813072127063147E-2"/>
    <n v="0.18153072127063147"/>
    <n v="-1939917.9335989926"/>
    <n v="0.28944787370474917"/>
    <n v="0.42284787370474919"/>
    <n v="0.24131715243411772"/>
    <n v="1.3293460784213753"/>
  </r>
  <r>
    <s v="INAJÁ - PE"/>
    <s v="PE"/>
    <x v="2"/>
    <n v="6"/>
    <n v="0.3420012332378678"/>
    <n v="0.6579987667621322"/>
    <n v="21.163923285733325"/>
    <n v="0.27851670843721804"/>
    <n v="-43852375.997397073"/>
    <n v="9124978.4600000009"/>
    <n v="0.11"/>
    <n v="-1017264.9"/>
    <n v="0.111481348088574"/>
    <n v="0.221481348088574"/>
    <n v="-2631142.5598438242"/>
    <n v="0.28834507077223542"/>
    <n v="0.39834507077223541"/>
    <n v="0.17686372268366141"/>
    <n v="0.79854906162540917"/>
  </r>
  <r>
    <s v="INDAIAL - SC"/>
    <s v="SC"/>
    <x v="3"/>
    <n v="5"/>
    <n v="3.4238551663577921E-2"/>
    <n v="0.96576144833642208"/>
    <n v="19.396303018065201"/>
    <n v="0.37464403390197526"/>
    <n v="-104659636.83415526"/>
    <n v="46732346.708571427"/>
    <n v="0.11"/>
    <n v="-2669463.1"/>
    <n v="5.7122384986294295E-2"/>
    <n v="0.16712238498629428"/>
    <n v="-6279578.2100493154"/>
    <n v="0.13437326931620885"/>
    <n v="0.24437326931620884"/>
    <n v="7.725088432991456E-2"/>
    <n v="0.46224139474942216"/>
  </r>
  <r>
    <s v="INDEPENDÊNCIA - RS"/>
    <s v="RS"/>
    <x v="3"/>
    <n v="7"/>
    <n v="0"/>
    <n v="1"/>
    <n v="18.27773631676828"/>
    <n v="0.36555472633536562"/>
    <n v="-12022597.082749614"/>
    <n v="6068789.7479999997"/>
    <n v="0.1168"/>
    <n v="-791429.61"/>
    <n v="0.13040979220952903"/>
    <n v="0.24720979220952904"/>
    <n v="-721355.82496497687"/>
    <n v="0.11886320912710864"/>
    <n v="0.23566320912710864"/>
    <n v="-1.1546583082420403E-2"/>
    <n v="-4.67076282829193E-2"/>
  </r>
  <r>
    <s v="INDIANÓPOLIS - PR"/>
    <s v="PR"/>
    <x v="3"/>
    <n v="7"/>
    <n v="0.10946774268939972"/>
    <n v="0.89053225731060026"/>
    <n v="7.7452597060213249"/>
    <n v="0.13794807218920013"/>
    <n v="-18365188.209065679"/>
    <n v="5581880.0700000003"/>
    <n v="0.17180000000000001"/>
    <n v="-428463.35999999999"/>
    <n v="7.6759685737927352E-2"/>
    <n v="0.24855968573792736"/>
    <n v="-1101911.2925439407"/>
    <n v="0.19740862912232734"/>
    <n v="0.36920862912232733"/>
    <n v="0.12064894338439996"/>
    <n v="0.48539224301887796"/>
  </r>
  <r>
    <s v="INDIARA - GO"/>
    <s v="GO"/>
    <x v="0"/>
    <n v="6"/>
    <n v="0.33583127729863738"/>
    <n v="0.66416872270136262"/>
    <n v="17.879806716592604"/>
    <n v="0.23750416778213107"/>
    <n v="-27791153.532911941"/>
    <n v="10028331.609999999"/>
    <n v="0.12"/>
    <n v="-200566.63"/>
    <n v="1.9999999780621537E-2"/>
    <n v="0.13999999978062153"/>
    <n v="-1667469.2119747165"/>
    <n v="0.16627583498654536"/>
    <n v="0.28627583498654535"/>
    <n v="0.14627583520592383"/>
    <n v="1.0448273959652603"/>
  </r>
  <r>
    <s v="INGAZEIRA - PE"/>
    <s v="PE"/>
    <x v="2"/>
    <n v="7"/>
    <n v="0.53777185048767873"/>
    <n v="0.46222814951232127"/>
    <n v="20.86831975905287"/>
    <n v="0.19291849651316839"/>
    <n v="-29079576.841921687"/>
    <n v="4120582.620000001"/>
    <n v="0.11"/>
    <n v="-402295.74"/>
    <n v="9.763079086131754E-2"/>
    <n v="0.20763079086131753"/>
    <n v="-1744774.6105153011"/>
    <n v="0.42342910491509589"/>
    <n v="0.53342910491509588"/>
    <n v="0.32579831405377835"/>
    <n v="1.5691233111537306"/>
  </r>
  <r>
    <s v="INHAÚMA - MG"/>
    <s v="MG"/>
    <x v="4"/>
    <n v="7"/>
    <n v="0.51012143225549467"/>
    <n v="0.48987856774450533"/>
    <n v="22.056679558336548"/>
    <n v="0.21610189182474834"/>
    <n v="-9743242.5693057328"/>
    <n v="3695478.72"/>
    <n v="0.11"/>
    <n v="-341831.78"/>
    <n v="9.2499999567038499E-2"/>
    <n v="0.20249999956703851"/>
    <n v="-584594.55415834393"/>
    <n v="0.15819183344082249"/>
    <n v="0.26819183344082248"/>
    <n v="6.5691833873783967E-2"/>
    <n v="0.32440411858883178"/>
  </r>
  <r>
    <s v="INHUMAS - GO"/>
    <s v="GO"/>
    <x v="0"/>
    <n v="6"/>
    <n v="0.27815781618966728"/>
    <n v="0.72184218381033272"/>
    <n v="17.833952479421281"/>
    <n v="0.2574659840743031"/>
    <n v="-149372499.17978871"/>
    <n v="30065288.5"/>
    <n v="0.11"/>
    <n v="-1343918.4"/>
    <n v="4.470000013470684E-2"/>
    <n v="0.15470000013470683"/>
    <n v="-8962349.9507873226"/>
    <n v="0.29809625644494725"/>
    <n v="0.40809625644494724"/>
    <n v="0.25339625631024043"/>
    <n v="1.6379848486722213"/>
  </r>
  <r>
    <s v="INOCÊNCIA - MS"/>
    <s v="MS"/>
    <x v="0"/>
    <n v="7"/>
    <n v="0.10960467681646655"/>
    <n v="0.89039532318353343"/>
    <n v="35.536141743602336"/>
    <n v="0.63282428824981307"/>
    <n v="-6765413.5213711336"/>
    <n v="7314319.540000001"/>
    <n v="0.11"/>
    <n v="-326053.5"/>
    <n v="4.4577420799966849E-2"/>
    <n v="0.15457742079996684"/>
    <n v="-405924.81128226803"/>
    <n v="5.5497276139274056E-2"/>
    <n v="0.16549727613927406"/>
    <n v="1.0919855339307227E-2"/>
    <n v="7.0643275601280919E-2"/>
  </r>
  <r>
    <s v="IPAMERI - GO"/>
    <s v="GO"/>
    <x v="0"/>
    <n v="6"/>
    <n v="0.36398211268695352"/>
    <n v="0.63601788731304643"/>
    <n v="19.274152396430171"/>
    <n v="0.2451741137385442"/>
    <n v="-164485063.16386056"/>
    <n v="21986738.449999999"/>
    <n v="0.11"/>
    <n v="-2640607.29"/>
    <n v="0.12010000009801364"/>
    <n v="0.23010000009801362"/>
    <n v="-9869103.7898316327"/>
    <n v="0.44886620233714714"/>
    <n v="0.55886620233714712"/>
    <n v="0.3287662022391335"/>
    <n v="1.4287970538856669"/>
  </r>
  <r>
    <s v="IPÊ - RS"/>
    <s v="RS"/>
    <x v="3"/>
    <n v="7"/>
    <n v="0"/>
    <n v="1"/>
    <n v="11.984090068599778"/>
    <n v="0.23968180137199557"/>
    <n v="-18685861.359612148"/>
    <n v="5516193.5485714292"/>
    <n v="0.11"/>
    <n v="-1617537.9"/>
    <n v="0.29323443525996401"/>
    <n v="0.403234435259964"/>
    <n v="-1121151.6815767288"/>
    <n v="0.20324734288322463"/>
    <n v="0.31324734288322464"/>
    <n v="-8.9987092376739353E-2"/>
    <n v="-0.22316321352546431"/>
  </r>
  <r>
    <s v="IPIAÇU - MG"/>
    <s v="MG"/>
    <x v="4"/>
    <n v="7"/>
    <n v="0.5078036218783164"/>
    <n v="0.4921963781216836"/>
    <n v="52.628491795117839"/>
    <n v="0.51807106095127486"/>
    <n v="-11322107.018467182"/>
    <n v="3882117.07"/>
    <n v="0.11"/>
    <n v="-718191.01"/>
    <n v="0.18499983309364754"/>
    <n v="0.29499983309364752"/>
    <n v="-679326.42110803095"/>
    <n v="0.1749886489404687"/>
    <n v="0.28498864894046871"/>
    <n v="-1.0011184153178809E-2"/>
    <n v="-3.3936236668990816E-2"/>
  </r>
  <r>
    <s v="IPIGUÁ - SP"/>
    <s v="SP"/>
    <x v="4"/>
    <n v="7"/>
    <n v="0"/>
    <n v="1"/>
    <n v="20.812524432515087"/>
    <n v="0.41625048865030173"/>
    <n v="-7212103.3783650072"/>
    <n v="5642180.0499999998"/>
    <n v="0.11"/>
    <n v="-55857.58"/>
    <n v="9.8999995577950407E-3"/>
    <n v="0.11989999955779504"/>
    <n v="-432726.20270190045"/>
    <n v="7.669485887851106E-2"/>
    <n v="0.18669485887851106"/>
    <n v="6.6794859320716021E-2"/>
    <n v="0.55708806978367909"/>
  </r>
  <r>
    <s v="IPOJUCA - PE"/>
    <s v="PE"/>
    <x v="2"/>
    <n v="5"/>
    <n v="0.11358181802744766"/>
    <n v="0.88641818197255229"/>
    <n v="7.5295599847313222"/>
    <n v="0.13348677745437634"/>
    <n v="-514703198.53828305"/>
    <n v="143292386.38999999"/>
    <n v="0.11"/>
    <n v="-8597543.1799999997"/>
    <n v="5.9999999976272297E-2"/>
    <n v="0.1699999999762723"/>
    <n v="-30882191.912296981"/>
    <n v="0.21551872147794846"/>
    <n v="0.32551872147794847"/>
    <n v="0.15551872150167617"/>
    <n v="0.9148160089610744"/>
  </r>
  <r>
    <s v="IPORÁ - GO"/>
    <s v="GO"/>
    <x v="0"/>
    <n v="6"/>
    <n v="0.43712950701859749"/>
    <n v="0.56287049298140257"/>
    <n v="8.2639242041124579"/>
    <n v="9.3030381814594471E-2"/>
    <n v="-118282489.46458501"/>
    <n v="16197945.780000005"/>
    <n v="0.11"/>
    <n v="-1200000"/>
    <n v="7.4083468132216432E-2"/>
    <n v="0.18408346813221643"/>
    <n v="-7096949.3678751001"/>
    <n v="0.43813885194244045"/>
    <n v="0.5481388519424405"/>
    <n v="0.36405538381022406"/>
    <n v="1.9776647381976979"/>
  </r>
  <r>
    <s v="IPORÃ - PR"/>
    <s v="PR"/>
    <x v="3"/>
    <n v="6"/>
    <n v="0.43723374400099974"/>
    <n v="0.56276625599900032"/>
    <n v="10.244083704359765"/>
    <n v="0.1153004926488583"/>
    <n v="-52258666.230795115"/>
    <n v="11225342.24"/>
    <n v="0.14000000000000001"/>
    <n v="-513326.9"/>
    <n v="4.5729287270264998E-2"/>
    <n v="0.185729287270265"/>
    <n v="-3135519.9738477068"/>
    <n v="0.2793251115921172"/>
    <n v="0.41932511159211722"/>
    <n v="0.23359582432185222"/>
    <n v="1.2577220736433126"/>
  </r>
  <r>
    <s v="IPUBI - PE"/>
    <s v="PE"/>
    <x v="2"/>
    <n v="6"/>
    <n v="0.46794723647987552"/>
    <n v="0.53205276352012443"/>
    <n v="15.093871760149494"/>
    <n v="0.16061472364411805"/>
    <n v="-107553362.71490422"/>
    <n v="20319287.510000002"/>
    <n v="0.11"/>
    <n v="-2438314.5"/>
    <n v="0.11999999994094281"/>
    <n v="0.22999999994094281"/>
    <n v="-6453201.7628942532"/>
    <n v="0.31758996272474382"/>
    <n v="0.42758996272474381"/>
    <n v="0.197589962783801"/>
    <n v="0.8590867949327663"/>
  </r>
  <r>
    <s v="IPUEIRAS - CE"/>
    <s v="CE"/>
    <x v="2"/>
    <n v="6"/>
    <n v="0.33650820952282823"/>
    <n v="0.66349179047717177"/>
    <n v="20.057209005034899"/>
    <n v="0.26615587029450916"/>
    <n v="-122177806.97608967"/>
    <n v="27818285.989999998"/>
    <n v="0.11"/>
    <n v="-4172742.9"/>
    <n v="0.15000000005392136"/>
    <n v="0.26000000005392138"/>
    <n v="-7330668.4185653804"/>
    <n v="0.26351977333185006"/>
    <n v="0.37351977333185005"/>
    <n v="0.11351977327792867"/>
    <n v="0.43661451251686856"/>
  </r>
  <r>
    <s v="IRANDUBA - AM"/>
    <s v="AM"/>
    <x v="1"/>
    <n v="6"/>
    <n v="0"/>
    <n v="1"/>
    <n v="19.886595351142979"/>
    <n v="0.3977319070228596"/>
    <n v="-67359127.17457366"/>
    <n v="35126764.850000001"/>
    <n v="0.11470000000000001"/>
    <n v="-1313741"/>
    <n v="3.7399999846555752E-2"/>
    <n v="0.15209999984655576"/>
    <n v="-4041547.6304744193"/>
    <n v="0.11505607327440572"/>
    <n v="0.22975607327440573"/>
    <n v="7.765607342784997E-2"/>
    <n v="0.51055932614196164"/>
  </r>
  <r>
    <s v="IRATI - PR"/>
    <s v="PR"/>
    <x v="3"/>
    <n v="5"/>
    <n v="0.2355026314064135"/>
    <n v="0.76449736859358652"/>
    <n v="28.570181884164441"/>
    <n v="0.43683657741367737"/>
    <n v="-106208070.53674109"/>
    <n v="56958939.280000001"/>
    <n v="0.11"/>
    <n v="-6387570.3899999997"/>
    <n v="0.11214342245033464"/>
    <n v="0.22214342245033464"/>
    <n v="-6372484.2322044652"/>
    <n v="0.11187856221968018"/>
    <n v="0.22187856221968016"/>
    <n v="-2.6486023065447339E-4"/>
    <n v="-1.1922938241112346E-3"/>
  </r>
  <r>
    <s v="IRAUÇUBA - CE"/>
    <s v="CE"/>
    <x v="2"/>
    <n v="6"/>
    <n v="0"/>
    <n v="1"/>
    <n v="23.504715964528501"/>
    <n v="0.47009431929057"/>
    <n v="-23790916.509082478"/>
    <n v="18129171.18"/>
    <n v="0.11"/>
    <n v="-513055.54"/>
    <n v="2.8299999757628192E-2"/>
    <n v="0.13829999975762819"/>
    <n v="-1427454.9905449485"/>
    <n v="7.8738017109116876E-2"/>
    <n v="0.18873801710911686"/>
    <n v="5.0438017351488673E-2"/>
    <n v="0.36470005379524006"/>
  </r>
  <r>
    <s v="IRETAMA - PR"/>
    <s v="PR"/>
    <x v="3"/>
    <n v="6"/>
    <n v="0"/>
    <n v="1"/>
    <n v="11.985955941730273"/>
    <n v="0.23971911883460545"/>
    <n v="-10957497.397827769"/>
    <n v="9374186.7400000002"/>
    <n v="0.14990000000000001"/>
    <n v="-276538.51"/>
    <n v="2.9500000124810827E-2"/>
    <n v="0.17940000012481083"/>
    <n v="-657449.8438696661"/>
    <n v="7.013406731746695E-2"/>
    <n v="0.22003406731746694"/>
    <n v="4.0634067192656109E-2"/>
    <n v="0.22649981696982424"/>
  </r>
  <r>
    <s v="ITABERABA - BA"/>
    <s v="BA"/>
    <x v="2"/>
    <n v="5"/>
    <n v="0.49989174510999207"/>
    <n v="0.50010825489000799"/>
    <n v="19.234983603176531"/>
    <n v="0.19239148165245065"/>
    <n v="-63044892.255089968"/>
    <n v="34973943.395999998"/>
    <n v="0.11"/>
    <n v="-1020267.47"/>
    <n v="2.9172217111688038E-2"/>
    <n v="0.13917221711168803"/>
    <n v="-3782693.5353053981"/>
    <n v="0.10815747862558811"/>
    <n v="0.2181574786255881"/>
    <n v="7.8985261513900062E-2"/>
    <n v="0.56753613007769399"/>
  </r>
  <r>
    <s v="ITABERAÍ - GO"/>
    <s v="GO"/>
    <x v="0"/>
    <n v="6"/>
    <n v="0.45227398254119805"/>
    <n v="0.54772601745880189"/>
    <n v="18.875227830795581"/>
    <n v="0.20676906736778405"/>
    <n v="-53256463.39461603"/>
    <n v="20250038.77"/>
    <n v="0.11"/>
    <n v="-765451.47"/>
    <n v="3.7800000221925499E-2"/>
    <n v="0.14780000022192549"/>
    <n v="-3195387.8036769619"/>
    <n v="0.15779662646428413"/>
    <n v="0.26779662646428415"/>
    <n v="0.11999662624235866"/>
    <n v="0.81188515603640488"/>
  </r>
  <r>
    <s v="ITABIRA - MG"/>
    <s v="MG"/>
    <x v="4"/>
    <n v="4"/>
    <n v="0"/>
    <n v="1"/>
    <n v="21.305675547754966"/>
    <n v="0.42611351095509931"/>
    <n v="-179298642.67242473"/>
    <n v="86643129.620000005"/>
    <n v="0.11"/>
    <n v="-8447705.1400000006"/>
    <n v="9.7500000023660272E-2"/>
    <n v="0.20750000002366026"/>
    <n v="-10757918.560345484"/>
    <n v="0.12416355004173595"/>
    <n v="0.23416355004173595"/>
    <n v="2.6663550018075688E-2"/>
    <n v="0.12849903621703795"/>
  </r>
  <r>
    <s v="ITACARAMBI - MG"/>
    <s v="MG"/>
    <x v="4"/>
    <n v="6"/>
    <n v="6.9644365018683124E-2"/>
    <n v="0.9303556349813169"/>
    <n v="21.522531553769753"/>
    <n v="0.40047217020225773"/>
    <n v="-24180033.762013286"/>
    <n v="12810619.031999998"/>
    <n v="0.11"/>
    <n v="-496537.18"/>
    <n v="3.8759811587534228E-2"/>
    <n v="0.14875981158753424"/>
    <n v="-1450802.025720797"/>
    <n v="0.1132499547521317"/>
    <n v="0.22324995475213172"/>
    <n v="7.4490143164597483E-2"/>
    <n v="0.50074104268924469"/>
  </r>
  <r>
    <s v="ITACOATIARA - AM"/>
    <s v="AM"/>
    <x v="1"/>
    <n v="5"/>
    <n v="0.43995973329497379"/>
    <n v="0.56004026670502616"/>
    <n v="16.74497778442958"/>
    <n v="0.1875572364872336"/>
    <n v="-181875015.10441846"/>
    <n v="56365029.06000001"/>
    <n v="0.11"/>
    <n v="-3502131.19"/>
    <n v="6.2133050375473349E-2"/>
    <n v="0.17213305037547336"/>
    <n v="-10912500.906265108"/>
    <n v="0.19360410325787039"/>
    <n v="0.30360410325787041"/>
    <n v="0.13147105288239705"/>
    <n v="0.76377576877665043"/>
  </r>
  <r>
    <s v="ITACURUBA - PE"/>
    <s v="PE"/>
    <x v="2"/>
    <n v="7"/>
    <n v="0"/>
    <n v="1"/>
    <n v="21.802769125803469"/>
    <n v="0.43605538251606935"/>
    <n v="-12136725.837351514"/>
    <n v="7201253.54"/>
    <n v="0.11"/>
    <n v="-178591.09"/>
    <n v="2.4800000306613283E-2"/>
    <n v="0.13480000030661329"/>
    <n v="-728203.55024109082"/>
    <n v="0.10112177639576496"/>
    <n v="0.21112177639576496"/>
    <n v="7.6321776089151666E-2"/>
    <n v="0.5661852812726389"/>
  </r>
  <r>
    <s v="ITAGUAÍ - RJ"/>
    <s v="RJ"/>
    <x v="4"/>
    <n v="4"/>
    <n v="0.50680445978706945"/>
    <n v="0.49319554021293055"/>
    <n v="17.721896695839728"/>
    <n v="0.17480720829004848"/>
    <n v="-660732057.32431519"/>
    <n v="188362059.55500001"/>
    <n v="0.11"/>
    <n v="-9006355.8000000007"/>
    <n v="4.7814065217152854E-2"/>
    <n v="0.15781406521715285"/>
    <n v="-39643923.439458907"/>
    <n v="0.21046660634905218"/>
    <n v="0.32046660634905216"/>
    <n v="0.16265254113189931"/>
    <n v="1.0306593452750152"/>
  </r>
  <r>
    <s v="ITAGUAJÉ - PR"/>
    <s v="PR"/>
    <x v="3"/>
    <n v="7"/>
    <n v="0.19894486603783326"/>
    <n v="0.80105513396216677"/>
    <n v="36.072602616492496"/>
    <n v="0.57792287042636803"/>
    <n v="-8016151.1645505996"/>
    <n v="6118786.1485714298"/>
    <n v="0.11"/>
    <n v="0"/>
    <n v="0"/>
    <n v="0.11"/>
    <n v="-480969.06987303594"/>
    <n v="7.8605308012820341E-2"/>
    <n v="0.18860530801282033"/>
    <n v="7.8605308012820327E-2"/>
    <n v="0.71459370920745746"/>
  </r>
  <r>
    <s v="ITAGUARI - GO"/>
    <s v="GO"/>
    <x v="0"/>
    <n v="7"/>
    <n v="8.0888945979218807E-2"/>
    <n v="0.91911105402078119"/>
    <n v="20.565072282857038"/>
    <n v="0.37803170523820567"/>
    <n v="-13206990.270484278"/>
    <n v="3507541.05"/>
    <n v="0.1399"/>
    <n v="-35414.76"/>
    <n v="1.0096748546962837E-2"/>
    <n v="0.14999674854696282"/>
    <n v="-792419.41622905666"/>
    <n v="0.22591878610488583"/>
    <n v="0.36581878610488583"/>
    <n v="0.21582203755792301"/>
    <n v="1.4388447726275269"/>
  </r>
  <r>
    <s v="ITAGUARU - GO"/>
    <s v="GO"/>
    <x v="0"/>
    <n v="7"/>
    <n v="0.44466224232198148"/>
    <n v="0.55533775767801852"/>
    <n v="17.931710616224102"/>
    <n v="0.19916311929890024"/>
    <n v="-15607156.358459057"/>
    <n v="2429680.2400000002"/>
    <n v="0.18"/>
    <n v="-48593.599999999999"/>
    <n v="1.9999998024431392E-2"/>
    <n v="0.19999999802443139"/>
    <n v="-936429.38150754338"/>
    <n v="0.38541260125140719"/>
    <n v="0.56541260125140713"/>
    <n v="0.36541260322697577"/>
    <n v="1.8270630341823209"/>
  </r>
  <r>
    <s v="ITAÍ - SP"/>
    <s v="SP"/>
    <x v="4"/>
    <n v="6"/>
    <n v="0"/>
    <n v="1"/>
    <n v="28.330972317424578"/>
    <n v="0.5666194463484916"/>
    <n v="-6377256.5603727847"/>
    <n v="20894627.537142854"/>
    <n v="0.12"/>
    <n v="-429175.11"/>
    <n v="2.0539974174561701E-2"/>
    <n v="0.14053997417456171"/>
    <n v="-382635.39362236706"/>
    <n v="1.8312620932925655E-2"/>
    <n v="0.13831262093292565"/>
    <n v="-2.2273532416360597E-3"/>
    <n v="-1.5848538856777616E-2"/>
  </r>
  <r>
    <s v="ITAÍBA - PE"/>
    <s v="PE"/>
    <x v="2"/>
    <n v="6"/>
    <n v="0.55984699266114613"/>
    <n v="0.44015300733885387"/>
    <n v="24.270668228849971"/>
    <n v="0.21365615222103776"/>
    <n v="-105728862.43190007"/>
    <n v="20211709.620000001"/>
    <n v="0.11"/>
    <n v="-1952451.15"/>
    <n v="9.6600000035029193E-2"/>
    <n v="0.20660000003502921"/>
    <n v="-6343731.7459140038"/>
    <n v="0.31386418394002258"/>
    <n v="0.42386418394002257"/>
    <n v="0.21726418390499336"/>
    <n v="1.0516175405041435"/>
  </r>
  <r>
    <s v="ITAIÓPOLIS - SC"/>
    <s v="SC"/>
    <x v="3"/>
    <n v="6"/>
    <n v="8.2422465168257908E-2"/>
    <n v="0.91757753483174209"/>
    <n v="10.275275393522797"/>
    <n v="0.18856723730611816"/>
    <n v="-52492283.299529098"/>
    <n v="13548886.470000001"/>
    <n v="0.11"/>
    <n v="-2032332.97"/>
    <n v="0.1499999999630966"/>
    <n v="0.25999999996309658"/>
    <n v="-3149536.9979717457"/>
    <n v="0.23245725801492714"/>
    <n v="0.34245725801492716"/>
    <n v="8.2457258051830573E-2"/>
    <n v="0.31714330024436244"/>
  </r>
  <r>
    <s v="ITAITINGA - CE"/>
    <s v="CE"/>
    <x v="2"/>
    <n v="6"/>
    <n v="0"/>
    <n v="1"/>
    <n v="17.79934668104061"/>
    <n v="0.35598693362081218"/>
    <n v="-76856808.490678832"/>
    <n v="24641928.219999999"/>
    <n v="0.11"/>
    <n v="-8567715.7100000009"/>
    <n v="0.347688526381074"/>
    <n v="0.45768852638107399"/>
    <n v="-4611408.5094407294"/>
    <n v="0.18713667486856797"/>
    <n v="0.29713667486856798"/>
    <n v="-0.16055185151250601"/>
    <n v="-0.35078845603140518"/>
  </r>
  <r>
    <s v="ITAJOBI - SP"/>
    <s v="SP"/>
    <x v="4"/>
    <n v="6"/>
    <n v="0"/>
    <n v="1"/>
    <n v="8.9698449111540164"/>
    <n v="0.17939689822308033"/>
    <n v="-10313910.660298172"/>
    <n v="16602253.58"/>
    <n v="0.11"/>
    <n v="-1577214.09"/>
    <n v="9.4999999993976722E-2"/>
    <n v="0.20499999999397672"/>
    <n v="-618834.63961789035"/>
    <n v="3.7274134901985417E-2"/>
    <n v="0.14727413490198543"/>
    <n v="-5.7725865091991291E-2"/>
    <n v="-0.28158958582286531"/>
  </r>
  <r>
    <s v="ITALVA - RJ"/>
    <s v="RJ"/>
    <x v="4"/>
    <n v="6"/>
    <n v="0.14715058941292805"/>
    <n v="0.85284941058707198"/>
    <n v="51.234639151510677"/>
    <n v="0.87390863604014402"/>
    <n v="-9141108.9047408737"/>
    <n v="14064086.16"/>
    <n v="0.11"/>
    <n v="-1248891.03"/>
    <n v="8.8800012726884495E-2"/>
    <n v="0.1988000127268845"/>
    <n v="-548466.53428445244"/>
    <n v="3.8997665973091025E-2"/>
    <n v="0.14899766597309103"/>
    <n v="-4.9802346753793469E-2"/>
    <n v="-0.25051480666760795"/>
  </r>
  <r>
    <s v="ITAMARANDIBA - MG"/>
    <s v="MG"/>
    <x v="4"/>
    <n v="6"/>
    <n v="0"/>
    <n v="1"/>
    <n v="20.491552140790759"/>
    <n v="0.40983104281581517"/>
    <n v="-23053057.693669695"/>
    <n v="14899377.98"/>
    <n v="0.16870000000000002"/>
    <n v="-588524.98"/>
    <n v="3.9499969783302322E-2"/>
    <n v="0.20819996978330235"/>
    <n v="-1383183.4616201816"/>
    <n v="9.2834980324472682E-2"/>
    <n v="0.2615349803244727"/>
    <n v="5.3335010541170347E-2"/>
    <n v="0.25617203785707665"/>
  </r>
  <r>
    <s v="ITAPAGIPE - MG"/>
    <s v="MG"/>
    <x v="4"/>
    <n v="6"/>
    <n v="0"/>
    <n v="1"/>
    <n v="8.3293573742383913"/>
    <n v="0.16658714748476783"/>
    <n v="-7497700.5849557715"/>
    <n v="8367934.1057142876"/>
    <n v="0.11"/>
    <n v="-188833.89"/>
    <n v="2.2566369143735165E-2"/>
    <n v="0.13256636914373515"/>
    <n v="-449862.03509734629"/>
    <n v="5.3760226767338534E-2"/>
    <n v="0.16376022676733853"/>
    <n v="3.1193857623603383E-2"/>
    <n v="0.23530747522987094"/>
  </r>
  <r>
    <s v="ITAPECERICA DA SERRA - SP"/>
    <s v="SP"/>
    <x v="4"/>
    <n v="4"/>
    <n v="3.9011769491678491E-2"/>
    <n v="0.96098823050832149"/>
    <n v="12.129889803788297"/>
    <n v="0.23313362677606894"/>
    <n v="-190560602.78477919"/>
    <n v="92336874.760000005"/>
    <n v="0.11"/>
    <n v="-1385053.12"/>
    <n v="1.4999999984838128E-2"/>
    <n v="0.12499999998483813"/>
    <n v="-11433636.16708675"/>
    <n v="0.12382524529669006"/>
    <n v="0.23382524529669008"/>
    <n v="0.10882524531185195"/>
    <n v="0.87060196260041534"/>
  </r>
  <r>
    <s v="ITAPEMIRIM - ES"/>
    <s v="ES"/>
    <x v="4"/>
    <n v="6"/>
    <n v="0"/>
    <n v="1"/>
    <n v="11.235391928539704"/>
    <n v="0.22470783857079407"/>
    <n v="-51120831.747567207"/>
    <n v="39356954.562857151"/>
    <n v="0.11"/>
    <n v="-2000000"/>
    <n v="5.0816940035484502E-2"/>
    <n v="0.1608169400354845"/>
    <n v="-3067249.9048540322"/>
    <n v="7.7934127244406445E-2"/>
    <n v="0.18793412724440645"/>
    <n v="2.711718720892195E-2"/>
    <n v="0.16862145992168798"/>
  </r>
  <r>
    <s v="ITAPETININGA - SP"/>
    <s v="SP"/>
    <x v="4"/>
    <n v="4"/>
    <n v="0.4682414972662865"/>
    <n v="0.5317585027337135"/>
    <n v="7.635501657660253"/>
    <n v="8.1204858581964065E-2"/>
    <n v="-507559601.70249951"/>
    <n v="92545560.642857134"/>
    <n v="0.11"/>
    <n v="-7696549.25"/>
    <n v="8.3164975138048783E-2"/>
    <n v="0.19316497513804878"/>
    <n v="-30453576.102149971"/>
    <n v="0.32906576923417713"/>
    <n v="0.43906576923417712"/>
    <n v="0.24590079409612833"/>
    <n v="1.2730092187799107"/>
  </r>
  <r>
    <s v="ITAPEVA - MG"/>
    <s v="MG"/>
    <x v="4"/>
    <n v="7"/>
    <n v="0.22260624699354861"/>
    <n v="0.77739375300645142"/>
    <n v="13.072692383813131"/>
    <n v="0.20325258788302686"/>
    <n v="-26114289.275251284"/>
    <n v="7574249.9199999999"/>
    <n v="0.11"/>
    <n v="-928603.04"/>
    <n v="0.12259999997465096"/>
    <n v="0.23259999997465097"/>
    <n v="-1566857.3565150769"/>
    <n v="0.20686633964608828"/>
    <n v="0.31686633964608829"/>
    <n v="8.4266339671437318E-2"/>
    <n v="0.36228005021763021"/>
  </r>
  <r>
    <s v="ITAPEVA - SP"/>
    <s v="SP"/>
    <x v="4"/>
    <n v="5"/>
    <n v="0"/>
    <n v="1"/>
    <n v="7.7646079669284047"/>
    <n v="0.1552921593385681"/>
    <n v="-102052065.97202267"/>
    <n v="84854310.540000007"/>
    <n v="0.11"/>
    <n v="-2524496.2400000002"/>
    <n v="2.9750948701774697E-2"/>
    <n v="0.13975094870177471"/>
    <n v="-6123123.9583213599"/>
    <n v="7.216043497796075E-2"/>
    <n v="0.18216043497796075"/>
    <n v="4.2409486276186042E-2"/>
    <n v="0.3034647468954712"/>
  </r>
  <r>
    <s v="ITAPEVI - SP"/>
    <s v="SP"/>
    <x v="4"/>
    <n v="4"/>
    <n v="0"/>
    <n v="1"/>
    <n v="21.168395616743272"/>
    <n v="0.42336791233486543"/>
    <n v="-111966362.983364"/>
    <n v="162635452.19999999"/>
    <n v="0.18"/>
    <n v="-4879063.57"/>
    <n v="3.0000000024594888E-2"/>
    <n v="0.21000000002459487"/>
    <n v="-6717981.7790018395"/>
    <n v="4.1306994804185995E-2"/>
    <n v="0.22130699480418597"/>
    <n v="1.1306994779591101E-2"/>
    <n v="5.3842832277461117E-2"/>
  </r>
  <r>
    <s v="ITAPIPOCA - CE"/>
    <s v="CE"/>
    <x v="2"/>
    <n v="4"/>
    <n v="0"/>
    <n v="1"/>
    <n v="20.17935060813047"/>
    <n v="0.40358701216260939"/>
    <n v="-190444962.25572598"/>
    <n v="85743292.299999997"/>
    <n v="0.13350000000000001"/>
    <n v="-1714865.85"/>
    <n v="2.0000000046650881E-2"/>
    <n v="0.15350000004665088"/>
    <n v="-11426697.735343559"/>
    <n v="0.13326637488287302"/>
    <n v="0.26676637488287303"/>
    <n v="0.11326637483622215"/>
    <n v="0.7378916925198622"/>
  </r>
  <r>
    <s v="ITAPIRA - SP"/>
    <s v="SP"/>
    <x v="4"/>
    <n v="5"/>
    <n v="0"/>
    <n v="1"/>
    <n v="15.280990431809997"/>
    <n v="0.30561980863619992"/>
    <n v="-64563224.611563869"/>
    <n v="34452510.530000001"/>
    <n v="0.13100000000000001"/>
    <n v="-5408024.4900000002"/>
    <n v="0.15697040380528693"/>
    <n v="0.28797040380528693"/>
    <n v="-3873793.4766938318"/>
    <n v="0.11243864139655868"/>
    <n v="0.24343864139655869"/>
    <n v="-4.4531762408728248E-2"/>
    <n v="-0.15464006654947327"/>
  </r>
  <r>
    <s v="ITAPISSUMA - PE"/>
    <s v="PE"/>
    <x v="2"/>
    <n v="6"/>
    <n v="0.23536357940685459"/>
    <n v="0.76463642059314541"/>
    <n v="16.469238707558791"/>
    <n v="0.25185959470483665"/>
    <n v="-149565736.56641296"/>
    <n v="23881828.960000001"/>
    <n v="0.11"/>
    <n v="-4059910.92"/>
    <n v="0.16999999986600689"/>
    <n v="0.27999999986600688"/>
    <n v="-8973944.1939847767"/>
    <n v="0.37576452829535617"/>
    <n v="0.48576452829535616"/>
    <n v="0.20576452842934928"/>
    <n v="0.73487331617077589"/>
  </r>
  <r>
    <s v="ITAPOÁ - SC"/>
    <s v="SC"/>
    <x v="3"/>
    <n v="6"/>
    <n v="0"/>
    <n v="1"/>
    <n v="29.056786468654838"/>
    <n v="0.58113572937309677"/>
    <n v="-17301710.238713529"/>
    <n v="23283552.505714286"/>
    <n v="0.11"/>
    <n v="-669025.62"/>
    <n v="2.8733829162702156E-2"/>
    <n v="0.13873382916270216"/>
    <n v="-1038102.6143228117"/>
    <n v="4.4585233033835318E-2"/>
    <n v="0.15458523303383531"/>
    <n v="1.5851403871133152E-2"/>
    <n v="0.1142576685643355"/>
  </r>
  <r>
    <s v="ITAPORÃ - MS"/>
    <s v="MS"/>
    <x v="0"/>
    <n v="6"/>
    <n v="0.25427381043099317"/>
    <n v="0.74572618956900683"/>
    <n v="39.912746252196214"/>
    <n v="0.59527960355769882"/>
    <n v="-11178968.5855275"/>
    <n v="11073993.710000001"/>
    <n v="0.14130000000000001"/>
    <n v="-247465.93"/>
    <n v="2.2346583940763314E-2"/>
    <n v="0.16364658394076331"/>
    <n v="-670738.11513165"/>
    <n v="6.0568764322663678E-2"/>
    <n v="0.20186876432266368"/>
    <n v="3.8222180381900367E-2"/>
    <n v="0.23356540333121778"/>
  </r>
  <r>
    <s v="ITAPURANGA - GO"/>
    <s v="GO"/>
    <x v="0"/>
    <n v="6"/>
    <n v="0.31854647063750319"/>
    <n v="0.68145352936249681"/>
    <n v="17.857859302902629"/>
    <n v="0.24338602497643788"/>
    <n v="-75736663.924665168"/>
    <n v="19682234"/>
    <n v="0.13819999999999999"/>
    <n v="-984111.7"/>
    <n v="4.9999999999999996E-2"/>
    <n v="0.18819999999999998"/>
    <n v="-4544199.8354799096"/>
    <n v="0.23087825474892279"/>
    <n v="0.36907825474892275"/>
    <n v="0.18087825474892277"/>
    <n v="0.96109593384124747"/>
  </r>
  <r>
    <s v="ITAQUI - RS"/>
    <s v="RS"/>
    <x v="3"/>
    <n v="6"/>
    <n v="0"/>
    <n v="1"/>
    <n v="12.349806529942246"/>
    <n v="0.24699613059884493"/>
    <n v="-8839612.8811463788"/>
    <n v="13933079.119999999"/>
    <n v="0.15390000000000001"/>
    <n v="-642314.94999999995"/>
    <n v="4.6100000184309584E-2"/>
    <n v="0.20000000018430958"/>
    <n v="-530376.77286878275"/>
    <n v="3.8066013140445207E-2"/>
    <n v="0.1919660131404452"/>
    <n v="-8.0339870438643768E-3"/>
    <n v="-4.0169935182303385E-2"/>
  </r>
  <r>
    <s v="ITAQUIRAÍ - MS"/>
    <s v="MS"/>
    <x v="0"/>
    <n v="6"/>
    <n v="0"/>
    <n v="1"/>
    <n v="40.976440316538621"/>
    <n v="0.81952880633077241"/>
    <n v="-5422334.9755428964"/>
    <n v="14658240.640000001"/>
    <n v="0.11"/>
    <n v="-293164.81"/>
    <n v="1.9999999808981168E-2"/>
    <n v="0.12999999980898116"/>
    <n v="-325340.09853257379"/>
    <n v="2.2195030530797303E-2"/>
    <n v="0.13219503053079731"/>
    <n v="2.1950307218161491E-3"/>
    <n v="1.6884851731088224E-2"/>
  </r>
  <r>
    <s v="ITAREMA - CE"/>
    <s v="CE"/>
    <x v="2"/>
    <n v="6"/>
    <n v="0"/>
    <n v="1"/>
    <n v="30.223164912457765"/>
    <n v="0.60446329824915535"/>
    <n v="-14360531.507598445"/>
    <n v="34715540.820000008"/>
    <n v="0.13500000000000001"/>
    <n v="-266747.90999999997"/>
    <n v="7.6838183620150761E-3"/>
    <n v="0.14268381836201507"/>
    <n v="-861631.89045590663"/>
    <n v="2.4819774374925219E-2"/>
    <n v="0.15981977437492523"/>
    <n v="1.7135956012910153E-2"/>
    <n v="0.12009740284236781"/>
  </r>
  <r>
    <s v="ITARUMÃ - GO"/>
    <s v="GO"/>
    <x v="0"/>
    <n v="7"/>
    <n v="0.1296368228578807"/>
    <n v="0.8703631771421193"/>
    <n v="12.538704130869343"/>
    <n v="0.21826452729176915"/>
    <n v="-13901747.595393162"/>
    <n v="4852099.33"/>
    <n v="0.12789999999999999"/>
    <n v="-275318.77"/>
    <n v="5.6742195753853211E-2"/>
    <n v="0.18464219575385321"/>
    <n v="-834104.85572358966"/>
    <n v="0.1719059728572353"/>
    <n v="0.29980597285723531"/>
    <n v="0.1151637771033821"/>
    <n v="0.62371321264456325"/>
  </r>
  <r>
    <s v="ITATIAIA - RJ"/>
    <s v="RJ"/>
    <x v="4"/>
    <n v="6"/>
    <n v="0"/>
    <n v="1"/>
    <n v="11.925139985825645"/>
    <n v="0.23850279971651289"/>
    <n v="-29754397.011163894"/>
    <n v="37458776.845714286"/>
    <n v="0.11"/>
    <n v="-2695053.35"/>
    <n v="7.1947179725072766E-2"/>
    <n v="0.18194717972507277"/>
    <n v="-1785263.8206698336"/>
    <n v="4.7659426468274771E-2"/>
    <n v="0.15765942646827477"/>
    <n v="-2.4287753256797995E-2"/>
    <n v="-0.13348793475940357"/>
  </r>
  <r>
    <s v="ITATIBA DO SUL - RS"/>
    <s v="RS"/>
    <x v="3"/>
    <n v="7"/>
    <n v="0"/>
    <n v="1"/>
    <n v="7.5418146338816259"/>
    <n v="0.15083629267763252"/>
    <n v="-9821411.3472382464"/>
    <n v="4409772.9099999992"/>
    <n v="0.11"/>
    <n v="-331929.84999999998"/>
    <n v="7.527141573374127E-2"/>
    <n v="0.18527141573374128"/>
    <n v="-589284.68083429476"/>
    <n v="0.13363152544612436"/>
    <n v="0.24363152544612438"/>
    <n v="5.836010971238309E-2"/>
    <n v="0.31499791525452592"/>
  </r>
  <r>
    <s v="ITATINGA - SP"/>
    <s v="SP"/>
    <x v="4"/>
    <n v="6"/>
    <n v="0"/>
    <n v="1"/>
    <n v="19.525709573526431"/>
    <n v="0.39051419147052863"/>
    <n v="-9253217.9272973984"/>
    <n v="11762169.385714285"/>
    <n v="0.11"/>
    <n v="-153193.60999999999"/>
    <n v="1.3024264910354116E-2"/>
    <n v="0.12302426491035412"/>
    <n v="-555193.07563784393"/>
    <n v="4.7201588196149627E-2"/>
    <n v="0.15720158819614963"/>
    <n v="3.4177323285795508E-2"/>
    <n v="0.27780961187372255"/>
  </r>
  <r>
    <s v="ITAUÇU - GO"/>
    <s v="GO"/>
    <x v="0"/>
    <n v="7"/>
    <n v="0.28268678961446364"/>
    <n v="0.71731321038553642"/>
    <n v="18.549522481200228"/>
    <n v="0.2661163504421683"/>
    <n v="-28447595.652944028"/>
    <n v="5264289.03"/>
    <n v="0.11"/>
    <n v="-359550.94"/>
    <n v="6.8299999857720575E-2"/>
    <n v="0.17829999985772058"/>
    <n v="-1706855.7391766417"/>
    <n v="0.32423290770124025"/>
    <n v="0.43423290770124023"/>
    <n v="0.25593290784351963"/>
    <n v="1.4354061023429523"/>
  </r>
  <r>
    <s v="ITAÚNA - MG"/>
    <s v="MG"/>
    <x v="4"/>
    <n v="5"/>
    <n v="0"/>
    <n v="1"/>
    <n v="7.7586759915368138"/>
    <n v="0.15517351983073627"/>
    <n v="-65647073.808324084"/>
    <n v="43751061.257142857"/>
    <n v="0.11"/>
    <n v="-172071.23"/>
    <n v="3.9329612826684845E-3"/>
    <n v="0.11393296128266849"/>
    <n v="-3938824.4284994449"/>
    <n v="9.0028088812505944E-2"/>
    <n v="0.20002808881250594"/>
    <n v="8.6095127529837459E-2"/>
    <n v="0.75566479235306483"/>
  </r>
  <r>
    <s v="ITU - SP"/>
    <s v="SP"/>
    <x v="4"/>
    <n v="4"/>
    <n v="0"/>
    <n v="1"/>
    <n v="7.7239898037091868"/>
    <n v="0.15447979607418375"/>
    <n v="-171618604.19957694"/>
    <n v="138155297.60571429"/>
    <n v="0.11"/>
    <n v="-3046491.79"/>
    <n v="2.2051212243011323E-2"/>
    <n v="0.13205121224301133"/>
    <n v="-10297116.251974616"/>
    <n v="7.4532909200209441E-2"/>
    <n v="0.18453290920020943"/>
    <n v="5.2481696957198093E-2"/>
    <n v="0.39743442006891261"/>
  </r>
  <r>
    <s v="ITUMBIARA - GO"/>
    <s v="GO"/>
    <x v="0"/>
    <n v="5"/>
    <n v="0"/>
    <n v="1"/>
    <n v="17.887444261499777"/>
    <n v="0.35774888522999554"/>
    <n v="-18156590.084855244"/>
    <n v="30118619.57"/>
    <n v="0.11"/>
    <n v="-150593.1"/>
    <n v="5.0000000713844141E-3"/>
    <n v="0.11500000007138442"/>
    <n v="-1089395.4050913146"/>
    <n v="3.6170163860246088E-2"/>
    <n v="0.14617016386024609"/>
    <n v="3.1170163788861671E-2"/>
    <n v="0.27104490234359391"/>
  </r>
  <r>
    <s v="ITUVERAVA - SP"/>
    <s v="SP"/>
    <x v="4"/>
    <n v="6"/>
    <n v="0.12251685977347881"/>
    <n v="0.87748314022652119"/>
    <n v="14.470946545075089"/>
    <n v="0.25396023232845233"/>
    <n v="-112469424.26349658"/>
    <n v="46456525.700000003"/>
    <n v="0.11"/>
    <n v="-13816170.74"/>
    <n v="0.29739999993154892"/>
    <n v="0.40739999993154891"/>
    <n v="-6748165.4558097944"/>
    <n v="0.14525764365994751"/>
    <n v="0.25525764365994752"/>
    <n v="-0.15214235627160139"/>
    <n v="-0.37344711904065842"/>
  </r>
  <r>
    <s v="IVATUBA - PR"/>
    <s v="PR"/>
    <x v="3"/>
    <n v="7"/>
    <n v="0"/>
    <n v="1"/>
    <n v="24.572875331494682"/>
    <n v="0.49145750662989363"/>
    <n v="-5581291.6240170505"/>
    <n v="6041959.068"/>
    <n v="0.11"/>
    <n v="-201427.47"/>
    <n v="3.3338105692708078E-2"/>
    <n v="0.14333810569270808"/>
    <n v="-334877.49744102301"/>
    <n v="5.5425317131761645E-2"/>
    <n v="0.16542531713176165"/>
    <n v="2.2087211439053567E-2"/>
    <n v="0.15409169342871532"/>
  </r>
  <r>
    <s v="IVOLÂNDIA - GO"/>
    <s v="GO"/>
    <x v="0"/>
    <n v="7"/>
    <n v="0.15194149234981424"/>
    <n v="0.84805850765018576"/>
    <n v="19.601391650067296"/>
    <n v="0.33246253901245765"/>
    <n v="-8689221.007470509"/>
    <n v="4133951.9"/>
    <n v="0.11"/>
    <n v="-351385.91"/>
    <n v="8.4999999637151075E-2"/>
    <n v="0.19499999963715109"/>
    <n v="-521353.26044823055"/>
    <n v="0.12611497982069664"/>
    <n v="0.23611497982069662"/>
    <n v="4.1114980183545535E-2"/>
    <n v="0.21084605261564504"/>
  </r>
  <r>
    <s v="IVORÁ - RS"/>
    <s v="RS"/>
    <x v="3"/>
    <n v="7"/>
    <n v="0"/>
    <n v="1"/>
    <n v="7.830554035017375"/>
    <n v="0.15661108070034749"/>
    <n v="-6123483.5942205638"/>
    <n v="3011578.4485714282"/>
    <n v="0.11"/>
    <n v="-300080.78000000003"/>
    <n v="9.9642358691451757E-2"/>
    <n v="0.20964235869145176"/>
    <n v="-367409.0156532338"/>
    <n v="0.1219988195318365"/>
    <n v="0.23199881953183649"/>
    <n v="2.2356460840384729E-2"/>
    <n v="0.1066409526201173"/>
  </r>
  <r>
    <s v="IVOTI - RS"/>
    <s v="RS"/>
    <x v="3"/>
    <n v="6"/>
    <n v="0"/>
    <n v="1"/>
    <n v="19.583244278114108"/>
    <n v="0.39166488556228218"/>
    <n v="-29103010.842958633"/>
    <n v="21397994.280000001"/>
    <n v="0.11"/>
    <n v="-2867331.23"/>
    <n v="0.1339999998354986"/>
    <n v="0.24399999983549858"/>
    <n v="-1746180.6505775179"/>
    <n v="8.1604875098486004E-2"/>
    <n v="0.191604875098486"/>
    <n v="-5.2395124737012577E-2"/>
    <n v="-0.21473411791941244"/>
  </r>
  <r>
    <s v="JABORANDI - SP"/>
    <s v="SP"/>
    <x v="4"/>
    <n v="7"/>
    <n v="0"/>
    <n v="1"/>
    <n v="38.415135188763287"/>
    <n v="0.76830270377526577"/>
    <n v="-968206.58958245278"/>
    <n v="7572367.5300000003"/>
    <n v="0.2"/>
    <n v="-32306.48"/>
    <n v="4.2663644985546549E-3"/>
    <n v="0.20426636449855468"/>
    <n v="-58092.395374947162"/>
    <n v="7.6716291364356372E-3"/>
    <n v="0.20767162913643564"/>
    <n v="3.4052646378809615E-3"/>
    <n v="1.6670706634645427E-2"/>
  </r>
  <r>
    <s v="JABOTI - PR"/>
    <s v="PR"/>
    <x v="3"/>
    <n v="7"/>
    <n v="0.70746645991065882"/>
    <n v="0.29253354008934118"/>
    <n v="11.123205181590151"/>
    <n v="6.5078211778213407E-2"/>
    <n v="-27584336.737273693"/>
    <n v="5256217.96"/>
    <n v="0.13"/>
    <n v="-618464.96"/>
    <n v="0.11766349202155231"/>
    <n v="0.2476634920215523"/>
    <n v="-1655060.2042364215"/>
    <n v="0.31487663122638498"/>
    <n v="0.44487663122638499"/>
    <n v="0.19721313920483269"/>
    <n v="0.79629475299359309"/>
  </r>
  <r>
    <s v="JABOTICABAL - SP"/>
    <s v="SP"/>
    <x v="4"/>
    <n v="5"/>
    <n v="0.60653909795856931"/>
    <n v="0.39346090204143069"/>
    <n v="49.832017428928999"/>
    <n v="0.39213901056261397"/>
    <n v="-305862096.17742401"/>
    <n v="71201267.363999993"/>
    <n v="0.13"/>
    <n v="-1800000"/>
    <n v="2.528044888299413E-2"/>
    <n v="0.15528044888299414"/>
    <n v="-18351725.77064544"/>
    <n v="0.25774436958862673"/>
    <n v="0.38774436958862674"/>
    <n v="0.2324639207056326"/>
    <n v="1.4970585310504685"/>
  </r>
  <r>
    <s v="JACARAÚ - PB"/>
    <s v="PB"/>
    <x v="2"/>
    <n v="6"/>
    <n v="4.4014907818171502E-2"/>
    <n v="0.95598509218182848"/>
    <n v="7.6539963237489417"/>
    <n v="0.14634212762237017"/>
    <n v="-36537847.762367956"/>
    <n v="8536010.6099999994"/>
    <n v="0.12"/>
    <n v="-768240.95"/>
    <n v="8.9999999425961347E-2"/>
    <n v="0.20999999942596134"/>
    <n v="-2192270.8657420771"/>
    <n v="0.25682616457550039"/>
    <n v="0.37682616457550039"/>
    <n v="0.16682616514953905"/>
    <n v="0.79441031240743465"/>
  </r>
  <r>
    <s v="JACAREÍ - SP"/>
    <s v="SP"/>
    <x v="4"/>
    <n v="4"/>
    <n v="0"/>
    <n v="1"/>
    <n v="49.661823956059685"/>
    <n v="0.99323647912119373"/>
    <n v="-3026081.4599580686"/>
    <n v="138110062.12"/>
    <n v="0.1295"/>
    <n v="-15578815.01"/>
    <n v="0.11280000002073708"/>
    <n v="0.24230000002073709"/>
    <n v="-181564.88759748411"/>
    <n v="1.3146390987770855E-3"/>
    <n v="0.13081463909877708"/>
    <n v="-0.11148536092196001"/>
    <n v="-0.46011292163606521"/>
  </r>
  <r>
    <s v="JACOBINA - BA"/>
    <s v="BA"/>
    <x v="2"/>
    <n v="5"/>
    <n v="0.34999735203153309"/>
    <n v="0.65000264796846685"/>
    <n v="16.882665581136123"/>
    <n v="0.2194755466500915"/>
    <n v="-294902628.42889303"/>
    <n v="47666401.640000001"/>
    <n v="0.15629999999999999"/>
    <n v="-3813312.13"/>
    <n v="7.9999999974825028E-2"/>
    <n v="0.23629999997482504"/>
    <n v="-17694157.705733582"/>
    <n v="0.37120816963211367"/>
    <n v="0.52750816963211367"/>
    <n v="0.29120816965728863"/>
    <n v="1.2323663550076742"/>
  </r>
  <r>
    <s v="JACUTINGA - RS"/>
    <s v="RS"/>
    <x v="3"/>
    <n v="7"/>
    <n v="0"/>
    <n v="1"/>
    <n v="25.396426029621587"/>
    <n v="0.50792852059243176"/>
    <n v="-5824683.5330836959"/>
    <n v="4047548.92"/>
    <n v="0.11"/>
    <n v="-751403.94"/>
    <n v="0.18564418981747599"/>
    <n v="0.29564418981747598"/>
    <n v="-349481.01198502176"/>
    <n v="8.6343863630194681E-2"/>
    <n v="0.19634386363019468"/>
    <n v="-9.9300326187281296E-2"/>
    <n v="-0.33587782072966521"/>
  </r>
  <r>
    <s v="JAGUARÃO - RS"/>
    <s v="RS"/>
    <x v="3"/>
    <n v="6"/>
    <n v="0"/>
    <n v="1"/>
    <n v="15.885781593876498"/>
    <n v="0.31771563187752994"/>
    <n v="-4420866.4961655261"/>
    <n v="8623624.9900000002"/>
    <n v="0.1973"/>
    <n v="0"/>
    <n v="0"/>
    <n v="0.1973"/>
    <n v="-265251.98976993153"/>
    <n v="3.0758757492066167E-2"/>
    <n v="0.22805875749206617"/>
    <n v="3.0758757492066163E-2"/>
    <n v="0.15589841607737531"/>
  </r>
  <r>
    <s v="JAGUARI - RS"/>
    <s v="RS"/>
    <x v="3"/>
    <n v="6"/>
    <n v="0.22976985587771337"/>
    <n v="0.77023014412228663"/>
    <n v="11.681380800757223"/>
    <n v="0.17994703235429096"/>
    <n v="-42281326.173545942"/>
    <n v="7014905.8800000008"/>
    <n v="0.11599999999999999"/>
    <n v="-1288206.18"/>
    <n v="0.18363841255130278"/>
    <n v="0.29963841255130275"/>
    <n v="-2536879.5704127564"/>
    <n v="0.36164128411837737"/>
    <n v="0.47764128411837736"/>
    <n v="0.17800287156707462"/>
    <n v="0.5940589193870387"/>
  </r>
  <r>
    <s v="JAGUARIAÍVA - PR"/>
    <s v="PR"/>
    <x v="3"/>
    <n v="6"/>
    <n v="0.40908429327975715"/>
    <n v="0.59091570672024285"/>
    <n v="15.293793739420963"/>
    <n v="0.18074685871927126"/>
    <n v="-84930255.674287751"/>
    <n v="29608825.937142856"/>
    <n v="0.13"/>
    <n v="-3215552.29"/>
    <n v="0.10860114132273795"/>
    <n v="0.23860114132273796"/>
    <n v="-5095815.3404572653"/>
    <n v="0.17210460662220342"/>
    <n v="0.3021046066222034"/>
    <n v="6.3503465299465434E-2"/>
    <n v="0.26614904248747506"/>
  </r>
  <r>
    <s v="JAGUARIÚNA - SP"/>
    <s v="SP"/>
    <x v="4"/>
    <n v="6"/>
    <n v="0"/>
    <n v="1"/>
    <n v="20.534881518076215"/>
    <n v="0.41069763036152429"/>
    <n v="-58200854.816229545"/>
    <n v="63085107.060000002"/>
    <n v="0.14499999999999999"/>
    <n v="-4262320.38"/>
    <n v="6.7564605635782204E-2"/>
    <n v="0.21256460563578219"/>
    <n v="-3492051.2889737724"/>
    <n v="5.5354606684783716E-2"/>
    <n v="0.20035460668478372"/>
    <n v="-1.2209998950998474E-2"/>
    <n v="-5.7441354897624142E-2"/>
  </r>
  <r>
    <s v="JALES - SP"/>
    <s v="SP"/>
    <x v="4"/>
    <n v="6"/>
    <n v="0.41918903447484762"/>
    <n v="0.58081096552515232"/>
    <n v="13.014269802668451"/>
    <n v="0.15117661219385392"/>
    <n v="-205015106.98436078"/>
    <n v="31738378.399999999"/>
    <n v="0.11"/>
    <n v="-1745610.81"/>
    <n v="5.499999993698481E-2"/>
    <n v="0.1649999999369848"/>
    <n v="-12300906.419061646"/>
    <n v="0.38757198821038841"/>
    <n v="0.49757198821038839"/>
    <n v="0.33257198827340362"/>
    <n v="2.0155878084873713"/>
  </r>
  <r>
    <s v="JANAÚBA - MG"/>
    <s v="MG"/>
    <x v="4"/>
    <n v="5"/>
    <n v="0.29537275077762259"/>
    <n v="0.70462724922237741"/>
    <n v="15.587401209890528"/>
    <n v="0.21966615274101439"/>
    <n v="-118294623.25469573"/>
    <n v="30245258.485714283"/>
    <n v="0.11"/>
    <n v="-2746764.64"/>
    <n v="9.0816371805761784E-2"/>
    <n v="0.20081637180576178"/>
    <n v="-7097677.3952817433"/>
    <n v="0.23467074677619909"/>
    <n v="0.34467074677619908"/>
    <n v="0.14385437497043729"/>
    <n v="0.71634784393764184"/>
  </r>
  <r>
    <s v="JANDAIA - GO"/>
    <s v="GO"/>
    <x v="0"/>
    <n v="7"/>
    <n v="0.53026264827973035"/>
    <n v="0.46973735172026965"/>
    <n v="12.806188272961419"/>
    <n v="0.12031089929944142"/>
    <n v="-35938757.83026956"/>
    <n v="7649021.04"/>
    <n v="0.11509999999999999"/>
    <n v="-359796.83"/>
    <n v="4.7038284784218613E-2"/>
    <n v="0.1621382847842186"/>
    <n v="-2156325.4698161734"/>
    <n v="0.28190868590108797"/>
    <n v="0.39700868590108795"/>
    <n v="0.23487040111686935"/>
    <n v="1.4485807681353369"/>
  </r>
  <r>
    <s v="JANDAIA DO SUL - PR"/>
    <s v="PR"/>
    <x v="3"/>
    <n v="6"/>
    <n v="0"/>
    <n v="1"/>
    <n v="45.602281667999193"/>
    <n v="0.9120456333599839"/>
    <n v="-5467494.4274785686"/>
    <n v="17643087.608571429"/>
    <n v="0.11"/>
    <n v="-793416"/>
    <n v="4.4970359928074029E-2"/>
    <n v="0.15497035992807404"/>
    <n v="-328049.66564871412"/>
    <n v="1.8593665288457777E-2"/>
    <n v="0.12859366528845778"/>
    <n v="-2.6376694639616255E-2"/>
    <n v="-0.17020477110499321"/>
  </r>
  <r>
    <s v="JANDIRA - SP"/>
    <s v="SP"/>
    <x v="4"/>
    <n v="4"/>
    <n v="0"/>
    <n v="1"/>
    <n v="20.038800519943432"/>
    <n v="0.40077601039886868"/>
    <n v="-9029263.5267012939"/>
    <n v="66228129.369999997"/>
    <n v="0.11"/>
    <n v="-4357810.91"/>
    <n v="6.5799999961557123E-2"/>
    <n v="0.17579999996155712"/>
    <n v="-541755.81160207756"/>
    <n v="8.1801466651039365E-3"/>
    <n v="0.11818014666510393"/>
    <n v="-5.7619853296453194E-2"/>
    <n v="-0.32775798241782228"/>
  </r>
  <r>
    <s v="JANIÓPOLIS - PR"/>
    <s v="PR"/>
    <x v="3"/>
    <n v="7"/>
    <n v="0.56592297136688252"/>
    <n v="0.43407702863311748"/>
    <n v="39.954089565358828"/>
    <n v="0.34686304960544811"/>
    <n v="-35315350.690272518"/>
    <n v="6651135.1100000003"/>
    <n v="0.11"/>
    <n v="-1064181.6200000001"/>
    <n v="0.16000000036084067"/>
    <n v="0.27000000036084065"/>
    <n v="-2118921.0414163508"/>
    <n v="0.31858036355787556"/>
    <n v="0.42858036355787554"/>
    <n v="0.15858036319703489"/>
    <n v="0.58733467772259496"/>
  </r>
  <r>
    <s v="JANUÁRIA - MG"/>
    <s v="MG"/>
    <x v="4"/>
    <n v="5"/>
    <n v="0.39439691867458287"/>
    <n v="0.60560308132541718"/>
    <n v="55.129192753081703"/>
    <n v="0.6677281800449828"/>
    <n v="-21245100.091597952"/>
    <n v="29408138.760000002"/>
    <n v="0.12"/>
    <n v="-3776003.88"/>
    <n v="0.12839996134457846"/>
    <n v="0.24839996134457845"/>
    <n v="-1274706.005495877"/>
    <n v="4.3345347894974261E-2"/>
    <n v="0.16334534789497426"/>
    <n v="-8.5054613449604188E-2"/>
    <n v="-0.34240993029631395"/>
  </r>
  <r>
    <s v="JAPARAÍBA - MG"/>
    <s v="MG"/>
    <x v="4"/>
    <n v="7"/>
    <n v="0"/>
    <n v="1"/>
    <n v="9.2450142964561994"/>
    <n v="0.184900285929124"/>
    <n v="-3343914.9674088573"/>
    <n v="3542371.85"/>
    <n v="0.11359999999999999"/>
    <n v="-166491.48000000001"/>
    <n v="4.7000000861005038E-2"/>
    <n v="0.16060000086100504"/>
    <n v="-200634.89804453144"/>
    <n v="5.6638576225285731E-2"/>
    <n v="0.17023857622528571"/>
    <n v="9.6385753642806715E-3"/>
    <n v="6.0016035570402027E-2"/>
  </r>
  <r>
    <s v="JAPERI - RJ"/>
    <s v="RJ"/>
    <x v="4"/>
    <n v="5"/>
    <n v="2.0742099333617713E-2"/>
    <n v="0.9792579006663823"/>
    <n v="19.716069360650355"/>
    <n v="0.38614233383006502"/>
    <n v="-70139949.303603277"/>
    <n v="52454571.899999999"/>
    <n v="0.11"/>
    <n v="-3399056.26"/>
    <n v="6.4800000016776424E-2"/>
    <n v="0.17480000001677642"/>
    <n v="-4208396.9582161969"/>
    <n v="8.0229364300963765E-2"/>
    <n v="0.19022936430096377"/>
    <n v="1.5429364284187341E-2"/>
    <n v="8.8268674386192902E-2"/>
  </r>
  <r>
    <s v="JAPONVAR - MG"/>
    <s v="MG"/>
    <x v="4"/>
    <n v="7"/>
    <n v="0"/>
    <n v="1"/>
    <n v="30.362740032552548"/>
    <n v="0.60725480065105097"/>
    <n v="-1255603.4331648832"/>
    <n v="5704649.7300000004"/>
    <n v="0.11"/>
    <n v="-28523.25"/>
    <n v="5.0000002366490607E-3"/>
    <n v="0.11500000023664907"/>
    <n v="-75336.205989892987"/>
    <n v="1.3206105467564436E-2"/>
    <n v="0.12320610546756444"/>
    <n v="8.2061052309153754E-3"/>
    <n v="7.1357436643727956E-2"/>
  </r>
  <r>
    <s v="JAPURÁ - PR"/>
    <s v="PR"/>
    <x v="3"/>
    <n v="7"/>
    <n v="0.48067433309878382"/>
    <n v="0.51932566690121618"/>
    <n v="10.681372562853136"/>
    <n v="0.11094221859248116"/>
    <n v="-44611678.968706906"/>
    <n v="8705883.2742857151"/>
    <n v="0.16"/>
    <n v="-733064.33"/>
    <n v="8.4203326291454911E-2"/>
    <n v="0.24420332629145491"/>
    <n v="-2676700.7381224143"/>
    <n v="0.30745883602971091"/>
    <n v="0.46745883602971094"/>
    <n v="0.22325550973825603"/>
    <n v="0.91421977386091036"/>
  </r>
  <r>
    <s v="JAQUIRANA - RS"/>
    <s v="RS"/>
    <x v="3"/>
    <n v="7"/>
    <n v="0"/>
    <n v="1"/>
    <n v="22.73140104063728"/>
    <n v="0.45462802081274561"/>
    <n v="-7496452.2499673748"/>
    <n v="6555687.8199999984"/>
    <n v="0.11"/>
    <n v="-478275.05"/>
    <n v="7.2955739066903905E-2"/>
    <n v="0.18295573906690391"/>
    <n v="-449787.13499804249"/>
    <n v="6.8610212589110528E-2"/>
    <n v="0.17861021258911053"/>
    <n v="-4.3455264777933766E-3"/>
    <n v="-2.3751791006699663E-2"/>
  </r>
  <r>
    <s v="JARAGUÁ - GO"/>
    <s v="GO"/>
    <x v="0"/>
    <n v="6"/>
    <n v="0.42804498423139797"/>
    <n v="0.57195501576860197"/>
    <n v="15.694268627442332"/>
    <n v="0.17952831320570908"/>
    <n v="-166494572.40542847"/>
    <n v="22326169.059999999"/>
    <n v="0.14710000000000001"/>
    <n v="-2246012.61"/>
    <n v="0.10060000011484281"/>
    <n v="0.24770000011484283"/>
    <n v="-9989674.3443257082"/>
    <n v="0.44744238554671723"/>
    <n v="0.59454238554671723"/>
    <n v="0.3468423854318744"/>
    <n v="1.4002518581795136"/>
  </r>
  <r>
    <s v="JARDIM - MS"/>
    <s v="MS"/>
    <x v="0"/>
    <n v="6"/>
    <n v="0.3810037457536351"/>
    <n v="0.61899625424636495"/>
    <n v="36.093114683176388"/>
    <n v="0.44683005585941316"/>
    <n v="-57340144.454675548"/>
    <n v="15739730.211428568"/>
    <n v="0.11"/>
    <n v="-1480173.57"/>
    <n v="9.4040593461077931E-2"/>
    <n v="0.20404059346107795"/>
    <n v="-3440408.6672805329"/>
    <n v="0.21858117140930811"/>
    <n v="0.32858117140930809"/>
    <n v="0.12454057794823015"/>
    <n v="0.61037157281150067"/>
  </r>
  <r>
    <s v="JARDIM OLINDA - PR"/>
    <s v="PR"/>
    <x v="3"/>
    <n v="7"/>
    <n v="0.13716411069209286"/>
    <n v="0.86283588930790711"/>
    <n v="20.88900822445688"/>
    <n v="0.36047571976218878"/>
    <n v="-11008868.212470977"/>
    <n v="3100642.01"/>
    <n v="0.15"/>
    <n v="-398944.8"/>
    <n v="0.12866522439976874"/>
    <n v="0.27866522439976871"/>
    <n v="-660532.09274825861"/>
    <n v="0.21303074996015378"/>
    <n v="0.36303074996015378"/>
    <n v="8.4365525560385068E-2"/>
    <n v="0.30274866819892687"/>
  </r>
  <r>
    <s v="JARI - RS"/>
    <s v="RS"/>
    <x v="3"/>
    <n v="7"/>
    <n v="0"/>
    <n v="1"/>
    <n v="13.19509724625798"/>
    <n v="0.26390194492515961"/>
    <n v="-7851392.895172324"/>
    <n v="4637574.45"/>
    <n v="0.14960000000000001"/>
    <n v="-723461.61"/>
    <n v="0.15599999909435416"/>
    <n v="0.3055999990943542"/>
    <n v="-471083.57371033943"/>
    <n v="0.10157973285158568"/>
    <n v="0.25117973285158568"/>
    <n v="-5.4420266242768522E-2"/>
    <n v="-0.17807678797134496"/>
  </r>
  <r>
    <s v="JARU - RO"/>
    <s v="RO"/>
    <x v="1"/>
    <n v="5"/>
    <n v="0"/>
    <n v="1"/>
    <n v="18.848596602274071"/>
    <n v="0.37697193204548141"/>
    <n v="-5941145.3340372387"/>
    <n v="34960361.789999999"/>
    <n v="0.11"/>
    <n v="-1180242.04"/>
    <n v="3.3759434387134815E-2"/>
    <n v="0.14375943438713482"/>
    <n v="-356468.72004223429"/>
    <n v="1.0196368166424353E-2"/>
    <n v="0.12019636816642436"/>
    <n v="-2.3563066220710457E-2"/>
    <n v="-0.16390622515428555"/>
  </r>
  <r>
    <s v="JATAÍ - GO"/>
    <s v="GO"/>
    <x v="0"/>
    <n v="5"/>
    <n v="0.49447017006981403"/>
    <n v="0.50552982993018603"/>
    <n v="28.883542312184641"/>
    <n v="0.29202984465720067"/>
    <n v="-337723594.48568988"/>
    <n v="65595600.317142859"/>
    <n v="0.11"/>
    <n v="-7188362.1900000004"/>
    <n v="0.10958604167422159"/>
    <n v="0.21958604167422158"/>
    <n v="-20263415.669141393"/>
    <n v="0.30891424990657063"/>
    <n v="0.41891424990657061"/>
    <n v="0.19932820823234904"/>
    <n v="0.90774534989830036"/>
  </r>
  <r>
    <s v="JATAIZINHO - PR"/>
    <s v="PR"/>
    <x v="3"/>
    <n v="6"/>
    <n v="0.46817469620188712"/>
    <n v="0.53182530379811288"/>
    <n v="12.367932865697563"/>
    <n v="0.13155159307308542"/>
    <n v="-64855365.93713887"/>
    <n v="10964804.57"/>
    <n v="0.11"/>
    <n v="-1535072.64"/>
    <n v="0.14000000001824017"/>
    <n v="0.25000000001824019"/>
    <n v="-3891321.9562283321"/>
    <n v="0.35489204858927387"/>
    <n v="0.46489204858927385"/>
    <n v="0.21489204857103367"/>
    <n v="0.85956819422141995"/>
  </r>
  <r>
    <s v="JAURU - MT"/>
    <s v="MT"/>
    <x v="0"/>
    <n v="6"/>
    <n v="0.15544323693805734"/>
    <n v="0.84455676306194261"/>
    <n v="21.225689625259296"/>
    <n v="0.358525994473329"/>
    <n v="-12246283.441082243"/>
    <n v="7675666.5700000003"/>
    <n v="0.115"/>
    <n v="-534993.96"/>
    <n v="6.9700000009250002E-2"/>
    <n v="0.18470000000925002"/>
    <n v="-734777.00646493456"/>
    <n v="9.5728103841401554E-2"/>
    <n v="0.21072810384140156"/>
    <n v="2.6028103832151539E-2"/>
    <n v="0.14092097363750966"/>
  </r>
  <r>
    <s v="JEQUERI - MG"/>
    <s v="MG"/>
    <x v="4"/>
    <n v="6"/>
    <n v="0.26950438433087992"/>
    <n v="0.73049561566912002"/>
    <n v="54.692199251084531"/>
    <n v="0.79904823528438351"/>
    <n v="-7640732.4341075765"/>
    <n v="6236259.5700000003"/>
    <n v="0.11"/>
    <n v="-1160406.26"/>
    <n v="0.18607407965861819"/>
    <n v="0.29607407965861821"/>
    <n v="-458443.9460464546"/>
    <n v="7.3512646627448608E-2"/>
    <n v="0.18351264662744859"/>
    <n v="-0.11256143303116961"/>
    <n v="-0.38017996428784351"/>
  </r>
  <r>
    <s v="JEQUIÉ - BA"/>
    <s v="BA"/>
    <x v="2"/>
    <n v="4"/>
    <n v="0.54579654544680334"/>
    <n v="0.45420345455319666"/>
    <n v="19.028364967665471"/>
    <n v="0.17285498205625366"/>
    <n v="-473210919.93336767"/>
    <n v="120054142"/>
    <n v="0.11"/>
    <n v="-18764462.390000001"/>
    <n v="0.15629999996168395"/>
    <n v="0.26629999996168396"/>
    <n v="-28392655.196002059"/>
    <n v="0.23649875566977155"/>
    <n v="0.34649875566977156"/>
    <n v="8.0198755708087599E-2"/>
    <n v="0.30115942816232377"/>
  </r>
  <r>
    <s v="JESÚPOLIS - GO"/>
    <s v="GO"/>
    <x v="0"/>
    <n v="7"/>
    <n v="0.2591555884375954"/>
    <n v="0.74084441156240466"/>
    <n v="22.213856843082439"/>
    <n v="0.32914023402889808"/>
    <n v="-7204385.6146119842"/>
    <n v="2401592"/>
    <n v="0.11"/>
    <n v="-226766.12"/>
    <n v="9.4423249244667704E-2"/>
    <n v="0.2044232492446677"/>
    <n v="-432263.13687671901"/>
    <n v="0.17999024683489911"/>
    <n v="0.2899902468348991"/>
    <n v="8.5566997590231397E-2"/>
    <n v="0.4185776221951103"/>
  </r>
  <r>
    <s v="JI-PARANÁ - RO"/>
    <s v="RO"/>
    <x v="1"/>
    <n v="4"/>
    <n v="0"/>
    <n v="1"/>
    <n v="18.003265694172843"/>
    <n v="0.36006531388345686"/>
    <n v="-25374832.508166052"/>
    <n v="91181945.640000001"/>
    <n v="0.11939999999999999"/>
    <n v="-1677478.8"/>
    <n v="1.839704985702913E-2"/>
    <n v="0.13779704985702912"/>
    <n v="-1522489.9504899632"/>
    <n v="1.6697274222475817E-2"/>
    <n v="0.13609727422247581"/>
    <n v="-1.6997756345533133E-3"/>
    <n v="-1.233535577370426E-2"/>
  </r>
  <r>
    <s v="JOAÇABA - SC"/>
    <s v="SC"/>
    <x v="3"/>
    <n v="6"/>
    <n v="0.20633293736519379"/>
    <n v="0.79366706263480624"/>
    <n v="40.519192714171261"/>
    <n v="0.64317497323579897"/>
    <n v="-28296918.386595931"/>
    <n v="27544724.554285716"/>
    <n v="0.11"/>
    <n v="-2297663.6800000002"/>
    <n v="8.3415743565404571E-2"/>
    <n v="0.19341574356540459"/>
    <n v="-1697815.1031957557"/>
    <n v="6.1638485433015186E-2"/>
    <n v="0.17163848543301519"/>
    <n v="-2.1777258132389399E-2"/>
    <n v="-0.11259299646941767"/>
  </r>
  <r>
    <s v="JOÃO ALFREDO - PE"/>
    <s v="PE"/>
    <x v="2"/>
    <n v="6"/>
    <n v="0.3537713257687996"/>
    <n v="0.64622867423120045"/>
    <n v="19.300875461523827"/>
    <n v="0.24945558322004102"/>
    <n v="-69462790.663996711"/>
    <n v="14153129.199999999"/>
    <n v="0.11"/>
    <n v="-629814.25"/>
    <n v="4.4500000042393455E-2"/>
    <n v="0.15450000004239345"/>
    <n v="-4167767.4398398027"/>
    <n v="0.29447674651622646"/>
    <n v="0.40447674651622645"/>
    <n v="0.249976746473833"/>
    <n v="1.6179724686423405"/>
  </r>
  <r>
    <s v="JOÃO NEIVA - ES"/>
    <s v="ES"/>
    <x v="4"/>
    <n v="6"/>
    <n v="0.37318628493878908"/>
    <n v="0.62681371506121097"/>
    <n v="10.818405321602128"/>
    <n v="0.1356224966134281"/>
    <n v="-78769357.783548892"/>
    <n v="8118283.0050000008"/>
    <n v="0.11"/>
    <n v="-1343766.65"/>
    <n v="0.16552350406759436"/>
    <n v="0.27552350406759435"/>
    <n v="-4726161.4670129335"/>
    <n v="0.58216268933986648"/>
    <n v="0.69216268933986647"/>
    <n v="0.41663918527227212"/>
    <n v="1.5121729330578555"/>
  </r>
  <r>
    <s v="JOÃO PINHEIRO - MG"/>
    <s v="MG"/>
    <x v="4"/>
    <n v="6"/>
    <n v="0.13228571627405586"/>
    <n v="0.86771428372594417"/>
    <n v="18.628031082799062"/>
    <n v="0.32327617296471223"/>
    <n v="-89695720.285720453"/>
    <n v="33944963"/>
    <n v="0.11"/>
    <n v="-2993945.74"/>
    <n v="8.8200000100162143E-2"/>
    <n v="0.19820000010016214"/>
    <n v="-5381743.2171432273"/>
    <n v="0.15854320469117103"/>
    <n v="0.26854320469117104"/>
    <n v="7.0343204591008901E-2"/>
    <n v="0.35491021470968898"/>
  </r>
  <r>
    <s v="JOÃO RAMALHO - SP"/>
    <s v="SP"/>
    <x v="4"/>
    <n v="7"/>
    <n v="0.16404932170530551"/>
    <n v="0.83595067829469449"/>
    <n v="17.640651913528288"/>
    <n v="0.29493429865349147"/>
    <n v="-19149836.100621298"/>
    <n v="5901221.9160000002"/>
    <n v="0.11"/>
    <n v="-1244662.01"/>
    <n v="0.21091598108272192"/>
    <n v="0.3209159810827219"/>
    <n v="-1148990.1660372778"/>
    <n v="0.19470377192933846"/>
    <n v="0.30470377192933845"/>
    <n v="-1.621220915338345E-2"/>
    <n v="-5.0518547249301604E-2"/>
  </r>
  <r>
    <s v="JOAQUIM NABUCO - PE"/>
    <s v="PE"/>
    <x v="2"/>
    <n v="6"/>
    <n v="0.16086118759527027"/>
    <n v="0.83913881240472976"/>
    <n v="44.430411276772496"/>
    <n v="0.74566565106889171"/>
    <n v="-12461713.712508012"/>
    <n v="8078522.6100000003"/>
    <n v="0.11"/>
    <n v="-807852.26"/>
    <n v="9.9999999876214982E-2"/>
    <n v="0.20999999987621498"/>
    <n v="-747702.82275048061"/>
    <n v="9.2554401200157135E-2"/>
    <n v="0.20255440120015714"/>
    <n v="-7.4455986760578463E-3"/>
    <n v="-3.5455231811650778E-2"/>
  </r>
  <r>
    <s v="JOAQUIM PIRES - PI"/>
    <s v="PI"/>
    <x v="2"/>
    <n v="6"/>
    <n v="0"/>
    <n v="1"/>
    <n v="26.110853350406966"/>
    <n v="0.5222170670081393"/>
    <n v="-14857453.382828042"/>
    <n v="7259195.8399999999"/>
    <n v="0.11"/>
    <n v="-129213.69"/>
    <n v="1.7800000557637526E-2"/>
    <n v="0.12780000055763752"/>
    <n v="-891447.20296968252"/>
    <n v="0.12280247325159402"/>
    <n v="0.23280247325159403"/>
    <n v="0.10500247269395652"/>
    <n v="0.82161558869947449"/>
  </r>
  <r>
    <s v="JÓIA - RS"/>
    <s v="RS"/>
    <x v="3"/>
    <n v="7"/>
    <n v="0"/>
    <n v="1"/>
    <n v="7.0307656920572486"/>
    <n v="0.14061531384114498"/>
    <n v="-31960424.859246425"/>
    <n v="9794327.0600000005"/>
    <n v="0.11"/>
    <n v="-1616063.96"/>
    <n v="0.16499999949971039"/>
    <n v="0.27499999949971038"/>
    <n v="-1917625.4915547855"/>
    <n v="0.19578940746081083"/>
    <n v="0.30578940746081085"/>
    <n v="3.0789407961100468E-2"/>
    <n v="0.11196148369859493"/>
  </r>
  <r>
    <s v="JOINVILLE - SC"/>
    <s v="SC"/>
    <x v="3"/>
    <n v="3"/>
    <n v="0"/>
    <n v="1"/>
    <n v="37.997676990432687"/>
    <n v="0.75995353980865377"/>
    <n v="-167478128.40088534"/>
    <n v="509282124.29142863"/>
    <n v="0.11"/>
    <n v="-20672256.84"/>
    <n v="4.0590972771254445E-2"/>
    <n v="0.15059097277125444"/>
    <n v="-10048687.704053121"/>
    <n v="1.9731082684345147E-2"/>
    <n v="0.12973108268434513"/>
    <n v="-2.0859890086909305E-2"/>
    <n v="-0.13852018951092893"/>
  </r>
  <r>
    <s v="JOSÉ DE FREITAS - PI"/>
    <s v="PI"/>
    <x v="2"/>
    <n v="6"/>
    <n v="0"/>
    <n v="1"/>
    <n v="18.215841028829239"/>
    <n v="0.36431682057658477"/>
    <n v="-416890.06212385523"/>
    <n v="3049830.3000000003"/>
    <n v="0.11"/>
    <n v="-9706.68"/>
    <n v="3.1826951158561182E-3"/>
    <n v="0.11318269511585612"/>
    <n v="-25013.403727431312"/>
    <n v="8.2015723063120303E-3"/>
    <n v="0.11820157230631204"/>
    <n v="5.0188771904559198E-3"/>
    <n v="4.4343149677770866E-2"/>
  </r>
  <r>
    <s v="JOVIÂNIA - GO"/>
    <s v="GO"/>
    <x v="0"/>
    <n v="7"/>
    <n v="0.18002343061957371"/>
    <n v="0.81997656938042629"/>
    <n v="17.375654050387947"/>
    <n v="0.28495258397956436"/>
    <n v="-19987350.883514639"/>
    <n v="6575178.0360000003"/>
    <n v="0.1101"/>
    <n v="-158878.24"/>
    <n v="2.4163336586495433E-2"/>
    <n v="0.13426333658649545"/>
    <n v="-1199241.0530108784"/>
    <n v="0.18238913782180033"/>
    <n v="0.2924891378218003"/>
    <n v="0.15822580123530486"/>
    <n v="1.178473626963473"/>
  </r>
  <r>
    <s v="JUARA - MT"/>
    <s v="MT"/>
    <x v="0"/>
    <n v="6"/>
    <n v="0"/>
    <n v="1"/>
    <n v="22.176791318554059"/>
    <n v="0.44353582637108119"/>
    <n v="-23803729.468085367"/>
    <n v="32560563.90857143"/>
    <n v="0.11"/>
    <n v="-1040759.45"/>
    <n v="3.1963802989481531E-2"/>
    <n v="0.14196380298948152"/>
    <n v="-1428223.7680851219"/>
    <n v="4.3863606665274862E-2"/>
    <n v="0.15386360666527488"/>
    <n v="1.1899803675793352E-2"/>
    <n v="8.3822801483241838E-2"/>
  </r>
  <r>
    <s v="JUATUBA - MG"/>
    <s v="MG"/>
    <x v="4"/>
    <n v="6"/>
    <n v="0"/>
    <n v="1"/>
    <n v="26.086759667564777"/>
    <n v="0.52173519335129559"/>
    <n v="-12188010.107979808"/>
    <n v="21183380.66"/>
    <n v="0.11"/>
    <n v="-818027.78"/>
    <n v="3.8616488705443486E-2"/>
    <n v="0.14861648870544347"/>
    <n v="-731280.60647878842"/>
    <n v="3.4521430654345257E-2"/>
    <n v="0.14452143065434525"/>
    <n v="-4.0950580510982215E-3"/>
    <n v="-2.7554533731547037E-2"/>
  </r>
  <r>
    <s v="JUAZEIRO - BA"/>
    <s v="BA"/>
    <x v="2"/>
    <n v="4"/>
    <n v="0.22255378396482881"/>
    <n v="0.77744621603517117"/>
    <n v="10.822127026301454"/>
    <n v="0.16827243412100049"/>
    <n v="-363711969.87522537"/>
    <n v="108242980.5"/>
    <n v="0.11"/>
    <n v="-4044349.18"/>
    <n v="3.7363616202345795E-2"/>
    <n v="0.14736361620234578"/>
    <n v="-21822718.192513522"/>
    <n v="0.20160862248719696"/>
    <n v="0.31160862248719695"/>
    <n v="0.16424500628485117"/>
    <n v="1.1145560248692963"/>
  </r>
  <r>
    <s v="JUAZEIRO DO NORTE - CE"/>
    <s v="CE"/>
    <x v="2"/>
    <n v="4"/>
    <n v="0"/>
    <n v="1"/>
    <n v="18.692792564996974"/>
    <n v="0.37385585129993948"/>
    <n v="-385435044.93578988"/>
    <n v="127761021.51000001"/>
    <n v="0.11"/>
    <n v="-5161545.2699999996"/>
    <n v="4.0400000007795797E-2"/>
    <n v="0.1504000000077958"/>
    <n v="-23126102.696147393"/>
    <n v="0.18101062767674636"/>
    <n v="0.29101062767674635"/>
    <n v="0.14061062766895055"/>
    <n v="0.93491108817594526"/>
  </r>
  <r>
    <s v="JUAZEIRO DO PIAUÍ - PI"/>
    <s v="PI"/>
    <x v="2"/>
    <n v="7"/>
    <n v="0"/>
    <n v="1"/>
    <n v="21.402763540574444"/>
    <n v="0.42805527081148886"/>
    <n v="-6083760.8649289496"/>
    <n v="3951816.32"/>
    <n v="0.11"/>
    <n v="-74689.33"/>
    <n v="1.8900000392730806E-2"/>
    <n v="0.12890000039273081"/>
    <n v="-365025.65189573698"/>
    <n v="9.2369083565031943E-2"/>
    <n v="0.20236908356503194"/>
    <n v="7.3469083172301136E-2"/>
    <n v="0.56996961170253302"/>
  </r>
  <r>
    <s v="JUCATI - PE"/>
    <s v="PE"/>
    <x v="2"/>
    <n v="6"/>
    <n v="0.43349084765829643"/>
    <n v="0.56650915234170363"/>
    <n v="13.152596343938342"/>
    <n v="0.149021324117942"/>
    <n v="-29440824.276744176"/>
    <n v="4845418.5199999996"/>
    <n v="0.14000000000000001"/>
    <n v="-193816.74"/>
    <n v="3.9999999834895585E-2"/>
    <n v="0.17999999983489559"/>
    <n v="-1766449.4566046505"/>
    <n v="0.36456075967709195"/>
    <n v="0.50456075967709202"/>
    <n v="0.32456075984219646"/>
    <n v="1.8031153341105486"/>
  </r>
  <r>
    <s v="JUCURUTU - RN"/>
    <s v="RN"/>
    <x v="2"/>
    <n v="6"/>
    <n v="0"/>
    <n v="1"/>
    <n v="19.025932860619477"/>
    <n v="0.38051865721238953"/>
    <n v="-33177362.23895565"/>
    <n v="14331118.515000001"/>
    <n v="0.11"/>
    <n v="-283920.02"/>
    <n v="1.9811434795046073E-2"/>
    <n v="0.12981143479504609"/>
    <n v="-1990641.7343373389"/>
    <n v="0.13890344513261732"/>
    <n v="0.24890344513261731"/>
    <n v="0.11909201033757122"/>
    <n v="0.91742311088079931"/>
  </r>
  <r>
    <s v="JUIZ DE FORA - MG"/>
    <s v="MG"/>
    <x v="4"/>
    <n v="3"/>
    <n v="0.45279318067481356"/>
    <n v="0.54720681932518644"/>
    <n v="47.365576482344828"/>
    <n v="0.51837532904815531"/>
    <n v="-1252317086.8481488"/>
    <n v="307196644.98857147"/>
    <n v="0.12"/>
    <n v="-82207800.450000003"/>
    <n v="0.26760643968965986"/>
    <n v="0.38760643968965985"/>
    <n v="-75139025.210888922"/>
    <n v="0.24459585232021103"/>
    <n v="0.36459585232021102"/>
    <n v="-2.3010587369448832E-2"/>
    <n v="-5.9365854158337616E-2"/>
  </r>
  <r>
    <s v="JÚLIO DE CASTILHOS - RS"/>
    <s v="RS"/>
    <x v="3"/>
    <n v="6"/>
    <n v="0"/>
    <n v="1"/>
    <n v="19.514953441628663"/>
    <n v="0.39029906883257326"/>
    <n v="-33701411.757713951"/>
    <n v="15939568.48"/>
    <n v="0.11"/>
    <n v="-3089088.37"/>
    <n v="0.19379999991066257"/>
    <n v="0.30379999991066259"/>
    <n v="-2022084.7054628369"/>
    <n v="0.12685943838442212"/>
    <n v="0.23685943838442214"/>
    <n v="-6.694056152624045E-2"/>
    <n v="-0.2203441788871805"/>
  </r>
  <r>
    <s v="JÚLIO MESQUITA - SP"/>
    <s v="SP"/>
    <x v="4"/>
    <n v="7"/>
    <n v="0.356311469419757"/>
    <n v="0.643688530580243"/>
    <n v="37.710429405082884"/>
    <n v="0.48547541782615578"/>
    <n v="-11817194.571440076"/>
    <n v="4876588.09"/>
    <n v="0.11"/>
    <n v="-526671.51"/>
    <n v="0.10799999923717159"/>
    <n v="0.21799999923717159"/>
    <n v="-709031.67428640451"/>
    <n v="0.14539503054202074"/>
    <n v="0.25539503054202073"/>
    <n v="3.7395031304849141E-2"/>
    <n v="0.17153684144817571"/>
  </r>
  <r>
    <s v="JUMIRIM - SP"/>
    <s v="SP"/>
    <x v="4"/>
    <n v="7"/>
    <n v="0"/>
    <n v="1"/>
    <n v="37.581850197309869"/>
    <n v="0.75163700394619737"/>
    <n v="-1776371.4277287661"/>
    <n v="4607636.8714285716"/>
    <n v="0.11"/>
    <n v="-201692.1"/>
    <n v="4.3773436498581217E-2"/>
    <n v="0.15377343649858122"/>
    <n v="-106582.28566372597"/>
    <n v="2.3131659164512403E-2"/>
    <n v="0.13313165916451242"/>
    <n v="-2.06417773340688E-2"/>
    <n v="-0.13423500055719473"/>
  </r>
  <r>
    <s v="JUNDIAÍ - SP"/>
    <s v="SP"/>
    <x v="4"/>
    <n v="4"/>
    <n v="1.8145626111756505E-2"/>
    <n v="0.98185437388824348"/>
    <n v="18.961707076368235"/>
    <n v="0.37235270058639619"/>
    <n v="-734670446.60356963"/>
    <n v="497358381.33999997"/>
    <n v="0.11"/>
    <n v="-40385500.560000002"/>
    <n v="8.1199999990332936E-2"/>
    <n v="0.19119999999033294"/>
    <n v="-44080226.796214178"/>
    <n v="8.8628700048145811E-2"/>
    <n v="0.19862870004814581"/>
    <n v="7.4287000578128759E-3"/>
    <n v="3.8853033777136448E-2"/>
  </r>
  <r>
    <s v="JUPI - PE"/>
    <s v="PE"/>
    <x v="2"/>
    <n v="6"/>
    <n v="0.46593528540526263"/>
    <n v="0.53406471459473737"/>
    <n v="17.789636673125951"/>
    <n v="0.19001634465154169"/>
    <n v="-49548321.801142871"/>
    <n v="61172002.020000003"/>
    <n v="0.11"/>
    <n v="-5994856.2000000002"/>
    <n v="9.8000000033348592E-2"/>
    <n v="0.20800000003334859"/>
    <n v="-2972899.3080685721"/>
    <n v="4.8599019320907488E-2"/>
    <n v="0.15859901932090748"/>
    <n v="-4.9400980712441117E-2"/>
    <n v="-0.23750471492558012"/>
  </r>
  <r>
    <s v="JUREMA - PE"/>
    <s v="PE"/>
    <x v="2"/>
    <n v="6"/>
    <n v="0.35645580738153632"/>
    <n v="0.64354419261846374"/>
    <n v="19.467874064495241"/>
    <n v="0.25056874593667039"/>
    <n v="-48010815.67311497"/>
    <n v="7677852"/>
    <n v="0.11"/>
    <n v="-632655"/>
    <n v="8.2399999374825145E-2"/>
    <n v="0.19239999937482516"/>
    <n v="-2880648.9403868979"/>
    <n v="0.37518943324082021"/>
    <n v="0.4851894332408202"/>
    <n v="0.29278943386599504"/>
    <n v="1.521774609237891"/>
  </r>
  <r>
    <s v="JUREMA - PI"/>
    <s v="PI"/>
    <x v="2"/>
    <n v="7"/>
    <n v="0"/>
    <n v="1"/>
    <n v="21.579488518001988"/>
    <n v="0.43158977036003976"/>
    <n v="-11494969.441409498"/>
    <n v="4055074.92"/>
    <n v="0.11"/>
    <n v="-162202.82"/>
    <n v="3.9999956400312328E-2"/>
    <n v="0.14999995640031233"/>
    <n v="-689698.1664845699"/>
    <n v="0.17008271859119434"/>
    <n v="0.28008271859119432"/>
    <n v="0.130082762190882"/>
    <n v="0.86721866667563341"/>
  </r>
  <r>
    <s v="JURUAIA - MG"/>
    <s v="MG"/>
    <x v="4"/>
    <n v="7"/>
    <n v="0.3901516036276757"/>
    <n v="0.60984839637232424"/>
    <n v="19.219092498611239"/>
    <n v="0.23441465480018858"/>
    <n v="-9783804.1814691126"/>
    <n v="4967394.78"/>
    <n v="0.14000000000000001"/>
    <n v="-521576.45"/>
    <n v="0.10499999961750574"/>
    <n v="0.24499999961750574"/>
    <n v="-587028.25088814669"/>
    <n v="0.11817628291829599"/>
    <n v="0.25817628291829597"/>
    <n v="1.3176283300790237E-2"/>
    <n v="5.3780748250453314E-2"/>
  </r>
  <r>
    <s v="JUSSARA - GO"/>
    <s v="GO"/>
    <x v="0"/>
    <n v="6"/>
    <n v="0.44337568917582737"/>
    <n v="0.55662431082417263"/>
    <n v="18.027460885071438"/>
    <n v="0.20069045982125236"/>
    <n v="-74700359.519678026"/>
    <n v="16331240.75"/>
    <n v="0.17300000000000001"/>
    <n v="-1088686.0800000001"/>
    <n v="6.6662790455771101E-2"/>
    <n v="0.2396627904557711"/>
    <n v="-4482021.5711806817"/>
    <n v="0.27444464506964555"/>
    <n v="0.44744464506964554"/>
    <n v="0.20778185461387444"/>
    <n v="0.86697586312306507"/>
  </r>
  <r>
    <s v="JUSSARA - PR"/>
    <s v="PR"/>
    <x v="3"/>
    <n v="7"/>
    <n v="0.5147591894105501"/>
    <n v="0.4852408105894499"/>
    <n v="11.257221222382036"/>
    <n v="0.10924926301866834"/>
    <n v="-28761446.208434127"/>
    <n v="7146161.7771428563"/>
    <n v="0.13"/>
    <n v="-693715.31"/>
    <n v="9.7075231660562533E-2"/>
    <n v="0.22707523166056254"/>
    <n v="-1725686.7725060475"/>
    <n v="0.24148442567109127"/>
    <n v="0.3714844256710913"/>
    <n v="0.14440919401052876"/>
    <n v="0.6359530845988306"/>
  </r>
  <r>
    <s v="LADÁRIO - MS"/>
    <s v="MS"/>
    <x v="0"/>
    <n v="6"/>
    <n v="0"/>
    <n v="1"/>
    <n v="31.093876274448181"/>
    <n v="0.62187752548896358"/>
    <n v="-13069268.186079474"/>
    <n v="13819836.977142856"/>
    <n v="0.11"/>
    <n v="-312704.71999999997"/>
    <n v="2.2627236523643079E-2"/>
    <n v="0.13262723652364308"/>
    <n v="-784156.09116476844"/>
    <n v="5.6741341628104118E-2"/>
    <n v="0.16674134162810411"/>
    <n v="3.4114105104461029E-2"/>
    <n v="0.25721794405615617"/>
  </r>
  <r>
    <s v="LAGOA DA CANOA - AL"/>
    <s v="AL"/>
    <x v="2"/>
    <n v="6"/>
    <n v="0.41975627773670732"/>
    <n v="0.58024372226329268"/>
    <n v="47.090280455356286"/>
    <n v="0.54647679227676627"/>
    <n v="-49309976.046507694"/>
    <n v="12834009.109999999"/>
    <n v="0.14000000000000001"/>
    <n v="-852668.29"/>
    <n v="6.6438186438220484E-2"/>
    <n v="0.20643818643822048"/>
    <n v="-2958598.5627904614"/>
    <n v="0.2305280086239912"/>
    <n v="0.37052800862399121"/>
    <n v="0.16408982218577073"/>
    <n v="0.79486176960228683"/>
  </r>
  <r>
    <s v="LAGOA DE SÃO FRANCISCO - PI"/>
    <s v="PI"/>
    <x v="2"/>
    <n v="7"/>
    <n v="0.29956224446508817"/>
    <n v="0.70043775553491183"/>
    <n v="22.509066807198067"/>
    <n v="0.31532400467238397"/>
    <n v="-8811570.8913498465"/>
    <n v="4694780.9000000004"/>
    <n v="0.11"/>
    <n v="-46947.81"/>
    <n v="1.0000000213002484E-2"/>
    <n v="0.12000000021300249"/>
    <n v="-528694.25348099077"/>
    <n v="0.11261318999593585"/>
    <n v="0.22261318999593585"/>
    <n v="0.10261318978293336"/>
    <n v="0.85510991333994024"/>
  </r>
  <r>
    <s v="LAGOA DO CARRO - PE"/>
    <s v="PE"/>
    <x v="2"/>
    <n v="6"/>
    <n v="0.39044679362160484"/>
    <n v="0.60955320637839516"/>
    <n v="14.01160728044591"/>
    <n v="0.17081640288621341"/>
    <n v="-52936991.991849788"/>
    <n v="11671596.67"/>
    <n v="0.11"/>
    <n v="-1563993.95"/>
    <n v="0.13399999967613685"/>
    <n v="0.24399999967613684"/>
    <n v="-3176219.5195109872"/>
    <n v="0.27213239193528327"/>
    <n v="0.38213239193528326"/>
    <n v="0.13813239225914642"/>
    <n v="0.56611636246922403"/>
  </r>
  <r>
    <s v="LAGOA DO OURO - PE"/>
    <s v="PE"/>
    <x v="2"/>
    <n v="6"/>
    <n v="0.31288722036919719"/>
    <n v="0.68711277963080275"/>
    <n v="19.841476999852624"/>
    <n v="0.27266664826698755"/>
    <n v="-56352614.445357457"/>
    <n v="10578236.890000001"/>
    <n v="0.12609999999999999"/>
    <n v="-769037.82"/>
    <n v="7.2699999820102335E-2"/>
    <n v="0.19879999982010232"/>
    <n v="-3381156.8667214471"/>
    <n v="0.31963330958467945"/>
    <n v="0.44573330958467944"/>
    <n v="0.24693330976457711"/>
    <n v="1.2421192655333577"/>
  </r>
  <r>
    <s v="LAGOA DOS TRÊS CANTOS - RS"/>
    <s v="RS"/>
    <x v="3"/>
    <n v="7"/>
    <n v="0"/>
    <n v="1"/>
    <n v="11.898031490209798"/>
    <n v="0.23796062980419597"/>
    <n v="-4755801.3550905818"/>
    <n v="3227825.59"/>
    <n v="0.11"/>
    <n v="-451895.58"/>
    <n v="0.1399999991945042"/>
    <n v="0.24999999919450422"/>
    <n v="-285348.08130543487"/>
    <n v="8.8402571126971849E-2"/>
    <n v="0.19840257112697185"/>
    <n v="-5.1597428067532369E-2"/>
    <n v="-0.20638971293511366"/>
  </r>
  <r>
    <s v="LAGOA FORMOSA - MG"/>
    <s v="MG"/>
    <x v="4"/>
    <n v="6"/>
    <n v="0.72042799294098669"/>
    <n v="0.27957200705901331"/>
    <n v="13.784804156041368"/>
    <n v="7.7076907296398267E-2"/>
    <n v="-90918417.906928807"/>
    <n v="9876910.2000000011"/>
    <n v="0.11"/>
    <n v="-2162564.86"/>
    <n v="0.21895155632780783"/>
    <n v="0.32895155632780781"/>
    <n v="-5455105.0744157284"/>
    <n v="0.55230886622981834"/>
    <n v="0.66230886622981833"/>
    <n v="0.33335730990201051"/>
    <n v="1.0133933203520469"/>
  </r>
  <r>
    <s v="LAGOA GRANDE - PE"/>
    <s v="PE"/>
    <x v="2"/>
    <n v="6"/>
    <n v="9.2310774882897028E-3"/>
    <n v="0.99076892251171034"/>
    <n v="10.343389031018143"/>
    <n v="0.20495816810762577"/>
    <n v="-38580565.438990727"/>
    <n v="13199182.1"/>
    <n v="0.11"/>
    <n v="-897456.67"/>
    <n v="6.7993354679150922E-2"/>
    <n v="0.17799335467915092"/>
    <n v="-2314833.9263394433"/>
    <n v="0.17537707327633908"/>
    <n v="0.2853770732763391"/>
    <n v="0.10738371859718818"/>
    <n v="0.60330184118815566"/>
  </r>
  <r>
    <s v="LAGOA SECA - PB"/>
    <s v="PB"/>
    <x v="2"/>
    <n v="6"/>
    <n v="0.44898166875826107"/>
    <n v="0.55101833124173893"/>
    <n v="11.793443524744008"/>
    <n v="0.1299680714119627"/>
    <n v="-140361158.95763066"/>
    <n v="20113320.800000001"/>
    <n v="0.11"/>
    <n v="-3502007.75"/>
    <n v="0.17411385145311259"/>
    <n v="0.28411385145311258"/>
    <n v="-8421669.5374578387"/>
    <n v="0.41871104335281312"/>
    <n v="0.52871104335281316"/>
    <n v="0.24459719189970058"/>
    <n v="0.86091259066989401"/>
  </r>
  <r>
    <s v="LAGOA VERMELHA - RS"/>
    <s v="RS"/>
    <x v="3"/>
    <n v="6"/>
    <n v="0.40384665554990529"/>
    <n v="0.59615334445009471"/>
    <n v="25.645215059994779"/>
    <n v="0.30576961454315649"/>
    <n v="-67050460.06483417"/>
    <n v="16588191.640000001"/>
    <n v="0.11"/>
    <n v="-3956283.71"/>
    <n v="0.23850000023269563"/>
    <n v="0.34850000023269562"/>
    <n v="-4023027.6038900502"/>
    <n v="0.2425235788926568"/>
    <n v="0.35252357889265679"/>
    <n v="4.0235786599611689E-3"/>
    <n v="1.1545419389597189E-2"/>
  </r>
  <r>
    <s v="LAGOÃO - RS"/>
    <s v="RS"/>
    <x v="3"/>
    <n v="7"/>
    <n v="0"/>
    <n v="1"/>
    <n v="12.520863311004069"/>
    <n v="0.25041726622008137"/>
    <n v="-12273927.173463168"/>
    <n v="4490330.8499999996"/>
    <n v="0.17"/>
    <n v="-651097.97"/>
    <n v="0.14499999927622259"/>
    <n v="0.31499999927622258"/>
    <n v="-736435.63040779007"/>
    <n v="0.16400475933923447"/>
    <n v="0.33400475933923446"/>
    <n v="1.9004760063011883E-2"/>
    <n v="6.033257176723561E-2"/>
  </r>
  <r>
    <s v="LAJE DO MURIAÉ - RJ"/>
    <s v="RJ"/>
    <x v="4"/>
    <n v="7"/>
    <n v="0"/>
    <n v="1"/>
    <n v="10.390634365851573"/>
    <n v="0.20781268731703148"/>
    <n v="-3372076.3875915585"/>
    <n v="8782639.1400000006"/>
    <n v="0.1313"/>
    <n v="-190478.77"/>
    <n v="2.1688101601769781E-2"/>
    <n v="0.15298810160176979"/>
    <n v="-202324.58325549349"/>
    <n v="2.3036877643534091E-2"/>
    <n v="0.1543368776435341"/>
    <n v="1.3487760417643102E-3"/>
    <n v="8.8162152980706399E-3"/>
  </r>
  <r>
    <s v="LAJEADO - RS"/>
    <s v="RS"/>
    <x v="3"/>
    <n v="5"/>
    <n v="0"/>
    <n v="1"/>
    <n v="21.407546180943118"/>
    <n v="0.42815092361886237"/>
    <n v="-120407320.65934521"/>
    <n v="63868366.969999999"/>
    <n v="0.1293"/>
    <n v="-2567508.35"/>
    <n v="4.0199999965648096E-2"/>
    <n v="0.1694999999656481"/>
    <n v="-7224439.2395607121"/>
    <n v="0.11311451321362495"/>
    <n v="0.24241451321362495"/>
    <n v="7.2914513247976848E-2"/>
    <n v="0.43017411954427232"/>
  </r>
  <r>
    <s v="LAJES PINTADAS - RN"/>
    <s v="RN"/>
    <x v="2"/>
    <n v="7"/>
    <n v="0.2249177076936307"/>
    <n v="0.77508229230636927"/>
    <n v="5.5194799421274592"/>
    <n v="8.5561023317663534E-2"/>
    <n v="-20328964.97584955"/>
    <n v="5116470.58"/>
    <n v="0.11"/>
    <n v="0"/>
    <n v="0"/>
    <n v="0.11"/>
    <n v="-1219737.898550973"/>
    <n v="0.2383943930644028"/>
    <n v="0.34839439306440279"/>
    <n v="0.2383943930644028"/>
    <n v="2.1672217551309343"/>
  </r>
  <r>
    <s v="LAMBARI - MG"/>
    <s v="MG"/>
    <x v="4"/>
    <n v="6"/>
    <n v="0.23970185037621694"/>
    <n v="0.76029814962378306"/>
    <n v="23.428950158481864"/>
    <n v="0.35625974906243202"/>
    <n v="-32132019.832147792"/>
    <n v="7708532.3300000001"/>
    <n v="0.11"/>
    <n v="-418676.21"/>
    <n v="5.4313349425882215E-2"/>
    <n v="0.16431334942588222"/>
    <n v="-1927921.1899288674"/>
    <n v="0.2501022383243825"/>
    <n v="0.36010223832438248"/>
    <n v="0.19578888889850027"/>
    <n v="1.1915580175475391"/>
  </r>
  <r>
    <s v="LAMBARI D'OESTE - MT"/>
    <s v="MT"/>
    <x v="0"/>
    <n v="7"/>
    <n v="0"/>
    <n v="1"/>
    <n v="22.310713803269298"/>
    <n v="0.44621427606538594"/>
    <n v="-4858290.5792735498"/>
    <n v="5248283.68"/>
    <n v="0.11"/>
    <n v="-467622.08"/>
    <n v="8.910000078349424E-2"/>
    <n v="0.19910000078349424"/>
    <n v="-291497.43475641299"/>
    <n v="5.5541478420315309E-2"/>
    <n v="0.1655414784203153"/>
    <n v="-3.3558522363178939E-2"/>
    <n v="-0.1685510910653949"/>
  </r>
  <r>
    <s v="LANDRI SALES - PI"/>
    <s v="PI"/>
    <x v="2"/>
    <n v="7"/>
    <n v="0.20025772093263502"/>
    <n v="0.79974227906736495"/>
    <n v="19.42943297726789"/>
    <n v="0.3107707802045368"/>
    <n v="-12084322.469539613"/>
    <n v="3171951.2"/>
    <n v="0.11"/>
    <n v="-194486.95"/>
    <n v="6.1314609758182911E-2"/>
    <n v="0.17131460975818291"/>
    <n v="-725059.34817237675"/>
    <n v="0.22858464788877481"/>
    <n v="0.33858464788877479"/>
    <n v="0.16727003813059188"/>
    <n v="0.97639097078001647"/>
  </r>
  <r>
    <s v="LARANJAL - PR"/>
    <s v="PR"/>
    <x v="3"/>
    <n v="7"/>
    <n v="0"/>
    <n v="1"/>
    <n v="40.660579669222294"/>
    <n v="0.81321159338444593"/>
    <n v="-171658.00586119894"/>
    <n v="4278270.5228571426"/>
    <n v="0.11"/>
    <n v="0"/>
    <n v="0"/>
    <n v="0.11"/>
    <n v="-10299.480351671937"/>
    <n v="2.4073934307439889E-3"/>
    <n v="0.11240739343074399"/>
    <n v="2.4073934307439898E-3"/>
    <n v="2.1885394824945337E-2"/>
  </r>
  <r>
    <s v="LARANJEIRAS DO SUL - PR"/>
    <s v="PR"/>
    <x v="3"/>
    <n v="6"/>
    <n v="0.42713821276903485"/>
    <n v="0.57286178723096515"/>
    <n v="8.170859793885052"/>
    <n v="9.3615466894772528E-2"/>
    <n v="-115186636.89665514"/>
    <n v="19024030.354285713"/>
    <n v="0.11"/>
    <n v="-1943068.56"/>
    <n v="0.10213758724172071"/>
    <n v="0.21213758724172072"/>
    <n v="-6911198.2137993081"/>
    <n v="0.36328780416618506"/>
    <n v="0.47328780416618504"/>
    <n v="0.26115021692446433"/>
    <n v="1.2310417042072608"/>
  </r>
  <r>
    <s v="LAVÍNIA - SP"/>
    <s v="SP"/>
    <x v="4"/>
    <n v="7"/>
    <n v="0"/>
    <n v="1"/>
    <n v="13.487837283179161"/>
    <n v="0.26975674566358321"/>
    <n v="-17345644.483535316"/>
    <n v="8598834.4971428551"/>
    <n v="0.11"/>
    <n v="-1435294.07"/>
    <n v="0.16691728053108906"/>
    <n v="0.27691728053108905"/>
    <n v="-1040738.6690121189"/>
    <n v="0.12103252706607232"/>
    <n v="0.2310325270660723"/>
    <n v="-4.5884753465016748E-2"/>
    <n v="-0.16569841137041408"/>
  </r>
  <r>
    <s v="LAVRAS - MG"/>
    <s v="MG"/>
    <x v="4"/>
    <n v="5"/>
    <n v="0"/>
    <n v="1"/>
    <n v="7.7239898037091868"/>
    <n v="0.15447979607418375"/>
    <n v="-2787751.0853093397"/>
    <n v="31842125.210000001"/>
    <n v="0.1168"/>
    <n v="-217199.86"/>
    <n v="6.8211483551289002E-3"/>
    <n v="0.1236211483551289"/>
    <n v="-167265.06511856036"/>
    <n v="5.2529491676651932E-3"/>
    <n v="0.1220529491676652"/>
    <n v="-1.5681991874637036E-3"/>
    <n v="-1.2685525157545952E-2"/>
  </r>
  <r>
    <s v="LAVRAS DO SUL - RS"/>
    <s v="RS"/>
    <x v="3"/>
    <n v="7"/>
    <n v="0"/>
    <n v="1"/>
    <n v="16.827612708300808"/>
    <n v="0.3365522541660162"/>
    <n v="-21277815.605315067"/>
    <n v="12287606.25"/>
    <n v="0.1114"/>
    <n v="-1813650.68"/>
    <n v="0.14759999979654295"/>
    <n v="0.25899999979654298"/>
    <n v="-1276668.9363189039"/>
    <n v="0.10389891329069109"/>
    <n v="0.21529891329069109"/>
    <n v="-4.3701086505851888E-2"/>
    <n v="-0.16873006386170353"/>
  </r>
  <r>
    <s v="LEANDRO FERREIRA - MG"/>
    <s v="MG"/>
    <x v="4"/>
    <n v="7"/>
    <n v="0.18146320967190829"/>
    <n v="0.81853679032809168"/>
    <n v="6.2497589536441192"/>
    <n v="0.10231315268480219"/>
    <n v="-11283604.417401657"/>
    <n v="4856995.2"/>
    <n v="0.11"/>
    <n v="-698433.13"/>
    <n v="0.14379942767907203"/>
    <n v="0.25379942767907204"/>
    <n v="-677016.26504409942"/>
    <n v="0.13938993908087441"/>
    <n v="0.24938993908087442"/>
    <n v="-4.4094885981976195E-3"/>
    <n v="-1.7373910723602504E-2"/>
  </r>
  <r>
    <s v="LEME - SP"/>
    <s v="SP"/>
    <x v="4"/>
    <n v="5"/>
    <n v="0"/>
    <n v="1"/>
    <n v="9.245336667313925"/>
    <n v="0.1849067333462785"/>
    <n v="-70539790.291515827"/>
    <n v="83995578.910000011"/>
    <n v="0.11"/>
    <n v="-4682849.0599999996"/>
    <n v="5.5751137390428626E-2"/>
    <n v="0.16575113739042863"/>
    <n v="-4232387.4174909499"/>
    <n v="5.0388216527751883E-2"/>
    <n v="0.16038821652775187"/>
    <n v="-5.3629208626767566E-3"/>
    <n v="-3.2355258293307099E-2"/>
  </r>
  <r>
    <s v="LEME DO PRADO - MG"/>
    <s v="MG"/>
    <x v="4"/>
    <n v="7"/>
    <n v="0"/>
    <n v="1"/>
    <n v="50.839430747675067"/>
    <n v="1.0167886149535013"/>
    <n v="50852.160837747986"/>
    <n v="3567789.6"/>
    <n v="0.13"/>
    <n v="-8749.5400000000009"/>
    <n v="2.4523699491696485E-3"/>
    <n v="0.13245236994916965"/>
    <n v="3051.1296502648793"/>
    <n v="-8.5518766304629602E-4"/>
    <n v="0.12914481233695371"/>
    <n v="-3.3075576122159334E-3"/>
    <n v="-2.4971675580325647E-2"/>
  </r>
  <r>
    <s v="LENÇÓIS PAULISTA - SP"/>
    <s v="SP"/>
    <x v="4"/>
    <n v="5"/>
    <n v="0"/>
    <n v="1"/>
    <n v="16.609252144126447"/>
    <n v="0.33218504288252892"/>
    <n v="-87237163.634079412"/>
    <n v="64230920.794285722"/>
    <n v="0.12"/>
    <n v="-7638331.6399999997"/>
    <n v="0.11891985270557635"/>
    <n v="0.23891985270557636"/>
    <n v="-5234229.8180447649"/>
    <n v="8.149081086364289E-2"/>
    <n v="0.2014908108636429"/>
    <n v="-3.7429041841933464E-2"/>
    <n v="-0.15665940447425986"/>
  </r>
  <r>
    <s v="LEOPOLDO DE BULHÕES - GO"/>
    <s v="GO"/>
    <x v="0"/>
    <n v="7"/>
    <n v="0.25060344995089917"/>
    <n v="0.74939655004910088"/>
    <n v="8.9000718121768774"/>
    <n v="0.13339366222469201"/>
    <n v="-41792871.321533605"/>
    <n v="7325071"/>
    <n v="0.1159"/>
    <n v="-509824.94"/>
    <n v="6.9599999781572081E-2"/>
    <n v="0.18549999978157208"/>
    <n v="-2507572.2792920163"/>
    <n v="0.34232736847083345"/>
    <n v="0.45822736847083345"/>
    <n v="0.2727273686892614"/>
    <n v="1.4702284043687346"/>
  </r>
  <r>
    <s v="LIBERATO SALZANO - RS"/>
    <s v="RS"/>
    <x v="3"/>
    <n v="7"/>
    <n v="0"/>
    <n v="1"/>
    <n v="7.5913511543476853"/>
    <n v="0.1518270230869537"/>
    <n v="-13185757.141255254"/>
    <n v="3520573.92"/>
    <n v="0.11"/>
    <n v="-616100.43999999994"/>
    <n v="0.17500000113617836"/>
    <n v="0.28500000113617835"/>
    <n v="-791145.42847531522"/>
    <n v="0.22472058432885147"/>
    <n v="0.33472058432885149"/>
    <n v="4.972058319267314E-2"/>
    <n v="0.17445818594546503"/>
  </r>
  <r>
    <s v="LIBERDADE - MG"/>
    <s v="MG"/>
    <x v="4"/>
    <n v="7"/>
    <n v="0.50039471599914609"/>
    <n v="0.49960528400085391"/>
    <n v="5.4963740977522191"/>
    <n v="5.4920350841648695E-2"/>
    <n v="-22721611.984810062"/>
    <n v="3696978.2000000007"/>
    <n v="0.11"/>
    <n v="-770720.1"/>
    <n v="0.20847299018425369"/>
    <n v="0.31847299018425368"/>
    <n v="-1363296.7190886037"/>
    <n v="0.36875973980279447"/>
    <n v="0.47875973980279446"/>
    <n v="0.16028674961854078"/>
    <n v="0.50329778210015963"/>
  </r>
  <r>
    <s v="LIMOEIRO - PE"/>
    <s v="PE"/>
    <x v="2"/>
    <n v="5"/>
    <n v="0"/>
    <n v="1"/>
    <n v="16.07790405105834"/>
    <n v="0.32155808102116679"/>
    <n v="-15631630.55230416"/>
    <n v="14826549.49"/>
    <n v="0.12"/>
    <n v="-444796.48"/>
    <n v="2.9999999683001089E-2"/>
    <n v="0.1499999996830011"/>
    <n v="-937897.83313824958"/>
    <n v="6.3257997673081628E-2"/>
    <n v="0.18325799767308162"/>
    <n v="3.3257997990080529E-2"/>
    <n v="0.22171998706910356"/>
  </r>
  <r>
    <s v="LOANDA - PR"/>
    <s v="PR"/>
    <x v="3"/>
    <n v="6"/>
    <n v="0.47990105464184807"/>
    <n v="0.52009894535815193"/>
    <n v="10.20074977468896"/>
    <n v="0.10610798399356268"/>
    <n v="-62707499.944506951"/>
    <n v="17399624.690000001"/>
    <n v="0.14000000000000001"/>
    <n v="-1010422.92"/>
    <n v="5.8071535334938307E-2"/>
    <n v="0.19807153533493832"/>
    <n v="-3762449.996670417"/>
    <n v="0.21623742257111964"/>
    <n v="0.35623742257111968"/>
    <n v="0.15816588723618136"/>
    <n v="0.79852911206410027"/>
  </r>
  <r>
    <s v="LOBATO - PR"/>
    <s v="PR"/>
    <x v="3"/>
    <n v="7"/>
    <n v="0.59048943250320229"/>
    <n v="0.40951056749679771"/>
    <n v="10.745011651633682"/>
    <n v="8.8003916384404246E-2"/>
    <n v="-52733194.189786032"/>
    <n v="6204041.2000000002"/>
    <n v="0.13"/>
    <n v="-1083332.1299999999"/>
    <n v="0.17461717211033348"/>
    <n v="0.30461717211033346"/>
    <n v="-3163991.6513871616"/>
    <n v="0.50998882009151736"/>
    <n v="0.63998882009151736"/>
    <n v="0.33537164798118391"/>
    <n v="1.1009610707688897"/>
  </r>
  <r>
    <s v="LONDRINA - PR"/>
    <s v="PR"/>
    <x v="3"/>
    <n v="3"/>
    <n v="0.34580099516156476"/>
    <n v="0.65419900483843518"/>
    <n v="13.57427557962165"/>
    <n v="0.17760555151182314"/>
    <n v="-107959397.8645308"/>
    <n v="323224214.26999998"/>
    <n v="0.11"/>
    <n v="0"/>
    <n v="0"/>
    <n v="0.11"/>
    <n v="-6477563.8718718477"/>
    <n v="2.0040465985821602E-2"/>
    <n v="0.13004046598582161"/>
    <n v="2.0040465985821612E-2"/>
    <n v="0.18218605441656011"/>
  </r>
  <r>
    <s v="LUCAS DO RIO VERDE - MT"/>
    <s v="MT"/>
    <x v="0"/>
    <n v="6"/>
    <n v="0"/>
    <n v="1"/>
    <n v="40.035148683109242"/>
    <n v="0.80070297366218479"/>
    <n v="-10025182.570499882"/>
    <n v="53135318.039999999"/>
    <n v="0.11"/>
    <n v="-687180.06"/>
    <n v="1.2932642267854582E-2"/>
    <n v="0.12293264226785458"/>
    <n v="-601510.95422999293"/>
    <n v="1.1320360476193603E-2"/>
    <n v="0.1213203604761936"/>
    <n v="-1.61228179166098E-3"/>
    <n v="-1.3115164222599396E-2"/>
  </r>
  <r>
    <s v="LUIZIANA - PR"/>
    <s v="PR"/>
    <x v="3"/>
    <n v="7"/>
    <n v="0"/>
    <n v="1"/>
    <n v="37.755883788462164"/>
    <n v="0.75511767576924327"/>
    <n v="-5843836.1036393149"/>
    <n v="7656211.9400000004"/>
    <n v="0.11"/>
    <n v="-248313.81"/>
    <n v="3.243298539094517E-2"/>
    <n v="0.14243298539094518"/>
    <n v="-350630.16621835891"/>
    <n v="4.5796820799393768E-2"/>
    <n v="0.15579682079939378"/>
    <n v="1.3363835408448599E-2"/>
    <n v="9.382542514129022E-2"/>
  </r>
  <r>
    <s v="LUZIÂNIA - GO"/>
    <s v="GO"/>
    <x v="0"/>
    <n v="4"/>
    <n v="0.23597617902162576"/>
    <n v="0.76402382097837429"/>
    <n v="16.379630476623529"/>
    <n v="0.25028855725927479"/>
    <n v="-377267711.94666487"/>
    <n v="90684518.079999998"/>
    <n v="0.11"/>
    <n v="-1976922.49"/>
    <n v="2.1799999954303116E-2"/>
    <n v="0.13179999995430311"/>
    <n v="-22636062.716799892"/>
    <n v="0.24961330992387068"/>
    <n v="0.35961330992387069"/>
    <n v="0.22781330996956758"/>
    <n v="1.72847731448068"/>
  </r>
  <r>
    <s v="MACAÉ - RJ"/>
    <s v="RJ"/>
    <x v="4"/>
    <n v="4"/>
    <n v="0"/>
    <n v="1"/>
    <n v="8.9570042778730805"/>
    <n v="0.17914008555746161"/>
    <n v="-183934458.04300112"/>
    <n v="646825524.49999988"/>
    <n v="0.11"/>
    <n v="-2385000"/>
    <n v="3.6872385359925609E-3"/>
    <n v="0.11368723853599257"/>
    <n v="-11036067.482580066"/>
    <n v="1.7061892372152467E-2"/>
    <n v="0.12706189237215246"/>
    <n v="1.3374653836159892E-2"/>
    <n v="0.11764428451594044"/>
  </r>
  <r>
    <s v="MACAÍBA - RN"/>
    <s v="RN"/>
    <x v="2"/>
    <n v="5"/>
    <n v="0.23636107874873308"/>
    <n v="0.76363892125126687"/>
    <n v="51.623550665699049"/>
    <n v="0.78843505083029086"/>
    <n v="-42034188.693434894"/>
    <n v="30736659.642857142"/>
    <n v="0.11"/>
    <n v="-3977375.66"/>
    <n v="0.12940168860946144"/>
    <n v="0.23940168860946143"/>
    <n v="-2522051.3216060936"/>
    <n v="8.205352666525656E-2"/>
    <n v="0.19205352666525655"/>
    <n v="-4.7348161944204881E-2"/>
    <n v="-0.19777705921466771"/>
  </r>
  <r>
    <s v="MACAPARANA - PE"/>
    <s v="PE"/>
    <x v="2"/>
    <n v="6"/>
    <n v="0.46306920379321348"/>
    <n v="0.53693079620678652"/>
    <n v="19.820737628916863"/>
    <n v="0.21284728873000291"/>
    <n v="-104084684.49012621"/>
    <n v="14116690.215"/>
    <n v="0.11"/>
    <n v="-1671370.62"/>
    <n v="0.1183967767617404"/>
    <n v="0.22839677676174042"/>
    <n v="-6245081.069407572"/>
    <n v="0.44238989269394918"/>
    <n v="0.55238989269394922"/>
    <n v="0.32399311593220881"/>
    <n v="1.4185538015284376"/>
  </r>
  <r>
    <s v="MACATUBA - SP"/>
    <s v="SP"/>
    <x v="4"/>
    <n v="6"/>
    <n v="0.21281666243874814"/>
    <n v="0.78718333756125181"/>
    <n v="38.143901993765205"/>
    <n v="0.60052488158122763"/>
    <n v="-13954387.965607516"/>
    <n v="15657357.876000002"/>
    <n v="0.11"/>
    <n v="-325777.62"/>
    <n v="2.0806679043809829E-2"/>
    <n v="0.13080667904380983"/>
    <n v="-837263.2779364509"/>
    <n v="5.3474110036140228E-2"/>
    <n v="0.16347411003614024"/>
    <n v="3.266743099233041E-2"/>
    <n v="0.24973824907969289"/>
  </r>
  <r>
    <s v="MACAUBAL - SP"/>
    <s v="SP"/>
    <x v="4"/>
    <n v="7"/>
    <n v="0"/>
    <n v="1"/>
    <n v="36.35456944914079"/>
    <n v="0.72709138898281578"/>
    <n v="-7527651.9504482988"/>
    <n v="6038320.3099999996"/>
    <n v="0.11"/>
    <n v="0"/>
    <n v="0"/>
    <n v="0.11"/>
    <n v="-451659.1170268979"/>
    <n v="7.4798800633167795E-2"/>
    <n v="0.18479880063316778"/>
    <n v="7.4798800633167781E-2"/>
    <n v="0.67998909666516161"/>
  </r>
  <r>
    <s v="MACEIÓ - AL"/>
    <s v="AL"/>
    <x v="2"/>
    <n v="2"/>
    <n v="0"/>
    <n v="1"/>
    <n v="15.072286144825682"/>
    <n v="0.30144572289651367"/>
    <n v="-426174795.4972291"/>
    <n v="308174155.70999998"/>
    <n v="0.11"/>
    <n v="-14599829.5"/>
    <n v="4.737525593722669E-2"/>
    <n v="0.15737525593722668"/>
    <n v="-25570487.729833744"/>
    <n v="8.2974147104977386E-2"/>
    <n v="0.1929741471049774"/>
    <n v="3.5598891167750724E-2"/>
    <n v="0.22620386512318236"/>
  </r>
  <r>
    <s v="MACHADINHO D'OESTE - RO"/>
    <s v="RO"/>
    <x v="1"/>
    <n v="6"/>
    <n v="0"/>
    <n v="1"/>
    <n v="22.686891142235414"/>
    <n v="0.45373782284470826"/>
    <n v="-24768218.570884772"/>
    <n v="23942510.23"/>
    <n v="0.11"/>
    <n v="-574620.25"/>
    <n v="2.4000000187114883E-2"/>
    <n v="0.13400000018711489"/>
    <n v="-1486093.1142530863"/>
    <n v="6.206922749440906E-2"/>
    <n v="0.17206922749440906"/>
    <n v="3.8069227307294173E-2"/>
    <n v="0.28409871085175431"/>
  </r>
  <r>
    <s v="MACHADOS - PE"/>
    <s v="PE"/>
    <x v="2"/>
    <n v="6"/>
    <n v="0.38209176041085852"/>
    <n v="0.61790823958914154"/>
    <n v="8.3702548479794832"/>
    <n v="0.10344098876054961"/>
    <n v="-37801365.478494979"/>
    <n v="6261946.0800000001"/>
    <n v="0.11"/>
    <n v="-1364478.05"/>
    <n v="0.21789999986713396"/>
    <n v="0.32789999986713397"/>
    <n v="-2268081.9287096988"/>
    <n v="0.36220080782134406"/>
    <n v="0.47220080782134405"/>
    <n v="0.14430080795421008"/>
    <n v="0.44007565725123876"/>
  </r>
  <r>
    <s v="MACIEIRA - SC"/>
    <s v="SC"/>
    <x v="3"/>
    <n v="7"/>
    <n v="0"/>
    <n v="1"/>
    <n v="31.607557861255504"/>
    <n v="0.63215115722511006"/>
    <n v="-469627.09983806068"/>
    <n v="2425128.6257142862"/>
    <n v="0.11"/>
    <n v="-30816.32"/>
    <n v="1.2707086821394268E-2"/>
    <n v="0.12270708682139427"/>
    <n v="-28177.625990283639"/>
    <n v="1.1619023292830223E-2"/>
    <n v="0.12161902329283023"/>
    <n v="-1.08806352856404E-3"/>
    <n v="-8.8671612760864438E-3"/>
  </r>
  <r>
    <s v="MAFRA - SC"/>
    <s v="SC"/>
    <x v="3"/>
    <n v="5"/>
    <n v="0.43521120173939681"/>
    <n v="0.56478879826060324"/>
    <n v="11.365936144288042"/>
    <n v="0.12838706832078395"/>
    <n v="-167844796.98634645"/>
    <n v="34751612.289999999"/>
    <n v="0.16"/>
    <n v="-2718741.6"/>
    <n v="7.8233538556780446E-2"/>
    <n v="0.23823353855678045"/>
    <n v="-10070687.819180787"/>
    <n v="0.28979052065675504"/>
    <n v="0.44979052065675507"/>
    <n v="0.21155698209997462"/>
    <n v="0.88802350576492084"/>
  </r>
  <r>
    <s v="MAGDA - SP"/>
    <s v="SP"/>
    <x v="4"/>
    <n v="7"/>
    <n v="0.34159745946038539"/>
    <n v="0.65840254053961456"/>
    <n v="14.70745948863321"/>
    <n v="0.19366857384399133"/>
    <n v="-21439889.126057886"/>
    <n v="6060407.2699999996"/>
    <n v="0.11"/>
    <n v="-1151477.3799999999"/>
    <n v="0.18999999978549295"/>
    <n v="0.29999999978549297"/>
    <n v="-1286393.347563473"/>
    <n v="0.21226186463265087"/>
    <n v="0.32226186463265089"/>
    <n v="2.2261864847157919E-2"/>
    <n v="7.4206216210252141E-2"/>
  </r>
  <r>
    <s v="MAIRIPORÃ - SP"/>
    <s v="SP"/>
    <x v="4"/>
    <n v="5"/>
    <n v="9.0891842740217679E-2"/>
    <n v="0.90910815725978233"/>
    <n v="8.4939165665384451"/>
    <n v="0.15443777675448206"/>
    <n v="-135599750.83647561"/>
    <n v="35816101.165714286"/>
    <n v="0.11"/>
    <n v="-6677720.29"/>
    <n v="0.18644464563866006"/>
    <n v="0.29644464563866008"/>
    <n v="-8135985.0501885368"/>
    <n v="0.22715998630182782"/>
    <n v="0.33715998630182781"/>
    <n v="4.0715340663167732E-2"/>
    <n v="0.13734550872204365"/>
  </r>
  <r>
    <s v="MAJOR IZIDORO - AL"/>
    <s v="AL"/>
    <x v="2"/>
    <n v="6"/>
    <n v="0.67397859660227311"/>
    <n v="0.32602140339772689"/>
    <n v="45.514499201120252"/>
    <n v="0.29677401808987885"/>
    <n v="-57805996.019087605"/>
    <n v="15704133.77"/>
    <n v="0.1157"/>
    <n v="-2238825.7400000002"/>
    <n v="0.14256282917539106"/>
    <n v="0.25826282917539106"/>
    <n v="-3468359.761145256"/>
    <n v="0.22085648351843198"/>
    <n v="0.33655648351843198"/>
    <n v="7.8293654343040919E-2"/>
    <n v="0.303154947202527"/>
  </r>
  <r>
    <s v="MAJOR VIEIRA - SC"/>
    <s v="SC"/>
    <x v="3"/>
    <n v="7"/>
    <n v="0.24442702713370767"/>
    <n v="0.75557297286629233"/>
    <n v="20.767684044419209"/>
    <n v="0.31383001545979372"/>
    <n v="-9535698.5593592748"/>
    <n v="6384022.6799999997"/>
    <n v="0.11"/>
    <n v="-755900.82"/>
    <n v="0.11840509626760912"/>
    <n v="0.22840509626760913"/>
    <n v="-572141.91356155649"/>
    <n v="8.9620908671577043E-2"/>
    <n v="0.19962090867157706"/>
    <n v="-2.8784187596032074E-2"/>
    <n v="-0.12602252780869339"/>
  </r>
  <r>
    <s v="MALACACHETA - MG"/>
    <s v="MG"/>
    <x v="4"/>
    <n v="6"/>
    <n v="0.39809646558075418"/>
    <n v="0.60190353441924582"/>
    <n v="28.622805372402343"/>
    <n v="0.34456335437286301"/>
    <n v="-29507357.143929698"/>
    <n v="7297852.5099999998"/>
    <n v="0.1948"/>
    <n v="-329862.93"/>
    <n v="4.5199999526984135E-2"/>
    <n v="0.23999999952698414"/>
    <n v="-1770441.4286357819"/>
    <n v="0.24259758966213774"/>
    <n v="0.43739758966213771"/>
    <n v="0.19739759013515357"/>
    <n v="0.82248996051751821"/>
  </r>
  <r>
    <s v="MAMBAÍ - GO"/>
    <s v="GO"/>
    <x v="0"/>
    <n v="7"/>
    <n v="0"/>
    <n v="1"/>
    <n v="40.027037382701856"/>
    <n v="0.80054074765403715"/>
    <n v="-2555353.1171960761"/>
    <n v="4862249.08"/>
    <n v="0.1285"/>
    <n v="-418152.63"/>
    <n v="8.5999837342763202E-2"/>
    <n v="0.21449983734276321"/>
    <n v="-153321.18703176457"/>
    <n v="3.1532976716973242E-2"/>
    <n v="0.16003297671697325"/>
    <n v="-5.4466860625789953E-2"/>
    <n v="-0.25392495071571464"/>
  </r>
  <r>
    <s v="MAMPITUBA - RS"/>
    <s v="RS"/>
    <x v="3"/>
    <n v="7"/>
    <n v="0"/>
    <n v="1"/>
    <n v="12.949779937228216"/>
    <n v="0.25899559874456435"/>
    <n v="-1326781.7185270798"/>
    <n v="3861117.1714285715"/>
    <n v="0.11599999999999999"/>
    <n v="-295561.01"/>
    <n v="7.6548055103607654E-2"/>
    <n v="0.19254805510360765"/>
    <n v="-79606.903111624779"/>
    <n v="2.0617582833460373E-2"/>
    <n v="0.13661758283346037"/>
    <n v="-5.5930472270147275E-2"/>
    <n v="-0.29047539451931526"/>
  </r>
  <r>
    <s v="MANARI - PE"/>
    <s v="PE"/>
    <x v="2"/>
    <n v="6"/>
    <n v="0.23445787318249925"/>
    <n v="0.76554212681750078"/>
    <n v="25.289426639090117"/>
    <n v="0.38720242910568414"/>
    <n v="-25529538.001170509"/>
    <n v="12303694"/>
    <n v="0.11"/>
    <n v="-905551.88"/>
    <n v="7.360000013004224E-2"/>
    <n v="0.18360000013004224"/>
    <n v="-1531772.2800702304"/>
    <n v="0.12449694214357333"/>
    <n v="0.23449694214357333"/>
    <n v="5.0896942013531093E-2"/>
    <n v="0.27721645957233787"/>
  </r>
  <r>
    <s v="MANDAGUAÇU - PR"/>
    <s v="PR"/>
    <x v="3"/>
    <n v="6"/>
    <n v="0.55554092692681567"/>
    <n v="0.44445907307318433"/>
    <n v="10.650466616328904"/>
    <n v="9.467393040180877E-2"/>
    <n v="-72717212.331287503"/>
    <n v="24796132.210000001"/>
    <n v="0.14000000000000001"/>
    <n v="-1774833.1"/>
    <n v="7.1577013905589265E-2"/>
    <n v="0.21157701390558928"/>
    <n v="-4363032.73987725"/>
    <n v="0.17595618150953754"/>
    <n v="0.31595618150953753"/>
    <n v="0.10437916760394825"/>
    <n v="0.49333888250509439"/>
  </r>
  <r>
    <s v="MANDIRITUBA - PR"/>
    <s v="PR"/>
    <x v="3"/>
    <n v="6"/>
    <n v="0.36077018853712195"/>
    <n v="0.63922981146287805"/>
    <n v="38.748842066772262"/>
    <n v="0.49538830017495344"/>
    <n v="-28932143.365685854"/>
    <n v="14053201.354285717"/>
    <n v="0.11"/>
    <n v="-886870.88"/>
    <n v="6.3108103103463792E-2"/>
    <n v="0.17310810310346381"/>
    <n v="-1735928.6019411511"/>
    <n v="0.12352549132242781"/>
    <n v="0.23352549132242781"/>
    <n v="6.0417388218964002E-2"/>
    <n v="0.349015367483136"/>
  </r>
  <r>
    <s v="MANGARATIBA - RJ"/>
    <s v="RJ"/>
    <x v="4"/>
    <n v="6"/>
    <n v="0.22559013698977293"/>
    <n v="0.77440986301022707"/>
    <n v="17.447705307568139"/>
    <n v="0.27023350154153308"/>
    <n v="-303326230.98633355"/>
    <n v="71637937.409999996"/>
    <n v="0.11"/>
    <n v="-25481614.34"/>
    <n v="0.35570000004554853"/>
    <n v="0.46570000004554851"/>
    <n v="-18199573.859180011"/>
    <n v="0.25404938384838976"/>
    <n v="0.36404938384838975"/>
    <n v="-0.10165061619715876"/>
    <n v="-0.21827488981579701"/>
  </r>
  <r>
    <s v="MANTENA - MG"/>
    <s v="MG"/>
    <x v="4"/>
    <n v="6"/>
    <n v="0.33033599408478764"/>
    <n v="0.66966400591521236"/>
    <n v="52.223438121110036"/>
    <n v="0.69944313549695503"/>
    <n v="-15175138.952119423"/>
    <n v="14622435.497142855"/>
    <n v="0.11"/>
    <n v="-2440366.91"/>
    <n v="0.1668919593098451"/>
    <n v="0.27689195930984511"/>
    <n v="-910508.3371271654"/>
    <n v="6.2267899031257401E-2"/>
    <n v="0.17226789903125739"/>
    <n v="-0.10462406027858773"/>
    <n v="-0.37785156542415976"/>
  </r>
  <r>
    <s v="MANTENÓPOLIS - ES"/>
    <s v="ES"/>
    <x v="4"/>
    <n v="6"/>
    <n v="0.41719424138997291"/>
    <n v="0.58280575861002704"/>
    <n v="16.933103994821746"/>
    <n v="0.19737421038649136"/>
    <n v="-42327064.797827527"/>
    <n v="15610486.84"/>
    <n v="0.11"/>
    <n v="-2887940.07"/>
    <n v="0.1850000002946737"/>
    <n v="0.29500000029467371"/>
    <n v="-2539623.8878696514"/>
    <n v="0.16268703941776946"/>
    <n v="0.27268703941776945"/>
    <n v="-2.2312960876904264E-2"/>
    <n v="-7.5637155439376214E-2"/>
  </r>
  <r>
    <s v="MAQUINÉ - RS"/>
    <s v="RS"/>
    <x v="3"/>
    <n v="7"/>
    <n v="0"/>
    <n v="1"/>
    <n v="11.727334290909923"/>
    <n v="0.23454668581819846"/>
    <n v="-21459002.27715205"/>
    <n v="5529193.2699999996"/>
    <n v="0.17420000000000002"/>
    <n v="-276459.65999999997"/>
    <n v="4.9999999366996263E-2"/>
    <n v="0.22419999936699628"/>
    <n v="-1287540.136629123"/>
    <n v="0.23286220498295643"/>
    <n v="0.40706220498295642"/>
    <n v="0.18286220561596014"/>
    <n v="0.81562090157114731"/>
  </r>
  <r>
    <s v="MAR VERMELHO - AL"/>
    <s v="AL"/>
    <x v="2"/>
    <n v="7"/>
    <n v="0.37442287126590257"/>
    <n v="0.62557712873409743"/>
    <n v="10.283644250007972"/>
    <n v="0.12866425285685795"/>
    <n v="-26737858.054437745"/>
    <n v="4541649.01"/>
    <n v="0.125"/>
    <n v="-272498.94"/>
    <n v="5.9999999867889398E-2"/>
    <n v="0.1849999998678894"/>
    <n v="-1604271.4832662647"/>
    <n v="0.35323546133439859"/>
    <n v="0.47823546133439859"/>
    <n v="0.2932354614665092"/>
    <n v="1.5850565495995244"/>
  </r>
  <r>
    <s v="MARABÁ - PA"/>
    <s v="PA"/>
    <x v="1"/>
    <n v="4"/>
    <n v="0"/>
    <n v="1"/>
    <n v="20.779716721858712"/>
    <n v="0.41559433443717425"/>
    <n v="-305067259.5737372"/>
    <n v="251688005.03000003"/>
    <n v="0.11"/>
    <n v="-2998675.95"/>
    <n v="1.1914258486981022E-2"/>
    <n v="0.12191425848698102"/>
    <n v="-18304035.574424233"/>
    <n v="7.2725100952834354E-2"/>
    <n v="0.18272510095283434"/>
    <n v="6.0810842465853318E-2"/>
    <n v="0.49880008475257376"/>
  </r>
  <r>
    <s v="MARACAJÁ - SC"/>
    <s v="SC"/>
    <x v="3"/>
    <n v="7"/>
    <n v="4.6724019827064006E-2"/>
    <n v="0.95327598017293602"/>
    <n v="32.095865144498624"/>
    <n v="0.61192434610240598"/>
    <n v="-5167870.1595633626"/>
    <n v="5326201.6885714289"/>
    <n v="0.1469"/>
    <n v="-837771.16"/>
    <n v="0.15729242131360283"/>
    <n v="0.3041924213136028"/>
    <n v="-310072.20957380172"/>
    <n v="5.8216385278674634E-2"/>
    <n v="0.20511638527867465"/>
    <n v="-9.907603603492815E-2"/>
    <n v="-0.32570185544756602"/>
  </r>
  <r>
    <s v="MARACAJU - MS"/>
    <s v="MS"/>
    <x v="0"/>
    <n v="6"/>
    <n v="0.30002411826914965"/>
    <n v="0.69997588173085035"/>
    <n v="37.969787600388592"/>
    <n v="0.53155871109430231"/>
    <n v="-26899840.793225691"/>
    <n v="32065171.079999998"/>
    <n v="0.11"/>
    <n v="-256521.37"/>
    <n v="8.0000000424136214E-3"/>
    <n v="0.11800000004241362"/>
    <n v="-1613990.4475935414"/>
    <n v="5.0334690046304954E-2"/>
    <n v="0.16033469004630496"/>
    <n v="4.233469000389134E-2"/>
    <n v="0.35876855922605655"/>
  </r>
  <r>
    <s v="MARACANAÚ - CE"/>
    <s v="CE"/>
    <x v="2"/>
    <n v="4"/>
    <n v="0"/>
    <n v="1"/>
    <n v="26.488682789028321"/>
    <n v="0.52977365578056645"/>
    <n v="-45339459.580181904"/>
    <n v="190476983.80000001"/>
    <n v="0.11"/>
    <n v="-3542871.9"/>
    <n v="1.8600000006929969E-2"/>
    <n v="0.12860000000692998"/>
    <n v="-2720367.5748109142"/>
    <n v="1.4281870284481657E-2"/>
    <n v="0.12428187028448166"/>
    <n v="-4.3181297224483134E-3"/>
    <n v="-3.3577991619095027E-2"/>
  </r>
  <r>
    <s v="MARANGUAPE - CE"/>
    <s v="CE"/>
    <x v="2"/>
    <n v="4"/>
    <n v="0.18724011232113727"/>
    <n v="0.81275988767886276"/>
    <n v="44.024985669405375"/>
    <n v="0.71563484815458911"/>
    <n v="-37450626.737987675"/>
    <n v="31401029.447999999"/>
    <n v="0.11"/>
    <n v="0"/>
    <n v="0"/>
    <n v="0.11"/>
    <n v="-2247037.6042792606"/>
    <n v="7.1559361071277847E-2"/>
    <n v="0.18155936107127785"/>
    <n v="7.1559361071277847E-2"/>
    <n v="0.6505396461025259"/>
  </r>
  <r>
    <s v="MARATÁ - RS"/>
    <s v="RS"/>
    <x v="3"/>
    <n v="7"/>
    <n v="0"/>
    <n v="1"/>
    <n v="13.262119457817757"/>
    <n v="0.26524238915635512"/>
    <n v="-4198582.3808905734"/>
    <n v="4723588.3885714281"/>
    <n v="0.11"/>
    <n v="-154326.1"/>
    <n v="3.267136915938465E-2"/>
    <n v="0.14267136915938466"/>
    <n v="-251914.94285343439"/>
    <n v="5.3331264735711217E-2"/>
    <n v="0.16333126473571122"/>
    <n v="2.0659895576326553E-2"/>
    <n v="0.14480757911032893"/>
  </r>
  <r>
    <s v="MARI - PB"/>
    <s v="PB"/>
    <x v="2"/>
    <n v="6"/>
    <n v="0.34285726944300832"/>
    <n v="0.65714273055699168"/>
    <n v="7.9554034687093829"/>
    <n v="0.10455671116220494"/>
    <n v="-46020131.665058583"/>
    <n v="10042074.26"/>
    <n v="0.1326"/>
    <n v="-945963.4"/>
    <n v="9.4200000468827441E-2"/>
    <n v="0.22680000046882742"/>
    <n v="-2761207.8999035149"/>
    <n v="0.27496389972956792"/>
    <n v="0.40756389972956791"/>
    <n v="0.18076389926074049"/>
    <n v="0.79701895452855442"/>
  </r>
  <r>
    <s v="MARIA HELENA - PR"/>
    <s v="PR"/>
    <x v="3"/>
    <n v="7"/>
    <n v="0.51527977514357259"/>
    <n v="0.48472022485642741"/>
    <n v="8.0728872938297229"/>
    <n v="7.8261834886114781E-2"/>
    <n v="-32210048.946261138"/>
    <n v="5454244.808571429"/>
    <n v="0.11"/>
    <n v="-1245513.1200000001"/>
    <n v="0.22835665866017918"/>
    <n v="0.33835665866017917"/>
    <n v="-1932602.9367756683"/>
    <n v="0.35433006852544524"/>
    <n v="0.46433006852544523"/>
    <n v="0.12597340986526606"/>
    <n v="0.37230953386315524"/>
  </r>
  <r>
    <s v="MARIALVA - PR"/>
    <s v="PR"/>
    <x v="3"/>
    <n v="6"/>
    <n v="0.49004087536690227"/>
    <n v="0.50995912463309767"/>
    <n v="15.823488771366742"/>
    <n v="0.16138664964975669"/>
    <n v="-135878323.87286612"/>
    <n v="23559081.788571432"/>
    <n v="0.2"/>
    <n v="-2607563.14"/>
    <n v="0.11068186627141535"/>
    <n v="0.31068186627141536"/>
    <n v="-8152699.4323719675"/>
    <n v="0.34605336088806576"/>
    <n v="0.54605336088806578"/>
    <n v="0.23537149461665041"/>
    <n v="0.75759650037323745"/>
  </r>
  <r>
    <s v="MARIANA - MG"/>
    <s v="MG"/>
    <x v="4"/>
    <n v="5"/>
    <n v="0"/>
    <n v="1"/>
    <n v="7.7057628773975129"/>
    <n v="0.15411525754795025"/>
    <n v="-91252981.638955712"/>
    <n v="74552941.060000002"/>
    <n v="0.11"/>
    <n v="-3429435.29"/>
    <n v="4.6000000016632472E-2"/>
    <n v="0.15600000001663247"/>
    <n v="-5475178.8983373428"/>
    <n v="7.3440146297259201E-2"/>
    <n v="0.18344014629725919"/>
    <n v="2.7440146280626715E-2"/>
    <n v="0.17589837357500704"/>
  </r>
  <r>
    <s v="MARIANÓPOLIS DO TOCANTINS - TO"/>
    <s v="TO"/>
    <x v="1"/>
    <n v="7"/>
    <n v="0"/>
    <n v="1"/>
    <n v="40.648334889107645"/>
    <n v="0.81296669778215291"/>
    <n v="-2370499.3212474645"/>
    <n v="4262030.1100000003"/>
    <n v="0.11"/>
    <n v="-61880.09"/>
    <n v="1.4518923706055186E-2"/>
    <n v="0.12451892370605519"/>
    <n v="-142229.95927484788"/>
    <n v="3.3371411182932229E-2"/>
    <n v="0.14337141118293223"/>
    <n v="1.8852487476877039E-2"/>
    <n v="0.15140258938778683"/>
  </r>
  <r>
    <s v="MARICÁ - RJ"/>
    <s v="RJ"/>
    <x v="4"/>
    <n v="4"/>
    <n v="0"/>
    <n v="1"/>
    <n v="15.329965450857328"/>
    <n v="0.30659930901714655"/>
    <n v="-37289454.850299239"/>
    <n v="28230863.449999999"/>
    <n v="0.11"/>
    <n v="-3709251.57"/>
    <n v="0.13138994407909263"/>
    <n v="0.24138994407909264"/>
    <n v="-2237367.2910179542"/>
    <n v="7.9252527822274391E-2"/>
    <n v="0.18925252782227439"/>
    <n v="-5.2137416256818253E-2"/>
    <n v="-0.21598835218974644"/>
  </r>
  <r>
    <s v="MARILENA - PR"/>
    <s v="PR"/>
    <x v="3"/>
    <n v="7"/>
    <n v="0.48494426537999658"/>
    <n v="0.51505573462000342"/>
    <n v="11.391628027838976"/>
    <n v="0.1173464668479285"/>
    <n v="-22288222.642589539"/>
    <n v="7135124.4199999999"/>
    <n v="0.14000000000000001"/>
    <n v="-244535.31"/>
    <n v="3.4272045672330408E-2"/>
    <n v="0.17427204567233043"/>
    <n v="-1337293.3585553723"/>
    <n v="0.18742397186612372"/>
    <n v="0.32742397186612371"/>
    <n v="0.15315192619379328"/>
    <n v="0.87880948205400888"/>
  </r>
  <r>
    <s v="MARÍLIA - SP"/>
    <s v="SP"/>
    <x v="4"/>
    <n v="4"/>
    <n v="2.2841381490319359E-2"/>
    <n v="0.97715861850968067"/>
    <n v="13.603404668790676"/>
    <n v="0.26585368226367273"/>
    <n v="-75762554.571822688"/>
    <n v="194389735.66999999"/>
    <n v="0.14000000000000001"/>
    <n v="-2563775.9300000002"/>
    <n v="1.3188844159715917E-2"/>
    <n v="0.15318884415971593"/>
    <n v="-4545753.2743093614"/>
    <n v="2.3384739212909501E-2"/>
    <n v="0.16338473921290952"/>
    <n v="1.0195895053193599E-2"/>
    <n v="6.6557686423714291E-2"/>
  </r>
  <r>
    <s v="MARILUZ - PR"/>
    <s v="PR"/>
    <x v="3"/>
    <n v="6"/>
    <n v="0.92809416534275113"/>
    <n v="7.1905834657248868E-2"/>
    <n v="11.214129286795306"/>
    <n v="1.6127226526426307E-2"/>
    <n v="-49173958.807720922"/>
    <n v="7825733.5114285722"/>
    <n v="0.18"/>
    <n v="-1094499.17"/>
    <n v="0.13985898809378206"/>
    <n v="0.31985898809378205"/>
    <n v="-2950437.5284632551"/>
    <n v="0.37701737787959233"/>
    <n v="0.55701737787959238"/>
    <n v="0.23715838978581033"/>
    <n v="0.74144669561787002"/>
  </r>
  <r>
    <s v="MARINÓPOLIS - SP"/>
    <s v="SP"/>
    <x v="4"/>
    <n v="7"/>
    <n v="0.332573842890446"/>
    <n v="0.667426157109554"/>
    <n v="16.643683369302824"/>
    <n v="0.22216859262643954"/>
    <n v="-18189221.491753545"/>
    <n v="4130108.05"/>
    <n v="0.18"/>
    <n v="-146624.68"/>
    <n v="3.5501415029565629E-2"/>
    <n v="0.21550141502956563"/>
    <n v="-1091353.2895052126"/>
    <n v="0.26424327797070896"/>
    <n v="0.44424327797070895"/>
    <n v="0.22874186294114332"/>
    <n v="1.0614401901247894"/>
  </r>
  <r>
    <s v="MARQUINHO - PR"/>
    <s v="PR"/>
    <x v="3"/>
    <n v="7"/>
    <n v="0"/>
    <n v="1"/>
    <n v="50.07054026573757"/>
    <n v="1.0014108053147515"/>
    <n v="25212.427444591336"/>
    <n v="8166763.8300000001"/>
    <n v="0.15640000000000001"/>
    <n v="-535393.84"/>
    <n v="6.5557649412276431E-2"/>
    <n v="0.22195764941227644"/>
    <n v="1512.7456466754802"/>
    <n v="-1.8523195701074659E-4"/>
    <n v="0.15621476804298925"/>
    <n v="-6.5742881369287187E-2"/>
    <n v="-0.2961956100335732"/>
  </r>
  <r>
    <s v="MATA - RS"/>
    <s v="RS"/>
    <x v="3"/>
    <n v="7"/>
    <n v="0"/>
    <n v="1"/>
    <n v="10.430024819126997"/>
    <n v="0.20860049638253994"/>
    <n v="-9528908.8928144071"/>
    <n v="4749160.6500000004"/>
    <n v="0.15090000000000001"/>
    <n v="-409852.56"/>
    <n v="8.6299999137742361E-2"/>
    <n v="0.23719999913774237"/>
    <n v="-571734.53356886446"/>
    <n v="0.12038643787905225"/>
    <n v="0.27128643787905227"/>
    <n v="3.4086438741309899E-2"/>
    <n v="0.14370336789721416"/>
  </r>
  <r>
    <s v="MATELÂNDIA - PR"/>
    <s v="PR"/>
    <x v="3"/>
    <n v="6"/>
    <n v="0.42536472228747957"/>
    <n v="0.57463527771252043"/>
    <n v="36.56110642435781"/>
    <n v="0.4201860308727573"/>
    <n v="-50772105.554327615"/>
    <n v="16736656.68"/>
    <n v="0.14499999999999999"/>
    <n v="-1901389.04"/>
    <n v="0.11360626416338726"/>
    <n v="0.25860626416338728"/>
    <n v="-3046326.3332596566"/>
    <n v="0.18201522511362506"/>
    <n v="0.32701522511362502"/>
    <n v="6.840896095023774E-2"/>
    <n v="0.26452940407900183"/>
  </r>
  <r>
    <s v="MATINHOS - PR"/>
    <s v="PR"/>
    <x v="3"/>
    <n v="6"/>
    <n v="0"/>
    <n v="1"/>
    <n v="14.369498613942403"/>
    <n v="0.28738997227884805"/>
    <n v="-1478560.3554894866"/>
    <n v="18269844.75"/>
    <n v="0.16539999999999999"/>
    <n v="-45003.32"/>
    <n v="2.4632568374725787E-3"/>
    <n v="0.16786325683747258"/>
    <n v="-88713.621329369198"/>
    <n v="4.855740294638749E-3"/>
    <n v="0.17025574029463875"/>
    <n v="2.3924834571661668E-3"/>
    <n v="1.4252573804657054E-2"/>
  </r>
  <r>
    <s v="MATO LEITÃO - RS"/>
    <s v="RS"/>
    <x v="3"/>
    <n v="7"/>
    <n v="0"/>
    <n v="1"/>
    <n v="12.832653650886698"/>
    <n v="0.25665307301773393"/>
    <n v="-63182.93519841534"/>
    <n v="5428005.4000000004"/>
    <n v="0.11"/>
    <n v="-157954.96"/>
    <n v="2.9100000526897041E-2"/>
    <n v="0.13910000052689703"/>
    <n v="-3790.9761119049203"/>
    <n v="6.984105269874861E-4"/>
    <n v="0.11069841052698749"/>
    <n v="-2.8401589999909535E-2"/>
    <n v="-0.20418109196496859"/>
  </r>
  <r>
    <s v="MATRINCHÃ - GO"/>
    <s v="GO"/>
    <x v="0"/>
    <n v="7"/>
    <n v="0.27045236458708294"/>
    <n v="0.72954763541291712"/>
    <n v="16.564306069485262"/>
    <n v="0.24168900650497607"/>
    <n v="-15073789.138159404"/>
    <n v="5244445.7"/>
    <n v="0.11"/>
    <n v="-104888.91"/>
    <n v="1.9999999237288318E-2"/>
    <n v="0.12999999923728833"/>
    <n v="-904427.34828956414"/>
    <n v="0.17245432597186849"/>
    <n v="0.28245432597186848"/>
    <n v="0.15245432673458015"/>
    <n v="1.1727255971463975"/>
  </r>
  <r>
    <s v="MAUÉS - AM"/>
    <s v="AM"/>
    <x v="1"/>
    <n v="5"/>
    <n v="0.26314492923968963"/>
    <n v="0.73685507076031032"/>
    <n v="19.406803788546412"/>
    <n v="0.28600003557681647"/>
    <n v="-75753003.00451903"/>
    <n v="22021319.539999999"/>
    <n v="0.11"/>
    <n v="-1716109.44"/>
    <n v="7.7929455448063498E-2"/>
    <n v="0.1879294554480635"/>
    <n v="-4545180.1802711412"/>
    <n v="0.20639908394295711"/>
    <n v="0.31639908394295713"/>
    <n v="0.12846962849489363"/>
    <n v="0.68360560183923758"/>
  </r>
  <r>
    <s v="MAURILÂNDIA - GO"/>
    <s v="GO"/>
    <x v="0"/>
    <n v="6"/>
    <n v="0.16540111052401907"/>
    <n v="0.83459888947598093"/>
    <n v="21.401419375618435"/>
    <n v="0.35723201688201778"/>
    <n v="-19999712.566550925"/>
    <n v="4889187.1500000004"/>
    <n v="0.11"/>
    <n v="-222946.93"/>
    <n v="4.5599999173686769E-2"/>
    <n v="0.15559999917368678"/>
    <n v="-1199982.7539930556"/>
    <n v="0.24543604431118074"/>
    <n v="0.35543604431118075"/>
    <n v="0.19983604513749398"/>
    <n v="1.2842933560329213"/>
  </r>
  <r>
    <s v="MERCÊS - MG"/>
    <s v="MG"/>
    <x v="4"/>
    <n v="6"/>
    <n v="0.33458222675018556"/>
    <n v="0.66541777324981444"/>
    <n v="53.308650040713957"/>
    <n v="0.70945046410091028"/>
    <n v="-4787104.7149490323"/>
    <n v="3765193.731428571"/>
    <n v="0.12"/>
    <n v="-246101.46"/>
    <n v="6.5362230353715536E-2"/>
    <n v="0.18536223035371552"/>
    <n v="-287226.28289694194"/>
    <n v="7.6284596061930651E-2"/>
    <n v="0.19628459606193066"/>
    <n v="1.0922365708215143E-2"/>
    <n v="5.8924440471894712E-2"/>
  </r>
  <r>
    <s v="MERIDIANO - SP"/>
    <s v="SP"/>
    <x v="4"/>
    <n v="7"/>
    <n v="0.24546058086282879"/>
    <n v="0.75453941913717126"/>
    <n v="14.44910169438495"/>
    <n v="0.21804833599070275"/>
    <n v="-21303793.882495049"/>
    <n v="6834585.0300000003"/>
    <n v="0.11"/>
    <n v="-592558.52"/>
    <n v="8.66999996925929E-2"/>
    <n v="0.19669999969259289"/>
    <n v="-1278227.6329497029"/>
    <n v="0.18702344434065851"/>
    <n v="0.29702344434065853"/>
    <n v="0.10032344464806564"/>
    <n v="0.51003276464084046"/>
  </r>
  <r>
    <s v="MESÓPOLIS - SP"/>
    <s v="SP"/>
    <x v="4"/>
    <n v="7"/>
    <n v="0"/>
    <n v="1"/>
    <n v="18.125223242630828"/>
    <n v="0.36250446485261656"/>
    <n v="-12145057.521056749"/>
    <n v="4323950.04"/>
    <n v="0.16639999999999999"/>
    <n v="-290569.44"/>
    <n v="6.7199999378346198E-2"/>
    <n v="0.23359999937834619"/>
    <n v="-728703.45126340492"/>
    <n v="0.16852725968670187"/>
    <n v="0.33492725968670189"/>
    <n v="0.1013272603083557"/>
    <n v="0.43376395795379596"/>
  </r>
  <r>
    <s v="MESQUITA - RJ"/>
    <s v="RJ"/>
    <x v="4"/>
    <n v="4"/>
    <n v="0"/>
    <n v="1"/>
    <n v="24.897797974761886"/>
    <n v="0.49795595949523774"/>
    <n v="-18349308.160686787"/>
    <n v="64703791.055999994"/>
    <n v="0.17829999999999999"/>
    <n v="-1776008.15"/>
    <n v="2.7448285811613359E-2"/>
    <n v="0.20574828581161334"/>
    <n v="-1100958.4896412073"/>
    <n v="1.7015362959001072E-2"/>
    <n v="0.19531536295900107"/>
    <n v="-1.043292285261227E-2"/>
    <n v="-5.0707216400163957E-2"/>
  </r>
  <r>
    <s v="MESSIAS - AL"/>
    <s v="AL"/>
    <x v="2"/>
    <n v="6"/>
    <n v="0.17111715512668441"/>
    <n v="0.82888284487331565"/>
    <n v="39.182280536424294"/>
    <n v="0.64955040319311419"/>
    <n v="-15037651.917514361"/>
    <n v="9956631.75"/>
    <n v="0.11"/>
    <n v="-597396.74"/>
    <n v="5.9999882992559206E-2"/>
    <n v="0.16999988299255919"/>
    <n v="-902259.11505086161"/>
    <n v="9.0618909858834695E-2"/>
    <n v="0.20061890985883468"/>
    <n v="3.0619026866275489E-2"/>
    <n v="0.1801120467101478"/>
  </r>
  <r>
    <s v="MIGUEL PEREIRA - RJ"/>
    <s v="RJ"/>
    <x v="4"/>
    <n v="6"/>
    <n v="0.15670924513434584"/>
    <n v="0.84329075486565419"/>
    <n v="6.1697289150886503"/>
    <n v="0.10405750708243124"/>
    <n v="-70229142.720628664"/>
    <n v="24637006.539999999"/>
    <n v="0.14649999999999999"/>
    <n v="-729255.39"/>
    <n v="2.9599999854527784E-2"/>
    <n v="0.17609999985452779"/>
    <n v="-4213748.5632377192"/>
    <n v="0.17103330132239838"/>
    <n v="0.31753330132239838"/>
    <n v="0.14143330146787059"/>
    <n v="0.80314197379162655"/>
  </r>
  <r>
    <s v="MILAGRES - CE"/>
    <s v="CE"/>
    <x v="2"/>
    <n v="6"/>
    <n v="0"/>
    <n v="1"/>
    <n v="20.070823732160889"/>
    <n v="0.40141647464321778"/>
    <n v="-45831900.609256059"/>
    <n v="17851859.289999999"/>
    <n v="0.11"/>
    <n v="-562333.56999999995"/>
    <n v="3.1500000132479195E-2"/>
    <n v="0.14150000013247921"/>
    <n v="-2749914.0365553633"/>
    <n v="0.15404076359126195"/>
    <n v="0.26404076359126194"/>
    <n v="0.12254076345878273"/>
    <n v="0.86601246179543523"/>
  </r>
  <r>
    <s v="MINAÇU - GO"/>
    <s v="GO"/>
    <x v="0"/>
    <n v="6"/>
    <n v="0"/>
    <n v="1"/>
    <n v="10.363195299407042"/>
    <n v="0.20726390598814085"/>
    <n v="-89854579.993944705"/>
    <n v="28159615.84"/>
    <n v="0.11"/>
    <n v="0"/>
    <n v="0"/>
    <n v="0.11"/>
    <n v="-5391274.7996366825"/>
    <n v="0.19145413169942885"/>
    <n v="0.30145413169942886"/>
    <n v="0.19145413169942888"/>
    <n v="1.740492106358444"/>
  </r>
  <r>
    <s v="MINDURI - MG"/>
    <s v="MG"/>
    <x v="4"/>
    <n v="7"/>
    <n v="0.34270788592117424"/>
    <n v="0.65729211407882571"/>
    <n v="20.839964886967778"/>
    <n v="0.27395889155767095"/>
    <n v="-14636234.90497487"/>
    <n v="5037932.4000000004"/>
    <n v="0.11"/>
    <n v="-722554.06"/>
    <n v="0.1434227382646103"/>
    <n v="0.25342273826461031"/>
    <n v="-878174.09429849219"/>
    <n v="0.17431240131338246"/>
    <n v="0.28431240131338248"/>
    <n v="3.0889663048772165E-2"/>
    <n v="0.12188986379161793"/>
  </r>
  <r>
    <s v="MIRA ESTRELA - SP"/>
    <s v="SP"/>
    <x v="4"/>
    <n v="7"/>
    <n v="0"/>
    <n v="1"/>
    <n v="15.240535983544946"/>
    <n v="0.3048107196708989"/>
    <n v="-6336969.4168388918"/>
    <n v="3902531.88"/>
    <n v="0.11"/>
    <n v="-468303.83"/>
    <n v="0.12000000112747318"/>
    <n v="0.23000000112747318"/>
    <n v="-380218.16501033347"/>
    <n v="9.7428586543752582E-2"/>
    <n v="0.20742858654375257"/>
    <n v="-2.2571414583720611E-2"/>
    <n v="-9.8136584665540205E-2"/>
  </r>
  <r>
    <s v="MIRACEMA - RJ"/>
    <s v="RJ"/>
    <x v="4"/>
    <n v="6"/>
    <n v="0.22952309127116688"/>
    <n v="0.77047690872883312"/>
    <n v="21.589183574371951"/>
    <n v="0.33267934844722802"/>
    <n v="-122249490.4178552"/>
    <n v="26861864.25"/>
    <n v="0.11"/>
    <n v="-2148949.14"/>
    <n v="0.08"/>
    <n v="0.19"/>
    <n v="-7334969.4250713121"/>
    <n v="0.27306256024547187"/>
    <n v="0.38306256024547186"/>
    <n v="0.19306256024547186"/>
    <n v="1.0161187381340624"/>
  </r>
  <r>
    <s v="MIRAÍ - MG"/>
    <s v="MG"/>
    <x v="4"/>
    <n v="6"/>
    <n v="0.41007955002856528"/>
    <n v="0.58992044997143478"/>
    <n v="55.07764981379799"/>
    <n v="0.6498286392304965"/>
    <n v="-11143603.317254813"/>
    <n v="8424805.9499999993"/>
    <n v="0.11"/>
    <n v="-555034.18000000005"/>
    <n v="6.5880945305333727E-2"/>
    <n v="0.17588094530533371"/>
    <n v="-668616.19903528877"/>
    <n v="7.9362801114165576E-2"/>
    <n v="0.18936280111416559"/>
    <n v="1.3481855808831877E-2"/>
    <n v="7.6653305367599955E-2"/>
  </r>
  <r>
    <s v="MIRANDÓPOLIS - SP"/>
    <s v="SP"/>
    <x v="4"/>
    <n v="6"/>
    <n v="0.25268766577967322"/>
    <n v="0.74731233422032672"/>
    <n v="15.328443355340232"/>
    <n v="0.22910269567686734"/>
    <n v="-62995499.052888565"/>
    <n v="19828895.190000001"/>
    <n v="0.11"/>
    <n v="-2478611.9"/>
    <n v="0.1250000000630393"/>
    <n v="0.23500000006303928"/>
    <n v="-3779729.9431733135"/>
    <n v="0.19061727377930193"/>
    <n v="0.30061727377930192"/>
    <n v="6.5617273716262636E-2"/>
    <n v="0.27922244127089635"/>
  </r>
  <r>
    <s v="MIRANORTE - TO"/>
    <s v="TO"/>
    <x v="1"/>
    <n v="6"/>
    <n v="8.9583312661800488E-2"/>
    <n v="0.91041668733819947"/>
    <n v="39.188510508298357"/>
    <n v="0.71355747837366423"/>
    <n v="-5246553.3466060609"/>
    <n v="6225347.3099999996"/>
    <n v="0.14949999999999999"/>
    <n v="-199702.22"/>
    <n v="3.2078888141583863E-2"/>
    <n v="0.18157888814158385"/>
    <n v="-314793.20079636364"/>
    <n v="5.0566367645175393E-2"/>
    <n v="0.20006636764517538"/>
    <n v="1.8487479503591531E-2"/>
    <n v="0.10181513772226736"/>
  </r>
  <r>
    <s v="MIRANTE DA SERRA - RO"/>
    <s v="RO"/>
    <x v="1"/>
    <n v="6"/>
    <n v="0"/>
    <n v="1"/>
    <n v="18.446365345676139"/>
    <n v="0.36892730691352277"/>
    <n v="-9796089.8435209077"/>
    <n v="7922015.0099999998"/>
    <n v="0.14330000000000001"/>
    <n v="-483837.15"/>
    <n v="6.1075010510488803E-2"/>
    <n v="0.20437501051048881"/>
    <n v="-587765.39061125449"/>
    <n v="7.4193925392632462E-2"/>
    <n v="0.21749392539263246"/>
    <n v="1.3118914882143645E-2"/>
    <n v="6.4190405908115533E-2"/>
  </r>
  <r>
    <s v="MIRASSOL D'OESTE - MT"/>
    <s v="MT"/>
    <x v="0"/>
    <n v="6"/>
    <n v="4.7244501232509693E-2"/>
    <n v="0.95275549876749033"/>
    <n v="18.547697457454831"/>
    <n v="0.35342841484131782"/>
    <n v="-34604168.056892417"/>
    <n v="13205713.039999999"/>
    <n v="0.11"/>
    <n v="-376362.82"/>
    <n v="2.8499999875811328E-2"/>
    <n v="0.13849999987581132"/>
    <n v="-2076250.083413545"/>
    <n v="0.1572236256478238"/>
    <n v="0.26722362564782381"/>
    <n v="0.12872362577201249"/>
    <n v="0.92941246128111898"/>
  </r>
  <r>
    <s v="MOGI DAS CRUZES - SP"/>
    <s v="SP"/>
    <x v="4"/>
    <n v="4"/>
    <n v="0.25102765638299374"/>
    <n v="0.74897234361700626"/>
    <n v="9.2998028572182729"/>
    <n v="0.139305902822938"/>
    <n v="-680203415.16241038"/>
    <n v="264593146.47"/>
    <n v="0.11"/>
    <n v="-31751177.579999998"/>
    <n v="0.12000000001360579"/>
    <n v="0.23000000001360579"/>
    <n v="-40812204.90974462"/>
    <n v="0.15424513240131099"/>
    <n v="0.26424513240131098"/>
    <n v="3.4245132387705185E-2"/>
    <n v="0.14889187993773656"/>
  </r>
  <r>
    <s v="MONÇÕES - SP"/>
    <s v="SP"/>
    <x v="4"/>
    <n v="7"/>
    <n v="0.22182530563672603"/>
    <n v="0.77817469436327391"/>
    <n v="38.211971738722774"/>
    <n v="0.59471178857597307"/>
    <n v="-9927817.7110607568"/>
    <n v="4563789.93"/>
    <n v="0.11"/>
    <n v="-502016.89"/>
    <n v="0.10999999949603291"/>
    <n v="0.21999999949603291"/>
    <n v="-595669.06266364537"/>
    <n v="0.13052070139075078"/>
    <n v="0.24052070139075077"/>
    <n v="2.0520701894717858E-2"/>
    <n v="9.3275917916935791E-2"/>
  </r>
  <r>
    <s v="MONTE ALEGRE - PA"/>
    <s v="PA"/>
    <x v="1"/>
    <n v="5"/>
    <n v="0.40098741452804176"/>
    <n v="0.59901258547195824"/>
    <n v="53.341367177263727"/>
    <n v="0.63904300530923597"/>
    <n v="-64131633.847012967"/>
    <n v="39442500.829999998"/>
    <n v="0.19"/>
    <n v="-7194312.1500000004"/>
    <n v="0.18239999996470813"/>
    <n v="0.37239999996470813"/>
    <n v="-3847898.0308207776"/>
    <n v="9.7557151545879239E-2"/>
    <n v="0.28755715154587924"/>
    <n v="-8.4842848418828887E-2"/>
    <n v="-0.22782719770910131"/>
  </r>
  <r>
    <s v="MONTE ALEGRE - RN"/>
    <s v="RN"/>
    <x v="2"/>
    <n v="6"/>
    <n v="0.14092920959904126"/>
    <n v="0.85907079040095868"/>
    <n v="7.8801390813703049"/>
    <n v="0.13539194618204545"/>
    <n v="-55862101.187302589"/>
    <n v="12236931.01"/>
    <n v="0.11"/>
    <n v="-367107.93"/>
    <n v="2.9999999975484051E-2"/>
    <n v="0.13999999997548404"/>
    <n v="-3351726.071238155"/>
    <n v="0.27390250615118528"/>
    <n v="0.38390250615118526"/>
    <n v="0.24390250617570122"/>
    <n v="1.7421607587029424"/>
  </r>
  <r>
    <s v="MONTE ALEGRE DE MINAS - MG"/>
    <s v="MG"/>
    <x v="4"/>
    <n v="6"/>
    <n v="0.44330995102429754"/>
    <n v="0.55669004897570251"/>
    <n v="15.373075125805512"/>
    <n v="0.17116075889383647"/>
    <n v="-69979128.057782754"/>
    <n v="10674827.040000001"/>
    <n v="0.11460000000000001"/>
    <n v="-950808.75"/>
    <n v="8.9070178508484754E-2"/>
    <n v="0.20367017850848476"/>
    <n v="-4198747.6834669653"/>
    <n v="0.39333168282106096"/>
    <n v="0.50793168282106094"/>
    <n v="0.30426150431257615"/>
    <n v="1.4938932471152171"/>
  </r>
  <r>
    <s v="MONTE BELO - MG"/>
    <s v="MG"/>
    <x v="4"/>
    <n v="6"/>
    <n v="0.63436115949778094"/>
    <n v="0.36563884050221906"/>
    <n v="34.324851550107539"/>
    <n v="0.25100997842384237"/>
    <n v="-33446763.203316092"/>
    <n v="6881973.5"/>
    <n v="0.11"/>
    <n v="-1205901.3799999999"/>
    <n v="0.17522610047830028"/>
    <n v="0.28522610047830027"/>
    <n v="-2006805.7921989656"/>
    <n v="0.29160324319745862"/>
    <n v="0.4016032431974586"/>
    <n v="0.11637714271915833"/>
    <n v="0.4080171573499185"/>
  </r>
  <r>
    <s v="MONTE CASTELO - SP"/>
    <s v="SP"/>
    <x v="4"/>
    <n v="7"/>
    <n v="0.52912288596852808"/>
    <n v="0.47087711403147192"/>
    <n v="13.070098226327991"/>
    <n v="0.1230882026584237"/>
    <n v="-29638495.145521108"/>
    <n v="5423666.0800000001"/>
    <n v="0.11"/>
    <n v="-1393882.18"/>
    <n v="0.25699999952799452"/>
    <n v="0.3669999995279945"/>
    <n v="-1778309.7087312664"/>
    <n v="0.32787964496724076"/>
    <n v="0.43787964496724074"/>
    <n v="7.0879645439246242E-2"/>
    <n v="0.19313254912917133"/>
  </r>
  <r>
    <s v="MONTE MOR - SP"/>
    <s v="SP"/>
    <x v="4"/>
    <n v="6"/>
    <n v="0.13070137842868101"/>
    <n v="0.86929862157131899"/>
    <n v="21.161697451794392"/>
    <n v="0.36791668849908321"/>
    <n v="-68047390.819794402"/>
    <n v="50936058.480000004"/>
    <n v="0.11"/>
    <n v="-9810656.2599999998"/>
    <n v="0.192607291430925"/>
    <n v="0.30260729143092502"/>
    <n v="-4082843.4491876638"/>
    <n v="8.0156250228721346E-2"/>
    <n v="0.19015625022872135"/>
    <n v="-0.11245104120220367"/>
    <n v="-0.37160717664951715"/>
  </r>
  <r>
    <s v="MONTE NEGRO - RO"/>
    <s v="RO"/>
    <x v="1"/>
    <n v="6"/>
    <n v="0"/>
    <n v="1"/>
    <n v="20.997405285789021"/>
    <n v="0.41994810571578045"/>
    <n v="-9163937.7171636149"/>
    <n v="6996574.6500000004"/>
    <n v="0.11"/>
    <n v="-349282.42"/>
    <n v="4.9921917148414902E-2"/>
    <n v="0.15992191714841492"/>
    <n v="-549836.26302981691"/>
    <n v="7.8586492753252746E-2"/>
    <n v="0.18858649275325273"/>
    <n v="2.8664575604837816E-2"/>
    <n v="0.17924107036708281"/>
  </r>
  <r>
    <s v="MONTENEGRO - RS"/>
    <s v="RS"/>
    <x v="3"/>
    <n v="5"/>
    <n v="0"/>
    <n v="1"/>
    <n v="5.6039238742993032"/>
    <n v="0.11207847748598607"/>
    <n v="-161185475.85218963"/>
    <n v="72678066.411428571"/>
    <n v="0.11"/>
    <n v="-8674478.9199999999"/>
    <n v="0.11935483906374186"/>
    <n v="0.22935483906374188"/>
    <n v="-9671128.551131377"/>
    <n v="0.13306804966966759"/>
    <n v="0.24306804966966761"/>
    <n v="1.371321060592573E-2"/>
    <n v="5.9790369638176966E-2"/>
  </r>
  <r>
    <s v="MONTES CLAROS DE GOIÁS - GO"/>
    <s v="GO"/>
    <x v="0"/>
    <n v="7"/>
    <n v="0.21321217706453266"/>
    <n v="0.78678782293546734"/>
    <n v="18.73669570420407"/>
    <n v="0.29483608044230086"/>
    <n v="-29989220.874005362"/>
    <n v="6639060.4800000004"/>
    <n v="0.11"/>
    <n v="-467073.45"/>
    <n v="7.0352341480703004E-2"/>
    <n v="0.180352341480703"/>
    <n v="-1799353.2524403217"/>
    <n v="0.2710252840534933"/>
    <n v="0.38102528405349328"/>
    <n v="0.20067294257279028"/>
    <n v="1.1126716788107878"/>
  </r>
  <r>
    <s v="MONTIVIDIU - GO"/>
    <s v="GO"/>
    <x v="0"/>
    <n v="6"/>
    <n v="0.31616866483576334"/>
    <n v="0.68383133516423666"/>
    <n v="18.975677745025958"/>
    <n v="0.25952326096054784"/>
    <n v="-54729319.027697802"/>
    <n v="10293669.15"/>
    <n v="0.15"/>
    <n v="-283659.46000000002"/>
    <n v="2.7556690997786733E-2"/>
    <n v="0.17755669099778673"/>
    <n v="-3283759.141661868"/>
    <n v="0.31900764380618041"/>
    <n v="0.46900764380618043"/>
    <n v="0.29145095280839373"/>
    <n v="1.6414529419903792"/>
  </r>
  <r>
    <s v="MORADA NOVA DE MINAS - MG"/>
    <s v="MG"/>
    <x v="4"/>
    <n v="7"/>
    <n v="0.14017028689284611"/>
    <n v="0.85982971310715395"/>
    <n v="52.633142609357904"/>
    <n v="0.90511079819464257"/>
    <n v="-3696731.0972103532"/>
    <n v="8824879.1799999997"/>
    <n v="0.14360000000000001"/>
    <n v="-997211.35"/>
    <n v="0.11300000030142056"/>
    <n v="0.25660000030142055"/>
    <n v="-221803.86583262117"/>
    <n v="2.5133926630440416E-2"/>
    <n v="0.16873392663044043"/>
    <n v="-8.7866073670980122E-2"/>
    <n v="-0.3424242929375152"/>
  </r>
  <r>
    <s v="MOREILÂNDIA - PE"/>
    <s v="PE"/>
    <x v="2"/>
    <n v="6"/>
    <n v="0.42624727774974536"/>
    <n v="0.57375272225025464"/>
    <n v="15.584671652167227"/>
    <n v="0.17883495571614641"/>
    <n v="-66755919.400626458"/>
    <n v="10423375.82"/>
    <n v="0.15109999999999998"/>
    <n v="-1749383.03"/>
    <n v="0.16783267342652528"/>
    <n v="0.31893267342652526"/>
    <n v="-4005355.1640375871"/>
    <n v="0.38426659780915268"/>
    <n v="0.53536659780915263"/>
    <n v="0.21643392438262737"/>
    <n v="0.67861947807767886"/>
  </r>
  <r>
    <s v="MOREIRA SALES - PR"/>
    <s v="PR"/>
    <x v="3"/>
    <n v="6"/>
    <n v="0.15521324982549406"/>
    <n v="0.84478675017450588"/>
    <n v="20.842068062794024"/>
    <n v="0.35214205891367245"/>
    <n v="-63124207.716719121"/>
    <n v="29790874.829999998"/>
    <n v="0.11"/>
    <n v="-923517.12"/>
    <n v="3.1000000009063181E-2"/>
    <n v="0.14100000000906318"/>
    <n v="-3787452.4630031469"/>
    <n v="0.12713465061419102"/>
    <n v="0.23713465061419103"/>
    <n v="9.6134650605127853E-2"/>
    <n v="0.68180603261665618"/>
  </r>
  <r>
    <s v="MORENO - PE"/>
    <s v="PE"/>
    <x v="2"/>
    <n v="5"/>
    <n v="0.56817944214469485"/>
    <n v="0.43182055785530515"/>
    <n v="17.936199626594998"/>
    <n v="0.15490439457120736"/>
    <n v="-256467279.55609703"/>
    <n v="39981258.950000003"/>
    <n v="0.11"/>
    <n v="-5840585.1699999999"/>
    <n v="0.1460830730043832"/>
    <n v="0.25608307300438321"/>
    <n v="-15388036.773365822"/>
    <n v="0.38488124630117032"/>
    <n v="0.49488124630117031"/>
    <n v="0.2387981732967871"/>
    <n v="0.93250276363521989"/>
  </r>
  <r>
    <s v="MORMAÇO - RS"/>
    <s v="RS"/>
    <x v="3"/>
    <n v="7"/>
    <n v="0"/>
    <n v="1"/>
    <n v="7.835579350703413"/>
    <n v="0.15671158701406826"/>
    <n v="-9921236.5104984231"/>
    <n v="3586567.47"/>
    <n v="0.13269999999999998"/>
    <n v="-605053.93000000005"/>
    <n v="0.16869999938966715"/>
    <n v="0.30139999938966711"/>
    <n v="-595274.19062990532"/>
    <n v="0.16597323084233107"/>
    <n v="0.29867323084233105"/>
    <n v="-2.7267685473360559E-3"/>
    <n v="-9.0470091335691505E-3"/>
  </r>
  <r>
    <s v="MORRINHOS - GO"/>
    <s v="GO"/>
    <x v="0"/>
    <n v="6"/>
    <n v="0.43529745543475634"/>
    <n v="0.5647025445652436"/>
    <n v="12.584850363796296"/>
    <n v="0.14213394046817199"/>
    <n v="-148560266.40475425"/>
    <n v="25552467.890000001"/>
    <n v="0.11"/>
    <n v="-766574.04"/>
    <n v="3.000000012914604E-2"/>
    <n v="0.14000000012914604"/>
    <n v="-8913615.984285254"/>
    <n v="0.34883581588507201"/>
    <n v="0.458835815885072"/>
    <n v="0.31883581575592596"/>
    <n v="2.2773986818700638"/>
  </r>
  <r>
    <s v="MORRINHOS DO SUL - RS"/>
    <s v="RS"/>
    <x v="3"/>
    <n v="7"/>
    <n v="0"/>
    <n v="1"/>
    <n v="12.385441257315202"/>
    <n v="0.24770882514630405"/>
    <n v="-11595737.171098599"/>
    <n v="3996807.5314285713"/>
    <n v="0.11"/>
    <n v="-350651.47"/>
    <n v="8.7732888622401917E-2"/>
    <n v="0.1977328886224019"/>
    <n v="-695744.23026591598"/>
    <n v="0.17407498979998104"/>
    <n v="0.28407498979998103"/>
    <n v="8.6342101177579123E-2"/>
    <n v="0.43666029348542623"/>
  </r>
  <r>
    <s v="MORRO AGUDO - SP"/>
    <s v="SP"/>
    <x v="4"/>
    <n v="6"/>
    <n v="0.22014799116455208"/>
    <n v="0.77985200883544792"/>
    <n v="14.610286075474134"/>
    <n v="0.22787721891238152"/>
    <n v="-94969272.660108149"/>
    <n v="25581485.539999999"/>
    <n v="0.11"/>
    <n v="-3325593.12"/>
    <n v="0.12999999999218184"/>
    <n v="0.23999999999218186"/>
    <n v="-5698156.3596064886"/>
    <n v="0.22274532691608842"/>
    <n v="0.33274532691608844"/>
    <n v="9.2745326923906579E-2"/>
    <n v="0.38643886219553258"/>
  </r>
  <r>
    <s v="MORRO AGUDO DE GOIÁS - GO"/>
    <s v="GO"/>
    <x v="0"/>
    <n v="7"/>
    <n v="0.15994678251973304"/>
    <n v="0.84005321748026696"/>
    <n v="17.823528218190592"/>
    <n v="0.29945424453082675"/>
    <n v="-15815881.21011043"/>
    <n v="3380369.45"/>
    <n v="0.13780000000000001"/>
    <n v="-125749.74"/>
    <n v="3.7199998952777188E-2"/>
    <n v="0.17499999895277718"/>
    <n v="-948952.87260662578"/>
    <n v="0.28072460322543319"/>
    <n v="0.41852460322543317"/>
    <n v="0.24352460427265599"/>
    <n v="1.3915691755996513"/>
  </r>
  <r>
    <s v="MORRO REUTER - RS"/>
    <s v="RS"/>
    <x v="3"/>
    <n v="7"/>
    <n v="0"/>
    <n v="1"/>
    <n v="12.753804560396189"/>
    <n v="0.25507609120792379"/>
    <n v="-11590526.210986961"/>
    <n v="5169464.6399999997"/>
    <n v="0.114"/>
    <n v="-625505.22"/>
    <n v="0.12099999972144118"/>
    <n v="0.2349999997214412"/>
    <n v="-695431.57265921764"/>
    <n v="0.1345268071432669"/>
    <n v="0.24852680714326691"/>
    <n v="1.3526807421825715E-2"/>
    <n v="5.7560882714297046E-2"/>
  </r>
  <r>
    <s v="MOSSÂMEDES - GO"/>
    <s v="GO"/>
    <x v="0"/>
    <n v="7"/>
    <n v="0.53197262267724288"/>
    <n v="0.46802737732275712"/>
    <n v="14.334368432448528"/>
    <n v="0.1341775372603401"/>
    <n v="-24390439.456205525"/>
    <n v="4425194.05"/>
    <n v="0.1479"/>
    <n v="-319056.49"/>
    <n v="7.2099999772891318E-2"/>
    <n v="0.21999999977289131"/>
    <n v="-1463426.3673723314"/>
    <n v="0.33070332076676534"/>
    <n v="0.47860332076676537"/>
    <n v="0.25860332099387406"/>
    <n v="1.1754696420946975"/>
  </r>
  <r>
    <s v="MOSSORÓ - RN"/>
    <s v="RN"/>
    <x v="2"/>
    <n v="4"/>
    <n v="0.26670626976609285"/>
    <n v="0.73329373023390709"/>
    <n v="18.31304911540694"/>
    <n v="0.26857688195587015"/>
    <n v="-488154290.45703018"/>
    <n v="138254847.66999999"/>
    <n v="0.11"/>
    <n v="-6801584.04"/>
    <n v="4.9195989541246883E-2"/>
    <n v="0.15919598954124689"/>
    <n v="-29289257.427421808"/>
    <n v="0.21184976817111131"/>
    <n v="0.32184976817111133"/>
    <n v="0.16265377862986444"/>
    <n v="1.0217203278712095"/>
  </r>
  <r>
    <s v="MOSTARDAS - RS"/>
    <s v="RS"/>
    <x v="3"/>
    <n v="6"/>
    <n v="0.14072494514172146"/>
    <n v="0.8592750548582786"/>
    <n v="12.398465801896229"/>
    <n v="0.21307384764165746"/>
    <n v="-38410212.23988121"/>
    <n v="13769384.41"/>
    <n v="0.11"/>
    <n v="-1919452.19"/>
    <n v="0.13940000023574037"/>
    <n v="0.24940000023574038"/>
    <n v="-2304612.7343928725"/>
    <n v="0.16737224161736308"/>
    <n v="0.27737224161736307"/>
    <n v="2.7972241381622687E-2"/>
    <n v="0.11215814496865462"/>
  </r>
  <r>
    <s v="MOZARLÂNDIA - GO"/>
    <s v="GO"/>
    <x v="0"/>
    <n v="6"/>
    <n v="0.27979748733316201"/>
    <n v="0.72020251266683799"/>
    <n v="19.750691963226586"/>
    <n v="0.2844899595764902"/>
    <n v="-28063352.451235496"/>
    <n v="8364959.2000000002"/>
    <n v="0.13"/>
    <n v="-206924.18"/>
    <n v="2.47370220287506E-2"/>
    <n v="0.15473702202875061"/>
    <n v="-1683801.1470741297"/>
    <n v="0.20129221276705445"/>
    <n v="0.33129221276705445"/>
    <n v="0.17655519073830384"/>
    <n v="1.1410016066193864"/>
  </r>
  <r>
    <s v="MUNHOZ DE MELO - PR"/>
    <s v="PR"/>
    <x v="3"/>
    <n v="7"/>
    <n v="4.7506235495101537E-2"/>
    <n v="0.95249376450489842"/>
    <n v="37.564144619994721"/>
    <n v="0.71559227039010398"/>
    <n v="-5962557.6599099375"/>
    <n v="4488859.2499999991"/>
    <n v="0.11"/>
    <n v="-205789"/>
    <n v="4.584438685619293E-2"/>
    <n v="0.15584438685619292"/>
    <n v="-357753.45959459624"/>
    <n v="7.9698079104306138E-2"/>
    <n v="0.18969807910430614"/>
    <n v="3.3853692248113215E-2"/>
    <n v="0.21722753658976557"/>
  </r>
  <r>
    <s v="MURIAÉ - MG"/>
    <s v="MG"/>
    <x v="4"/>
    <n v="4"/>
    <n v="8.4696383768502526E-2"/>
    <n v="0.91530361623149747"/>
    <n v="6.5597584547291028"/>
    <n v="0.12008341270437375"/>
    <n v="-263866180.29251996"/>
    <n v="76259541.968571424"/>
    <n v="0.11"/>
    <n v="-6435183.6200000001"/>
    <n v="8.4385290730596169E-2"/>
    <n v="0.19438529073059618"/>
    <n v="-15831970.817551197"/>
    <n v="0.207606424178052"/>
    <n v="0.31760642417805202"/>
    <n v="0.12322113344745583"/>
    <n v="0.63390153125439586"/>
  </r>
  <r>
    <s v="MURICI - AL"/>
    <s v="AL"/>
    <x v="2"/>
    <n v="6"/>
    <n v="0.27008178867365423"/>
    <n v="0.72991821132634582"/>
    <n v="36.00629912372488"/>
    <n v="0.52563306905741269"/>
    <n v="-58450150.739125356"/>
    <n v="15035875.009999998"/>
    <n v="0.13"/>
    <n v="0"/>
    <n v="0"/>
    <n v="0.13"/>
    <n v="-3507009.0443475214"/>
    <n v="0.23324276385744722"/>
    <n v="0.36324276385744725"/>
    <n v="0.23324276385744724"/>
    <n v="1.7941751065957479"/>
  </r>
  <r>
    <s v="MURICI DOS PORTELAS - PI"/>
    <s v="PI"/>
    <x v="2"/>
    <n v="7"/>
    <n v="2.1919501798274701E-2"/>
    <n v="0.97808049820172527"/>
    <n v="23.15934489181717"/>
    <n v="0.45303407179628236"/>
    <n v="-15482378.439261587"/>
    <n v="8515807.5600000005"/>
    <n v="0.11"/>
    <n v="0"/>
    <n v="0"/>
    <n v="0.11"/>
    <n v="-928942.70635569526"/>
    <n v="0.10908451134089452"/>
    <n v="0.21908451134089452"/>
    <n v="0.10908451134089452"/>
    <n v="0.99167737582631377"/>
  </r>
  <r>
    <s v="MUTUNÓPOLIS - GO"/>
    <s v="GO"/>
    <x v="0"/>
    <n v="7"/>
    <n v="0.36142265603274459"/>
    <n v="0.63857734396725541"/>
    <n v="18.539632328551967"/>
    <n v="0.23677978340992353"/>
    <n v="-22717120.770219225"/>
    <n v="3535079.86"/>
    <n v="0.11"/>
    <n v="-365173.75"/>
    <n v="0.10330000013069011"/>
    <n v="0.21330000013069011"/>
    <n v="-1363027.2462131535"/>
    <n v="0.38557184001301559"/>
    <n v="0.49557184001301557"/>
    <n v="0.28227183988232546"/>
    <n v="1.323356023016296"/>
  </r>
  <r>
    <s v="MUZAMBINHO - MG"/>
    <s v="MG"/>
    <x v="4"/>
    <n v="6"/>
    <n v="0"/>
    <n v="1"/>
    <n v="8.1677548224606173"/>
    <n v="0.16335509644921234"/>
    <n v="-17347398.266376641"/>
    <n v="11614300.91"/>
    <n v="0.1996"/>
    <n v="-691578.82"/>
    <n v="5.9545453950185276E-2"/>
    <n v="0.25914545395018529"/>
    <n v="-1040843.8959825984"/>
    <n v="8.9617438367420296E-2"/>
    <n v="0.28921743836742031"/>
    <n v="3.007198441723502E-2"/>
    <n v="0.11604287846398287"/>
  </r>
  <r>
    <s v="NANUQUE - MG"/>
    <s v="MG"/>
    <x v="4"/>
    <n v="6"/>
    <n v="0.41505051608045967"/>
    <n v="0.58494948391954038"/>
    <n v="8.582914954680632"/>
    <n v="0.10041143346531482"/>
    <n v="-113617176.50440605"/>
    <n v="22088865.629999999"/>
    <n v="0.11"/>
    <n v="-2416521.9"/>
    <n v="0.10940000000353119"/>
    <n v="0.21940000000353119"/>
    <n v="-6817030.5902643623"/>
    <n v="0.30861841003758067"/>
    <n v="0.41861841003758066"/>
    <n v="0.19921841003404947"/>
    <n v="0.90801463095188284"/>
  </r>
  <r>
    <s v="NÃO-ME-TOQUE - RS"/>
    <s v="RS"/>
    <x v="3"/>
    <n v="6"/>
    <n v="0.43218739658036337"/>
    <n v="0.56781260341963669"/>
    <n v="11.768698075933813"/>
    <n v="0.13364830186711296"/>
    <n v="-116006126.22399756"/>
    <n v="15754096.619999999"/>
    <n v="0.12"/>
    <n v="-5750245.2699999996"/>
    <n v="0.36500000023485951"/>
    <n v="0.48500000023485951"/>
    <n v="-6960367.5734398533"/>
    <n v="0.44181318302971367"/>
    <n v="0.56181318302971373"/>
    <n v="7.6813182794854218E-2"/>
    <n v="0.15837769640754162"/>
  </r>
  <r>
    <s v="NATAL - RN"/>
    <s v="RN"/>
    <x v="2"/>
    <n v="2"/>
    <n v="0"/>
    <n v="1"/>
    <n v="13.607662286125247"/>
    <n v="0.27215324572250493"/>
    <n v="-64162345.031485677"/>
    <n v="252068616.99000001"/>
    <n v="0.22"/>
    <n v="-5293440.96"/>
    <n v="2.1000000012734627E-2"/>
    <n v="0.24100000001273464"/>
    <n v="-3849740.7018891405"/>
    <n v="1.5272590248876028E-2"/>
    <n v="0.23527259024887603"/>
    <n v="-5.7274097638586041E-3"/>
    <n v="-2.3765185740896144E-2"/>
  </r>
  <r>
    <s v="NATIVIDADE - RJ"/>
    <s v="RJ"/>
    <x v="4"/>
    <n v="6"/>
    <n v="0.51630692613757823"/>
    <n v="0.48369307386242177"/>
    <n v="13.673901207967646"/>
    <n v="0.13227942613945906"/>
    <n v="-68100296.439310014"/>
    <n v="16896872.440000001"/>
    <n v="0.11"/>
    <n v="-915891.13"/>
    <n v="5.4204772702894352E-2"/>
    <n v="0.16420477270289435"/>
    <n v="-4086017.7863586005"/>
    <n v="0.24182095241991425"/>
    <n v="0.35182095241991423"/>
    <n v="0.18761617971701988"/>
    <n v="1.1425744613190094"/>
  </r>
  <r>
    <s v="NAVEGANTES - SC"/>
    <s v="SC"/>
    <x v="3"/>
    <n v="5"/>
    <n v="0"/>
    <n v="1"/>
    <n v="49.490629049958564"/>
    <n v="0.98981258099917124"/>
    <n v="-269007.46739545948"/>
    <n v="91430966.55428572"/>
    <n v="0.11"/>
    <n v="-1715626.19"/>
    <n v="1.8764169894030087E-2"/>
    <n v="0.12876416989403008"/>
    <n v="-16140.448043727569"/>
    <n v="1.765315259370514E-4"/>
    <n v="0.11017653152593705"/>
    <n v="-1.8587638368093032E-2"/>
    <n v="-0.14435411949916055"/>
  </r>
  <r>
    <s v="NAZAREZINHO - PB"/>
    <s v="PB"/>
    <x v="2"/>
    <n v="7"/>
    <n v="0.60963660011215681"/>
    <n v="0.39036339988784319"/>
    <n v="18.59203492719114"/>
    <n v="0.14515299930023726"/>
    <n v="-53024638.55236499"/>
    <n v="6207614.1399999997"/>
    <n v="0.11"/>
    <n v="-875273.59"/>
    <n v="0.14099999939751409"/>
    <n v="0.25099999939751411"/>
    <n v="-3181478.3131418992"/>
    <n v="0.51251225372424636"/>
    <n v="0.62251225372424634"/>
    <n v="0.37151225432673224"/>
    <n v="1.4801285068465688"/>
  </r>
  <r>
    <s v="NAZÁRIO - GO"/>
    <s v="GO"/>
    <x v="0"/>
    <n v="7"/>
    <n v="0.59858856230122359"/>
    <n v="0.40141143769877641"/>
    <n v="9.019200690606727"/>
    <n v="7.2408206322204863E-2"/>
    <n v="-18405958.001708478"/>
    <n v="3480524.03"/>
    <n v="0.11"/>
    <n v="-174026.2"/>
    <n v="4.9999999569030423E-2"/>
    <n v="0.15999999956903044"/>
    <n v="-1104357.4801025086"/>
    <n v="0.3172963239396191"/>
    <n v="0.42729632393961908"/>
    <n v="0.26729632437058864"/>
    <n v="1.6706020318160455"/>
  </r>
  <r>
    <s v="NERÓPOLIS - GO"/>
    <s v="GO"/>
    <x v="0"/>
    <n v="6"/>
    <n v="0.21580585702442578"/>
    <n v="0.78419414297557422"/>
    <n v="20.228053104082417"/>
    <n v="0.31725441536040627"/>
    <n v="-122655243.57044759"/>
    <n v="26957958.82"/>
    <n v="0.15"/>
    <n v="-1078318.3500000001"/>
    <n v="3.9999999896134571E-2"/>
    <n v="0.18999999989613456"/>
    <n v="-7359314.6142268553"/>
    <n v="0.27299227895425859"/>
    <n v="0.42299227895425862"/>
    <n v="0.23299227905812406"/>
    <n v="1.2262751536078507"/>
  </r>
  <r>
    <s v="NEVES PAULISTA - SP"/>
    <s v="SP"/>
    <x v="4"/>
    <n v="7"/>
    <n v="0.12717359865450048"/>
    <n v="0.87282640134549949"/>
    <n v="34.810708347460341"/>
    <n v="0.60767410590403093"/>
    <n v="-6978010.6631375691"/>
    <n v="4885854.59"/>
    <n v="0.11"/>
    <n v="0"/>
    <n v="0"/>
    <n v="0.11"/>
    <n v="-418680.63978825411"/>
    <n v="8.5692406942518964E-2"/>
    <n v="0.19569240694251896"/>
    <n v="8.5692406942518964E-2"/>
    <n v="0.77902188129562688"/>
  </r>
  <r>
    <s v="NITERÓI - RJ"/>
    <s v="RJ"/>
    <x v="4"/>
    <n v="3"/>
    <n v="0"/>
    <n v="1"/>
    <n v="10.827469474877946"/>
    <n v="0.21654938949755892"/>
    <n v="-161307161.61338827"/>
    <n v="192180568.81"/>
    <n v="0.11"/>
    <n v="-4458589.2"/>
    <n v="2.3200000018774012E-2"/>
    <n v="0.13320000001877402"/>
    <n v="-9678429.696803296"/>
    <n v="5.036112525180373E-2"/>
    <n v="0.16036112525180374"/>
    <n v="2.7161125233029715E-2"/>
    <n v="0.20391235157058163"/>
  </r>
  <r>
    <s v="NOBRES - MT"/>
    <s v="MT"/>
    <x v="0"/>
    <n v="6"/>
    <n v="0"/>
    <n v="1"/>
    <n v="19.632084898719601"/>
    <n v="0.39264169797439202"/>
    <n v="-15271860.815297933"/>
    <n v="11374329.529999999"/>
    <n v="0.1177"/>
    <n v="-807577.4"/>
    <n v="7.1000000296281202E-2"/>
    <n v="0.1887000002962812"/>
    <n v="-916311.64891787595"/>
    <n v="8.0559618613219128E-2"/>
    <n v="0.19825961861321911"/>
    <n v="9.5596183169379123E-3"/>
    <n v="5.0660404355740152E-2"/>
  </r>
  <r>
    <s v="NONOAI - RS"/>
    <s v="RS"/>
    <x v="3"/>
    <n v="6"/>
    <n v="0"/>
    <n v="1"/>
    <n v="7.1701307401818255"/>
    <n v="0.1434026148036365"/>
    <n v="-32259416.204237193"/>
    <n v="12762271.354285713"/>
    <n v="0.11"/>
    <n v="-1837723.15"/>
    <n v="0.14399655821319549"/>
    <n v="0.2539965582131955"/>
    <n v="-1935564.9722542316"/>
    <n v="0.15166304794203012"/>
    <n v="0.2616630479420301"/>
    <n v="7.6664897288346023E-3"/>
    <n v="3.0183439424402048E-2"/>
  </r>
  <r>
    <s v="NORTELÂNDIA - MT"/>
    <s v="MT"/>
    <x v="0"/>
    <n v="7"/>
    <n v="0"/>
    <n v="1"/>
    <n v="18.832381505432021"/>
    <n v="0.37664763010864044"/>
    <n v="-9530424.6278044078"/>
    <n v="4153652.39"/>
    <n v="0.115"/>
    <n v="-405811.84"/>
    <n v="9.77000003604057E-2"/>
    <n v="0.21270000036040571"/>
    <n v="-571825.47766826442"/>
    <n v="0.13766811085225752"/>
    <n v="0.25266811085225754"/>
    <n v="3.9968110491851838E-2"/>
    <n v="0.18790837058828669"/>
  </r>
  <r>
    <s v="NOSSA SENHORA DE NAZARÉ - PI"/>
    <s v="PI"/>
    <x v="2"/>
    <n v="7"/>
    <n v="0"/>
    <n v="1"/>
    <n v="21.431883896900196"/>
    <n v="0.42863767793800389"/>
    <n v="-8496271.6129999161"/>
    <n v="3929847.7500000009"/>
    <n v="0.11"/>
    <n v="-324297.71999999997"/>
    <n v="8.2521700745276941E-2"/>
    <n v="0.19252170074527694"/>
    <n v="-509776.29677999497"/>
    <n v="0.1297190958046644"/>
    <n v="0.23971909580466438"/>
    <n v="4.7197395059387443E-2"/>
    <n v="0.24515363658579825"/>
  </r>
  <r>
    <s v="NOSSA SENHORA DO LIVRAMENTO - MT"/>
    <s v="MT"/>
    <x v="0"/>
    <n v="6"/>
    <n v="0"/>
    <n v="1"/>
    <n v="33.709367498852217"/>
    <n v="0.67418734997704433"/>
    <n v="-5088700.5084940232"/>
    <n v="7759760.4500000002"/>
    <n v="0.11"/>
    <n v="-484985.03"/>
    <n v="6.2500000241631173E-2"/>
    <n v="0.17250000024163117"/>
    <n v="-305322.03050964139"/>
    <n v="3.9346837119133157E-2"/>
    <n v="0.14934683711913316"/>
    <n v="-2.3153163122498016E-2"/>
    <n v="-0.13422123530473029"/>
  </r>
  <r>
    <s v="NOVA ARAÇÁ - RS"/>
    <s v="RS"/>
    <x v="3"/>
    <n v="7"/>
    <n v="0"/>
    <n v="1"/>
    <n v="7.8788956340220366"/>
    <n v="0.15757791268044075"/>
    <n v="-9378915.466872653"/>
    <n v="4641798.96"/>
    <n v="0.1356"/>
    <n v="-512918.79"/>
    <n v="0.11050000105993388"/>
    <n v="0.24610000105993388"/>
    <n v="-562734.92801235919"/>
    <n v="0.1212320768007495"/>
    <n v="0.25683207680074949"/>
    <n v="1.0732075740815611E-2"/>
    <n v="4.3608596889855189E-2"/>
  </r>
  <r>
    <s v="NOVA AURORA - PR"/>
    <s v="PR"/>
    <x v="3"/>
    <n v="6"/>
    <n v="0.57355859655325858"/>
    <n v="0.42644140344674142"/>
    <n v="11.10622611098273"/>
    <n v="9.4723092995286418E-2"/>
    <n v="-52160120.75959748"/>
    <n v="10187402.09"/>
    <n v="0.14000000000000001"/>
    <n v="-1982468.45"/>
    <n v="0.19460000032255526"/>
    <n v="0.33460000032255527"/>
    <n v="-3129607.2455758485"/>
    <n v="0.30720366369438634"/>
    <n v="0.44720366369438636"/>
    <n v="0.11260366337183109"/>
    <n v="0.33653216755314075"/>
  </r>
  <r>
    <s v="NOVA BASSANO - RS"/>
    <s v="RS"/>
    <x v="3"/>
    <n v="7"/>
    <n v="0.11759062586953846"/>
    <n v="0.8824093741304615"/>
    <n v="7.1576893641514339"/>
    <n v="0.12632024384082255"/>
    <n v="-39284525.570589483"/>
    <n v="8228092.5999999996"/>
    <n v="0.11"/>
    <n v="-1952526.37"/>
    <n v="0.23729999951629133"/>
    <n v="0.34729999951629131"/>
    <n v="-2357071.5342353689"/>
    <n v="0.28646633537344596"/>
    <n v="0.39646633537344594"/>
    <n v="4.9166335857154631E-2"/>
    <n v="0.14156733638247032"/>
  </r>
  <r>
    <s v="NOVA BOA VISTA - RS"/>
    <s v="RS"/>
    <x v="3"/>
    <n v="7"/>
    <n v="0"/>
    <n v="1"/>
    <n v="8.3219847641991365"/>
    <n v="0.16643969528398272"/>
    <n v="-5390749.155154001"/>
    <n v="3142976.32"/>
    <n v="0.13300000000000001"/>
    <n v="-247352.24"/>
    <n v="7.8700001150501825E-2"/>
    <n v="0.21170000115050183"/>
    <n v="-323444.94930924004"/>
    <n v="0.10291039969058376"/>
    <n v="0.23591039969058375"/>
    <n v="2.4210398540081918E-2"/>
    <n v="0.11436182526456506"/>
  </r>
  <r>
    <s v="NOVA BRASILÂNDIA - MT"/>
    <s v="MT"/>
    <x v="0"/>
    <n v="7"/>
    <n v="0.1263640976779962"/>
    <n v="0.87363590232200383"/>
    <n v="19.928423248400843"/>
    <n v="0.34820372052942938"/>
    <n v="-7254361.9509791564"/>
    <n v="4520053.3099999996"/>
    <n v="0.11"/>
    <n v="-343976.06"/>
    <n v="7.6100000687823757E-2"/>
    <n v="0.18610000068782376"/>
    <n v="-435261.71705874935"/>
    <n v="9.629570432184778E-2"/>
    <n v="0.20629570432184779"/>
    <n v="2.0195703634024037E-2"/>
    <n v="0.10852070692843041"/>
  </r>
  <r>
    <s v="NOVA BRASILÂNDIA D'OESTE - RO"/>
    <s v="RO"/>
    <x v="1"/>
    <n v="6"/>
    <n v="0"/>
    <n v="1"/>
    <n v="49.249165876860658"/>
    <n v="0.98498331753721313"/>
    <n v="-457761.61514346872"/>
    <n v="10348703.039999999"/>
    <n v="0.11"/>
    <n v="-514232.86"/>
    <n v="4.9690561030921225E-2"/>
    <n v="0.15969056103092122"/>
    <n v="-27465.696908608123"/>
    <n v="2.6540230985899588E-3"/>
    <n v="0.11265402309858996"/>
    <n v="-4.7036537932331257E-2"/>
    <n v="-0.29454801604224734"/>
  </r>
  <r>
    <s v="NOVA BRÉSCIA - RS"/>
    <s v="RS"/>
    <x v="3"/>
    <n v="7"/>
    <n v="0.20345091433948168"/>
    <n v="0.7965490856605183"/>
    <n v="7.3775674124502144"/>
    <n v="0.11753189153572109"/>
    <n v="-24281831.122034147"/>
    <n v="3858728.6314285719"/>
    <n v="0.12330000000000001"/>
    <n v="-927821.92"/>
    <n v="0.24044756929603089"/>
    <n v="0.36374756929603091"/>
    <n v="-1456909.8673220489"/>
    <n v="0.37756214714240588"/>
    <n v="0.50086214714240584"/>
    <n v="0.13711457784637493"/>
    <n v="0.37694981195815536"/>
  </r>
  <r>
    <s v="NOVA CANAÃ DO NORTE - MT"/>
    <s v="MT"/>
    <x v="0"/>
    <n v="6"/>
    <n v="0"/>
    <n v="1"/>
    <n v="21.721767016161262"/>
    <n v="0.43443534032322523"/>
    <n v="-15558592.635651873"/>
    <n v="13258869.24"/>
    <n v="0.11"/>
    <n v="-682831.77"/>
    <n v="5.1500000312243825E-2"/>
    <n v="0.16150000031224382"/>
    <n v="-933515.55813911243"/>
    <n v="7.0406875672537547E-2"/>
    <n v="0.18040687567253755"/>
    <n v="1.8906875360293729E-2"/>
    <n v="0.11707043544110962"/>
  </r>
  <r>
    <s v="NOVA CANAÃ PAULISTA - SP"/>
    <s v="SP"/>
    <x v="4"/>
    <n v="7"/>
    <n v="0"/>
    <n v="1"/>
    <n v="21.506048973233288"/>
    <n v="0.43012097946466576"/>
    <n v="-3060528.8116581296"/>
    <n v="3520157.29"/>
    <n v="0.12"/>
    <n v="-70403.149999999994"/>
    <n v="2.0000001193128503E-2"/>
    <n v="0.1400000011931285"/>
    <n v="-183631.72869948778"/>
    <n v="5.2165773734357129E-2"/>
    <n v="0.17216577373435712"/>
    <n v="3.2165772541228627E-2"/>
    <n v="0.22975551619357693"/>
  </r>
  <r>
    <s v="NOVA CANTU - PR"/>
    <s v="PR"/>
    <x v="3"/>
    <n v="7"/>
    <n v="5.4098781837585236E-2"/>
    <n v="0.94590121816241479"/>
    <n v="29.691738318741908"/>
    <n v="0.56170902890115249"/>
    <n v="-8492923.1370321345"/>
    <n v="4804149.3600000003"/>
    <n v="0.13730000000000001"/>
    <n v="-683150.04"/>
    <n v="0.14220000020981863"/>
    <n v="0.27950000020981863"/>
    <n v="-509575.38822192803"/>
    <n v="0.10606984713354707"/>
    <n v="0.24336984713354709"/>
    <n v="-3.6130153076271543E-2"/>
    <n v="-0.12926709498801037"/>
  </r>
  <r>
    <s v="NOVA CASTILHO - SP"/>
    <s v="SP"/>
    <x v="4"/>
    <n v="7"/>
    <n v="0"/>
    <n v="1"/>
    <n v="39.563554492511209"/>
    <n v="0.79127108985022421"/>
    <n v="-1205071.6200247214"/>
    <n v="3534121.89"/>
    <n v="0.11"/>
    <n v="-69869.23"/>
    <n v="1.9769898202350908E-2"/>
    <n v="0.12976989820235091"/>
    <n v="-72304.297201483278"/>
    <n v="2.0458914392871515E-2"/>
    <n v="0.13045891439287152"/>
    <n v="6.890161905206138E-4"/>
    <n v="5.3095224706598554E-3"/>
  </r>
  <r>
    <s v="NOVA CRIXÁS - GO"/>
    <s v="GO"/>
    <x v="0"/>
    <n v="6"/>
    <n v="0.18644866354266851"/>
    <n v="0.81355133645733146"/>
    <n v="19.795016941432142"/>
    <n v="0.32208524975795272"/>
    <n v="-48824078.967624433"/>
    <n v="10885681.82"/>
    <n v="0.1226"/>
    <n v="-653140.91"/>
    <n v="6.0000000073491037E-2"/>
    <n v="0.18260000007349103"/>
    <n v="-2929444.7380574658"/>
    <n v="0.26910989926926465"/>
    <n v="0.39170989926926464"/>
    <n v="0.20910989919577361"/>
    <n v="1.145180170381233"/>
  </r>
  <r>
    <s v="NOVA ESPERANÇA - PR"/>
    <s v="PR"/>
    <x v="3"/>
    <n v="6"/>
    <n v="0.61521765576960619"/>
    <n v="0.38478234423039381"/>
    <n v="10.207384215829384"/>
    <n v="7.8552424540543009E-2"/>
    <n v="-105747556.63913557"/>
    <n v="19720145.974285714"/>
    <n v="0.1426"/>
    <n v="-2672848.06"/>
    <n v="0.13553895916821748"/>
    <n v="0.27813895916821751"/>
    <n v="-6344853.398348134"/>
    <n v="0.3217447480673607"/>
    <n v="0.4643447480673607"/>
    <n v="0.18620578889914319"/>
    <n v="0.66947035919022957"/>
  </r>
  <r>
    <s v="NOVA ESPERANÇA DO SUL - RS"/>
    <s v="RS"/>
    <x v="3"/>
    <n v="7"/>
    <n v="0"/>
    <n v="1"/>
    <n v="8.088032165492816"/>
    <n v="0.16176064330985632"/>
    <n v="-5183647.6968002394"/>
    <n v="3830557.64"/>
    <n v="0.11"/>
    <n v="-306444.61"/>
    <n v="7.9999999686729675E-2"/>
    <n v="0.18999999968672968"/>
    <n v="-311018.86180801434"/>
    <n v="8.1194147442202255E-2"/>
    <n v="0.19119414744220226"/>
    <n v="1.1941477554725799E-3"/>
    <n v="6.2849881970603594E-3"/>
  </r>
  <r>
    <s v="NOVA GUATAPORANGA - SP"/>
    <s v="SP"/>
    <x v="4"/>
    <n v="7"/>
    <n v="0.52192322390967638"/>
    <n v="0.47807677609032362"/>
    <n v="11.4557853330728"/>
    <n v="0.10953489839236516"/>
    <n v="-12403851.120809056"/>
    <n v="3772591.7879999997"/>
    <n v="0.11"/>
    <n v="-520763.01"/>
    <n v="0.13803852610199235"/>
    <n v="0.24803852610199234"/>
    <n v="-744231.06724854338"/>
    <n v="0.19727315041500679"/>
    <n v="0.3072731504150068"/>
    <n v="5.9234624313014461E-2"/>
    <n v="0.23881219278273513"/>
  </r>
  <r>
    <s v="NOVA HARTZ - RS"/>
    <s v="RS"/>
    <x v="3"/>
    <n v="6"/>
    <n v="0"/>
    <n v="1"/>
    <n v="12.744050281243522"/>
    <n v="0.25488100562487043"/>
    <n v="-4049715.9746590019"/>
    <n v="16308538.529999999"/>
    <n v="0.11"/>
    <n v="-133730.01999999999"/>
    <n v="8.2000002485814408E-3"/>
    <n v="0.11820000024858145"/>
    <n v="-242982.9584795401"/>
    <n v="1.489912526696162E-2"/>
    <n v="0.12489912526696162"/>
    <n v="6.6991250183801726E-3"/>
    <n v="5.6676184469471425E-2"/>
  </r>
  <r>
    <s v="NOVA IGUAÇU - RJ"/>
    <s v="RJ"/>
    <x v="4"/>
    <n v="3"/>
    <n v="0.5294327607925795"/>
    <n v="0.4705672392074205"/>
    <n v="14.03520705959879"/>
    <n v="0.13209017275479801"/>
    <n v="-2181892009.5229516"/>
    <n v="303195999.45428574"/>
    <n v="0.11"/>
    <n v="-62377881.420000002"/>
    <n v="0.2057345134245579"/>
    <n v="0.31573451342455788"/>
    <n v="-130913520.5713771"/>
    <n v="0.43177852216719481"/>
    <n v="0.5417785221671948"/>
    <n v="0.22604400874263691"/>
    <n v="0.71593062884032221"/>
  </r>
  <r>
    <s v="NOVA LONDRINA - PR"/>
    <s v="PR"/>
    <x v="3"/>
    <n v="6"/>
    <n v="0.13013028505210983"/>
    <n v="0.86986971494789023"/>
    <n v="17.480973093507746"/>
    <n v="0.30412338163722646"/>
    <n v="-26499343.309126806"/>
    <n v="8824519.7300000004"/>
    <n v="0.1235"/>
    <n v="-286796.89"/>
    <n v="3.2499999861182245E-2"/>
    <n v="0.15599999986118224"/>
    <n v="-1589960.5985476084"/>
    <n v="0.18017531233369549"/>
    <n v="0.30367531233369549"/>
    <n v="0.14767531247251325"/>
    <n v="0.94663661925591813"/>
  </r>
  <r>
    <s v="NOVA LUZITÂNIA - SP"/>
    <s v="SP"/>
    <x v="4"/>
    <n v="7"/>
    <n v="0.43267769629203784"/>
    <n v="0.56732230370796222"/>
    <n v="37.29404522055723"/>
    <n v="0.42315487298230892"/>
    <n v="-14404341.6938235"/>
    <n v="5513256.870000001"/>
    <n v="0.11"/>
    <n v="-576449.66"/>
    <n v="0.10455701114466665"/>
    <n v="0.21455701114466663"/>
    <n v="-864260.50162940996"/>
    <n v="0.15676042709568325"/>
    <n v="0.26676042709568326"/>
    <n v="5.220341595101663E-2"/>
    <n v="0.24330790064845798"/>
  </r>
  <r>
    <s v="NOVA MAMORÉ - RO"/>
    <s v="RO"/>
    <x v="1"/>
    <n v="6"/>
    <n v="0"/>
    <n v="1"/>
    <n v="32.290491734655099"/>
    <n v="0.64580983469310194"/>
    <n v="-9185973.4329425357"/>
    <n v="20358485.68"/>
    <n v="0.11"/>
    <n v="-1205260.52"/>
    <n v="5.9201874783056066E-2"/>
    <n v="0.16920187478305607"/>
    <n v="-551158.40597655217"/>
    <n v="2.7072662212691261E-2"/>
    <n v="0.13707266221269127"/>
    <n v="-3.2129212570364801E-2"/>
    <n v="-0.18988685918261605"/>
  </r>
  <r>
    <s v="NOVA OLÍMPIA - MT"/>
    <s v="MT"/>
    <x v="0"/>
    <n v="6"/>
    <n v="0"/>
    <n v="1"/>
    <n v="19.092984789637352"/>
    <n v="0.38185969579274703"/>
    <n v="-8903868.0238610357"/>
    <n v="22542985.667999998"/>
    <n v="0.11"/>
    <n v="-366658.86"/>
    <n v="1.6264875709009391E-2"/>
    <n v="0.12626487570900941"/>
    <n v="-534232.08143166208"/>
    <n v="2.3698372935134767E-2"/>
    <n v="0.13369837293513476"/>
    <n v="7.4334972261253518E-3"/>
    <n v="5.8872249185566217E-2"/>
  </r>
  <r>
    <s v="NOVA OLÍMPIA - PR"/>
    <s v="PR"/>
    <x v="3"/>
    <n v="7"/>
    <n v="0.73278661929048805"/>
    <n v="0.26721338070951195"/>
    <n v="15.93410034940851"/>
    <n v="8.5156096458601283E-2"/>
    <n v="-12240471.046586914"/>
    <n v="5767668.1200000001"/>
    <n v="0.11"/>
    <n v="-439952.23"/>
    <n v="7.6279047415092949E-2"/>
    <n v="0.18627904741509294"/>
    <n v="-734428.26279521477"/>
    <n v="0.12733538884605841"/>
    <n v="0.23733538884605843"/>
    <n v="5.1056341430965491E-2"/>
    <n v="0.2740852615441749"/>
  </r>
  <r>
    <s v="NOVA OLINDA - CE"/>
    <s v="CE"/>
    <x v="2"/>
    <n v="6"/>
    <n v="0"/>
    <n v="1"/>
    <n v="20.314274073683617"/>
    <n v="0.40628548147367233"/>
    <n v="-24125415.680077758"/>
    <n v="11053454.92"/>
    <n v="0.11"/>
    <n v="-694156.97"/>
    <n v="6.2800000092640709E-2"/>
    <n v="0.17280000009264071"/>
    <n v="-1447524.9408046654"/>
    <n v="0.13095678693053062"/>
    <n v="0.24095678693053063"/>
    <n v="6.8156786837889921E-2"/>
    <n v="0.3944258495448496"/>
  </r>
  <r>
    <s v="NOVA PÁDUA - RS"/>
    <s v="RS"/>
    <x v="3"/>
    <n v="7"/>
    <n v="0"/>
    <n v="1"/>
    <n v="12.179729976668881"/>
    <n v="0.24359459953337761"/>
    <n v="-5150054.8582514161"/>
    <n v="2467921.12"/>
    <n v="0.11"/>
    <n v="-246792.11"/>
    <n v="9.9999999189601313E-2"/>
    <n v="0.20999999918960133"/>
    <n v="-309003.29149508494"/>
    <n v="0.1252079286452579"/>
    <n v="0.23520792864525791"/>
    <n v="2.5207929455656586E-2"/>
    <n v="0.12003775977588105"/>
  </r>
  <r>
    <s v="NOVA PONTE - MG"/>
    <s v="MG"/>
    <x v="4"/>
    <n v="6"/>
    <n v="6.8713948641643832E-2"/>
    <n v="0.93128605135835618"/>
    <n v="52.027195353958547"/>
    <n v="0.96904402648875743"/>
    <n v="-1417531.4401951896"/>
    <n v="14885146.460000001"/>
    <n v="0.187"/>
    <n v="-967534.52"/>
    <n v="6.5000000006718101E-2"/>
    <n v="0.25200000000671807"/>
    <n v="-85051.88641171137"/>
    <n v="5.7138763558871536E-3"/>
    <n v="0.19271387635588716"/>
    <n v="-5.9286123650830913E-2"/>
    <n v="-0.23526239543353333"/>
  </r>
  <r>
    <s v="NOVA PRATA - RS"/>
    <s v="RS"/>
    <x v="3"/>
    <n v="6"/>
    <n v="0"/>
    <n v="1"/>
    <n v="8.5088668305773769"/>
    <n v="0.17017733661154755"/>
    <n v="-61883447.681795284"/>
    <n v="28263754.139999997"/>
    <n v="0.12"/>
    <n v="-3259364.49"/>
    <n v="0.11531958825622592"/>
    <n v="0.2353195882562259"/>
    <n v="-3713006.8609077171"/>
    <n v="0.13136991082345006"/>
    <n v="0.25136991082345006"/>
    <n v="1.6050322567224162E-2"/>
    <n v="6.8206487552357586E-2"/>
  </r>
  <r>
    <s v="NOVA PRATA DO IGUAÇU - PR"/>
    <s v="PR"/>
    <x v="3"/>
    <n v="6"/>
    <n v="4.6470941999042142E-2"/>
    <n v="0.95352905800095789"/>
    <n v="50.78440087205081"/>
    <n v="0.9684880384933926"/>
    <n v="-732900.83442328847"/>
    <n v="12922692.529999999"/>
    <n v="0.14000000000000001"/>
    <n v="-310435.58"/>
    <n v="2.4022515375903632E-2"/>
    <n v="0.16402251537590365"/>
    <n v="-43974.050065397307"/>
    <n v="3.4028550910200528E-3"/>
    <n v="0.14340285509102008"/>
    <n v="-2.0619660284883573E-2"/>
    <n v="-0.12571237697231885"/>
  </r>
  <r>
    <s v="NOVA ROMA - GO"/>
    <s v="GO"/>
    <x v="0"/>
    <n v="7"/>
    <n v="0.33075260967986592"/>
    <n v="0.66924739032013414"/>
    <n v="37.265198476880187"/>
    <n v="0.49879273660827805"/>
    <n v="-8495933.8984721918"/>
    <n v="2399479.16"/>
    <n v="0.11"/>
    <n v="-220885.05"/>
    <n v="9.2055415059324783E-2"/>
    <n v="0.20205541505932478"/>
    <n v="-509756.03390833148"/>
    <n v="0.21244445144850996"/>
    <n v="0.32244445144850997"/>
    <n v="0.12038903638918519"/>
    <n v="0.59582187566632738"/>
  </r>
  <r>
    <s v="NOVA ROMA DO SUL - RS"/>
    <s v="RS"/>
    <x v="3"/>
    <n v="7"/>
    <n v="7.4663399548363804E-2"/>
    <n v="0.92533660045163624"/>
    <n v="7.5966588380422904"/>
    <n v="0.14058932927969858"/>
    <n v="-17382331.11521006"/>
    <n v="4857174.97"/>
    <n v="0.11"/>
    <n v="-922863.24"/>
    <n v="0.18999999911471174"/>
    <n v="0.29999999911471176"/>
    <n v="-1042939.8669126036"/>
    <n v="0.21472149415128103"/>
    <n v="0.32472149415128104"/>
    <n v="2.4721495036569285E-2"/>
    <n v="8.2404983698404877E-2"/>
  </r>
  <r>
    <s v="NOVA SANTA HELENA - MT"/>
    <s v="MT"/>
    <x v="0"/>
    <n v="7"/>
    <n v="0"/>
    <n v="1"/>
    <n v="24.26210968502733"/>
    <n v="0.48524219370054661"/>
    <n v="-1594670.1693623182"/>
    <n v="5039639.54"/>
    <n v="0.11"/>
    <n v="-105832.43"/>
    <n v="2.0999999932534857E-2"/>
    <n v="0.13099999993253486"/>
    <n v="-95680.210161739087"/>
    <n v="1.8985526524728211E-2"/>
    <n v="0.12898552652472822"/>
    <n v="-2.0144734078066384E-3"/>
    <n v="-1.5377659609496885E-2"/>
  </r>
  <r>
    <s v="NOVA SANTA RITA - RS"/>
    <s v="RS"/>
    <x v="3"/>
    <n v="6"/>
    <n v="0"/>
    <n v="1"/>
    <n v="25.411095377614242"/>
    <n v="0.5082219075522848"/>
    <n v="-53885475.5793733"/>
    <n v="27236879.75"/>
    <n v="0.11"/>
    <n v="-3949347.56"/>
    <n v="0.14499999986231904"/>
    <n v="0.25499999986231903"/>
    <n v="-3233128.5347623979"/>
    <n v="0.11870407199497211"/>
    <n v="0.22870407199497211"/>
    <n v="-2.6295927867346913E-2"/>
    <n v="-0.10312128580997937"/>
  </r>
  <r>
    <s v="NOVA TRENTO - SC"/>
    <s v="SC"/>
    <x v="3"/>
    <n v="6"/>
    <n v="0.22677842327823594"/>
    <n v="0.77322157672176406"/>
    <n v="8.2203832184842511"/>
    <n v="0.12712355346907045"/>
    <n v="-16989336.867559411"/>
    <n v="7761708.6299999999"/>
    <n v="0.2"/>
    <n v="-284890.15000000002"/>
    <n v="3.6704566427405307E-2"/>
    <n v="0.23670456642740531"/>
    <n v="-1019360.2120535646"/>
    <n v="0.13133193484146088"/>
    <n v="0.3313319348414609"/>
    <n v="9.4627368414055585E-2"/>
    <n v="0.39976993195472121"/>
  </r>
  <r>
    <s v="NOVA VENEZA - GO"/>
    <s v="GO"/>
    <x v="0"/>
    <n v="7"/>
    <n v="0.37395029438056393"/>
    <n v="0.62604970561943607"/>
    <n v="16.729180461294042"/>
    <n v="0.20946597006095113"/>
    <n v="-19327674.100362387"/>
    <n v="4179275.7171428576"/>
    <n v="0.15640000000000001"/>
    <n v="-198174.33"/>
    <n v="4.7418343132307368E-2"/>
    <n v="0.20381834313230737"/>
    <n v="-1159660.4460217431"/>
    <n v="0.27747880841289396"/>
    <n v="0.43387880841289395"/>
    <n v="0.23006046528058657"/>
    <n v="1.1287525045341198"/>
  </r>
  <r>
    <s v="NOVO GAMA - GO"/>
    <s v="GO"/>
    <x v="0"/>
    <n v="5"/>
    <n v="9.4124054094412962E-2"/>
    <n v="0.90587594590558707"/>
    <n v="22.809328806235513"/>
    <n v="0.41324844615640299"/>
    <n v="-147554609.32837647"/>
    <n v="41076724"/>
    <n v="0.11"/>
    <n v="-1191225"/>
    <n v="2.9000000097378749E-2"/>
    <n v="0.13900000009737876"/>
    <n v="-8853276.5597025882"/>
    <n v="0.21553024919179506"/>
    <n v="0.32553024919179507"/>
    <n v="0.18653024909441632"/>
    <n v="1.3419442371492045"/>
  </r>
  <r>
    <s v="NOVO HAMBURGO - RS"/>
    <s v="RS"/>
    <x v="3"/>
    <n v="4"/>
    <n v="0.26124127463612529"/>
    <n v="0.73875872536387477"/>
    <n v="10.914939596562126"/>
    <n v="0.16127013727559844"/>
    <n v="-1052633105.5139308"/>
    <n v="209276211.84857145"/>
    <n v="0.11"/>
    <n v="-22158794.620000001"/>
    <n v="0.10588300707599635"/>
    <n v="0.21588300707599634"/>
    <n v="-63157986.330835849"/>
    <n v="0.30179247690385302"/>
    <n v="0.41179247690385301"/>
    <n v="0.19590946982785667"/>
    <n v="0.90747980807443329"/>
  </r>
  <r>
    <s v="NOVO HORIZONTE DO OESTE - RO"/>
    <s v="RO"/>
    <x v="1"/>
    <n v="6"/>
    <n v="0"/>
    <n v="1"/>
    <n v="32.738976898904454"/>
    <n v="0.65477953797808908"/>
    <n v="-1553685.8513439321"/>
    <n v="7230000.6200000001"/>
    <n v="0.11"/>
    <n v="-323904.03000000003"/>
    <n v="4.4800000307607168E-2"/>
    <n v="0.15480000030760716"/>
    <n v="-93221.151080635929"/>
    <n v="1.2893657411696865E-2"/>
    <n v="0.12289365741169686"/>
    <n v="-3.1906342895910295E-2"/>
    <n v="-0.20611332579139763"/>
  </r>
  <r>
    <s v="NOVO LINO - AL"/>
    <s v="AL"/>
    <x v="2"/>
    <n v="6"/>
    <n v="0.39949971415831198"/>
    <n v="0.60050028584168802"/>
    <n v="19.528628029465281"/>
    <n v="0.23453893427579803"/>
    <n v="-30286695.194075733"/>
    <n v="9485898.6199999992"/>
    <n v="0.11"/>
    <n v="-521724.42"/>
    <n v="5.4999999567779484E-2"/>
    <n v="0.1649999995677795"/>
    <n v="-1817201.711644544"/>
    <n v="0.19156874687793618"/>
    <n v="0.30156874687793617"/>
    <n v="0.13656874731015667"/>
    <n v="0.82768937980546053"/>
  </r>
  <r>
    <s v="NOVO MACHADO - RS"/>
    <s v="RS"/>
    <x v="3"/>
    <n v="7"/>
    <n v="0"/>
    <n v="1"/>
    <n v="12.827032529794009"/>
    <n v="0.25654065059588016"/>
    <n v="-5720412.4239160111"/>
    <n v="4674121.28"/>
    <n v="0.11"/>
    <n v="-383277.94"/>
    <n v="8.199999893883797E-2"/>
    <n v="0.19199999893883796"/>
    <n v="-343224.74543496064"/>
    <n v="7.3430860021449981E-2"/>
    <n v="0.18343086002144998"/>
    <n v="-8.5691389173879751E-3"/>
    <n v="-4.4630932108065791E-2"/>
  </r>
  <r>
    <s v="NOVO MUNDO - MT"/>
    <s v="MT"/>
    <x v="0"/>
    <n v="7"/>
    <n v="0"/>
    <n v="1"/>
    <n v="20.896048048800907"/>
    <n v="0.41792096097601816"/>
    <n v="-12199176.800957149"/>
    <n v="6286097.4000000004"/>
    <n v="0.11"/>
    <n v="-292303.53000000003"/>
    <n v="4.6500000143173091E-2"/>
    <n v="0.15650000014317308"/>
    <n v="-731950.60805742885"/>
    <n v="0.11643959065244977"/>
    <n v="0.22643959065244978"/>
    <n v="6.99395905092767E-2"/>
    <n v="0.44689834150346885"/>
  </r>
  <r>
    <s v="NOVO ORIENTE DO PIAUÍ - PI"/>
    <s v="PI"/>
    <x v="2"/>
    <n v="7"/>
    <n v="4.9955543765102618E-2"/>
    <n v="0.95004445623489742"/>
    <n v="19.503427801024124"/>
    <n v="0.37058246919881094"/>
    <n v="-8358030.5324056521"/>
    <n v="3308253.99"/>
    <n v="0.11"/>
    <n v="-91244.67"/>
    <n v="2.7580914366251544E-2"/>
    <n v="0.13758091436625156"/>
    <n v="-501481.83194433909"/>
    <n v="0.15158504560417355"/>
    <n v="0.26158504560417356"/>
    <n v="0.12400413123792201"/>
    <n v="0.90131783037735125"/>
  </r>
  <r>
    <s v="NOVO PLANALTO - GO"/>
    <s v="GO"/>
    <x v="0"/>
    <n v="7"/>
    <n v="0"/>
    <n v="1"/>
    <n v="22.201594196708403"/>
    <n v="0.44403188393416804"/>
    <n v="-5608428.1170537835"/>
    <n v="4062320.08"/>
    <n v="0.11"/>
    <n v="-81246.399999999994"/>
    <n v="1.9999999606136402E-2"/>
    <n v="0.1299999996061364"/>
    <n v="-336505.68702322699"/>
    <n v="8.2835837746991853E-2"/>
    <n v="0.19283583774699187"/>
    <n v="6.2835838140855471E-2"/>
    <n v="0.48335260254792667"/>
  </r>
  <r>
    <s v="NOVO TIRADENTES - RS"/>
    <s v="RS"/>
    <x v="3"/>
    <n v="7"/>
    <n v="0"/>
    <n v="1"/>
    <n v="8.0469055351041145"/>
    <n v="0.1609381107020823"/>
    <n v="-3739634.6859287629"/>
    <n v="2842027.37"/>
    <n v="0.11"/>
    <n v="-261466.52"/>
    <n v="9.2000000689648517E-2"/>
    <n v="0.20200000068964852"/>
    <n v="-224378.08115572575"/>
    <n v="7.8950007140756617E-2"/>
    <n v="0.1889500071407566"/>
    <n v="-1.3049993548891914E-2"/>
    <n v="-6.4603928239296615E-2"/>
  </r>
  <r>
    <s v="OEIRAS DO PARÁ - PA"/>
    <s v="PA"/>
    <x v="1"/>
    <n v="6"/>
    <n v="9.510149195508294E-2"/>
    <n v="0.904898508044917"/>
    <n v="19.706552924641194"/>
    <n v="0.35664860680432026"/>
    <n v="-103492591.89014108"/>
    <n v="25521685.280000001"/>
    <n v="0.11"/>
    <n v="-1742868.06"/>
    <n v="6.8289693289408038E-2"/>
    <n v="0.17828969328940802"/>
    <n v="-6209555.5134084653"/>
    <n v="0.24330507352014746"/>
    <n v="0.35330507352014745"/>
    <n v="0.17501538023073943"/>
    <n v="0.98163487188598397"/>
  </r>
  <r>
    <s v="OLARIA - MG"/>
    <s v="MG"/>
    <x v="4"/>
    <n v="7"/>
    <n v="9.5233651251212179E-2"/>
    <n v="0.90476634874878781"/>
    <n v="53.379052594744437"/>
    <n v="0.96591141031632854"/>
    <n v="-396788.20559785503"/>
    <n v="2562255.2799999998"/>
    <n v="0.11"/>
    <n v="-426458.81"/>
    <n v="0.16643884523481206"/>
    <n v="0.27643884523481205"/>
    <n v="-23807.292335871301"/>
    <n v="9.2915380140698948E-3"/>
    <n v="0.1192915380140699"/>
    <n v="-0.15714730722074216"/>
    <n v="-0.56847042277020954"/>
  </r>
  <r>
    <s v="OLHO D'ÁGUA DAS FLORES - AL"/>
    <s v="AL"/>
    <x v="2"/>
    <n v="6"/>
    <n v="0.15091857877609033"/>
    <n v="0.84908142122390973"/>
    <n v="26.137571447157455"/>
    <n v="0.44385852623387867"/>
    <n v="-20634606.506447721"/>
    <n v="15950196.99"/>
    <n v="0.11960000000000001"/>
    <n v="-618816.84"/>
    <n v="3.8796814884980296E-2"/>
    <n v="0.15839681488498031"/>
    <n v="-1238076.3903868631"/>
    <n v="7.7621385564270895E-2"/>
    <n v="0.19722138556427091"/>
    <n v="3.8824570679290599E-2"/>
    <n v="0.24510954154907116"/>
  </r>
  <r>
    <s v="OLHO D'ÁGUA DO BORGES - RN"/>
    <s v="RN"/>
    <x v="2"/>
    <n v="7"/>
    <n v="0.25480139922073752"/>
    <n v="0.74519860077926248"/>
    <n v="28.536000940359308"/>
    <n v="0.42529975945182946"/>
    <n v="-9894771.9921319634"/>
    <n v="2628899.39"/>
    <n v="0.1198"/>
    <n v="-151790.79999999999"/>
    <n v="5.7739295987283855E-2"/>
    <n v="0.17753929598728385"/>
    <n v="-593686.31952791777"/>
    <n v="0.2258307494711381"/>
    <n v="0.34563074947113809"/>
    <n v="0.16809145348385424"/>
    <n v="0.94678449944903287"/>
  </r>
  <r>
    <s v="OLÍMPIA - SP"/>
    <s v="SP"/>
    <x v="4"/>
    <n v="5"/>
    <n v="0"/>
    <n v="1"/>
    <n v="19.198373963250287"/>
    <n v="0.38396747926500574"/>
    <n v="-18420345.356380872"/>
    <n v="42583000"/>
    <n v="0.16"/>
    <n v="-2554980"/>
    <n v="0.06"/>
    <n v="0.22"/>
    <n v="-1105220.7213828524"/>
    <n v="2.5954505821169302E-2"/>
    <n v="0.18595450582116929"/>
    <n v="-3.404549417883071E-2"/>
    <n v="-0.15475224626741235"/>
  </r>
  <r>
    <s v="OLÍMPIO NORONHA - MG"/>
    <s v="MG"/>
    <x v="4"/>
    <n v="7"/>
    <n v="0"/>
    <n v="1"/>
    <n v="17.011294977295822"/>
    <n v="0.34022589954591642"/>
    <n v="-6539252.0305355815"/>
    <n v="3190067.1239999998"/>
    <n v="0.16800000000000001"/>
    <n v="-244290"/>
    <n v="7.657832594246064E-2"/>
    <n v="0.24457832594246065"/>
    <n v="-392355.1218321349"/>
    <n v="0.12299274798336028"/>
    <n v="0.29099274798336028"/>
    <n v="4.6414422040899628E-2"/>
    <n v="0.18977324283354147"/>
  </r>
  <r>
    <s v="OLIVEIRA - MG"/>
    <s v="MG"/>
    <x v="4"/>
    <n v="6"/>
    <n v="0"/>
    <n v="1"/>
    <n v="12.522531997250674"/>
    <n v="0.25045063994501349"/>
    <n v="-5192814.7344769323"/>
    <n v="13886765.880000001"/>
    <n v="0.14499999999999999"/>
    <n v="-266625.7"/>
    <n v="1.9199985245232636E-2"/>
    <n v="0.16419998524523263"/>
    <n v="-311568.88406861591"/>
    <n v="2.2436389204007801E-2"/>
    <n v="0.1674363892040078"/>
    <n v="3.2364039587751692E-3"/>
    <n v="1.9710135503006265E-2"/>
  </r>
  <r>
    <s v="ONÇA DE PITANGUI - MG"/>
    <s v="MG"/>
    <x v="4"/>
    <n v="7"/>
    <n v="0"/>
    <n v="1"/>
    <n v="6.8351141767880046"/>
    <n v="0.13670228353576008"/>
    <n v="-2869467.7724821507"/>
    <n v="2212589.9900000002"/>
    <n v="0.11380000000000001"/>
    <n v="-170369.43"/>
    <n v="7.7000000348008427E-2"/>
    <n v="0.19080000034800843"/>
    <n v="-172168.06634892905"/>
    <n v="7.7812910266727292E-2"/>
    <n v="0.1916129102667273"/>
    <n v="8.129099187188793E-4"/>
    <n v="4.2605341574222244E-3"/>
  </r>
  <r>
    <s v="ONDA VERDE - SP"/>
    <s v="SP"/>
    <x v="4"/>
    <n v="7"/>
    <n v="0"/>
    <n v="1"/>
    <n v="39.348454245437338"/>
    <n v="0.78696908490874673"/>
    <n v="-3465536.7813574048"/>
    <n v="5174604.5"/>
    <n v="0.19"/>
    <n v="-248381.02"/>
    <n v="4.8000000773005938E-2"/>
    <n v="0.23800000077300593"/>
    <n v="-207932.20688144429"/>
    <n v="4.0183207601942196E-2"/>
    <n v="0.23018320760194219"/>
    <n v="-7.8167931710637351E-3"/>
    <n v="-3.2843668679308324E-2"/>
  </r>
  <r>
    <s v="ORINDIÚVA - SP"/>
    <s v="SP"/>
    <x v="4"/>
    <n v="7"/>
    <n v="0.20361867858493121"/>
    <n v="0.79638132141506879"/>
    <n v="8.9785493491933845"/>
    <n v="0.14300697990202069"/>
    <n v="-16886118.274918571"/>
    <n v="9972375.0600000024"/>
    <n v="0.11"/>
    <n v="-853966.68"/>
    <n v="8.5633229282092382E-2"/>
    <n v="0.19563322928209237"/>
    <n v="-1013167.0964951143"/>
    <n v="0.10159737177946795"/>
    <n v="0.21159737177946797"/>
    <n v="1.59641424973756E-2"/>
    <n v="8.1602407504893781E-2"/>
  </r>
  <r>
    <s v="ORIZONA - GO"/>
    <s v="GO"/>
    <x v="0"/>
    <n v="6"/>
    <n v="0.4547054112503503"/>
    <n v="0.54529458874964964"/>
    <n v="15.650701600315388"/>
    <n v="0.17068485785574924"/>
    <n v="-56319598.160304151"/>
    <n v="12383108.92"/>
    <n v="0.2"/>
    <n v="0"/>
    <n v="0"/>
    <n v="0.2"/>
    <n v="-3379175.8896182491"/>
    <n v="0.27288590542561819"/>
    <n v="0.4728859054256182"/>
    <n v="0.27288590542561819"/>
    <n v="1.3644295271280908"/>
  </r>
  <r>
    <s v="ORLÂNDIA - SP"/>
    <s v="SP"/>
    <x v="4"/>
    <n v="6"/>
    <n v="0"/>
    <n v="1"/>
    <n v="7.6671853078803478"/>
    <n v="0.15334370615760695"/>
    <n v="-35042132.675703548"/>
    <n v="52476987.810000002"/>
    <n v="0.11"/>
    <n v="-524769.88"/>
    <n v="1.0000000036206345E-2"/>
    <n v="0.12000000003620634"/>
    <n v="-2102527.9605422127"/>
    <n v="4.0065713530561209E-2"/>
    <n v="0.1500657135305612"/>
    <n v="3.0065713494354857E-2"/>
    <n v="0.25054761237736201"/>
  </r>
  <r>
    <s v="OROBÓ - PE"/>
    <s v="PE"/>
    <x v="2"/>
    <n v="6"/>
    <n v="0.32896127828540978"/>
    <n v="0.67103872171459022"/>
    <n v="30.575662933322995"/>
    <n v="0.41034907540706483"/>
    <n v="-61683718.337976903"/>
    <n v="17515046.699999999"/>
    <n v="0.11"/>
    <n v="-1829828.33"/>
    <n v="0.10447179281571657"/>
    <n v="0.21447179281571657"/>
    <n v="-3701023.1002786141"/>
    <n v="0.21130535154545801"/>
    <n v="0.32130535154545803"/>
    <n v="0.10683355872974146"/>
    <n v="0.49812405317811392"/>
  </r>
  <r>
    <s v="OROCÓ - PE"/>
    <s v="PE"/>
    <x v="2"/>
    <n v="6"/>
    <n v="0.39065764450069679"/>
    <n v="0.60934235549930316"/>
    <n v="8.3168820690201262"/>
    <n v="0.10135657020693284"/>
    <n v="-68142660.57934396"/>
    <n v="9202281.5600000005"/>
    <n v="0.11"/>
    <n v="-1472365.05"/>
    <n v="0.16000000004346748"/>
    <n v="0.27000000004346747"/>
    <n v="-4088559.6347606373"/>
    <n v="0.44429847186295363"/>
    <n v="0.55429847186295367"/>
    <n v="0.2842984718194862"/>
    <n v="1.0529573028656176"/>
  </r>
  <r>
    <s v="OSÓRIO - RS"/>
    <s v="RS"/>
    <x v="3"/>
    <n v="6"/>
    <n v="0.19301504418738435"/>
    <n v="0.80698495581261565"/>
    <n v="22.348320465494609"/>
    <n v="0.36069516806666685"/>
    <n v="-163989780.29220587"/>
    <n v="51684140.380000003"/>
    <n v="0.14410000000000001"/>
    <n v="-16487240.779999999"/>
    <n v="0.31899999997639505"/>
    <n v="0.46309999997639506"/>
    <n v="-9839386.8175323512"/>
    <n v="0.19037535973684991"/>
    <n v="0.33447535973684994"/>
    <n v="-0.12862464023954512"/>
    <n v="-0.27774700981667311"/>
  </r>
  <r>
    <s v="OURICURI - PE"/>
    <s v="PE"/>
    <x v="2"/>
    <n v="5"/>
    <n v="0.45441710582206601"/>
    <n v="0.54558289417793393"/>
    <n v="8.9466482033454664"/>
    <n v="9.762276439946066E-2"/>
    <n v="-160940160.4953509"/>
    <n v="22953749.27"/>
    <n v="0.16570000000000001"/>
    <n v="-1721531.2"/>
    <n v="7.5000000206937867E-2"/>
    <n v="0.24070000020693788"/>
    <n v="-9656409.6297210529"/>
    <n v="0.42068986273809955"/>
    <n v="0.58638986273809957"/>
    <n v="0.34568986253116168"/>
    <n v="1.4361855514497734"/>
  </r>
  <r>
    <s v="OURIZONA - PR"/>
    <s v="PR"/>
    <x v="3"/>
    <n v="7"/>
    <n v="0.43213562463683292"/>
    <n v="0.56786437536316714"/>
    <n v="36.179823253648784"/>
    <n v="0.41090465465366116"/>
    <n v="-8840626.2768852152"/>
    <n v="3379857.77"/>
    <n v="0.11"/>
    <n v="-236590.04"/>
    <n v="6.9999998846105291E-2"/>
    <n v="0.17999999884610529"/>
    <n v="-530437.57661311293"/>
    <n v="0.15694079831445479"/>
    <n v="0.26694079831445477"/>
    <n v="8.6940799468349483E-2"/>
    <n v="0.48300444458714309"/>
  </r>
  <r>
    <s v="OURO BRANCO - AL"/>
    <s v="AL"/>
    <x v="2"/>
    <n v="6"/>
    <n v="0.20241025517754047"/>
    <n v="0.79758974482245959"/>
    <n v="52.180136734105936"/>
    <n v="0.83236683885113205"/>
    <n v="-10014629.672116648"/>
    <n v="7579248.4299999997"/>
    <n v="0.12"/>
    <n v="-530547.39"/>
    <n v="6.9999999986806088E-2"/>
    <n v="0.18999999998680608"/>
    <n v="-600877.78032699891"/>
    <n v="7.9279335659274461E-2"/>
    <n v="0.19927933565927447"/>
    <n v="9.2793356724683862E-3"/>
    <n v="4.8838608805856554E-2"/>
  </r>
  <r>
    <s v="OURO BRANCO - RN"/>
    <s v="RN"/>
    <x v="2"/>
    <n v="7"/>
    <n v="0.19546576182569955"/>
    <n v="0.80453423817430048"/>
    <n v="20.367610028985155"/>
    <n v="0.32772879236201624"/>
    <n v="-11510438.130814973"/>
    <n v="4015931.0742857144"/>
    <n v="0.13930000000000001"/>
    <n v="-98309.28"/>
    <n v="2.4479822532184666E-2"/>
    <n v="0.16377982253218468"/>
    <n v="-690626.28784889833"/>
    <n v="0.17197164868466652"/>
    <n v="0.3112716486846665"/>
    <n v="0.14749182615248183"/>
    <n v="0.90054943198816773"/>
  </r>
  <r>
    <s v="OURO PRETO DO OESTE - RO"/>
    <s v="RO"/>
    <x v="1"/>
    <n v="6"/>
    <n v="0"/>
    <n v="1"/>
    <n v="15.373193393923335"/>
    <n v="0.30746386787846669"/>
    <n v="-32420356.218383126"/>
    <n v="23543533.234285712"/>
    <n v="0.12570000000000001"/>
    <n v="-787979.7"/>
    <n v="3.3469050382484211E-2"/>
    <n v="0.15916905038248422"/>
    <n v="-1945221.3731029874"/>
    <n v="8.2622321541365853E-2"/>
    <n v="0.20832232154136587"/>
    <n v="4.9153271158881656E-2"/>
    <n v="0.30881173846778665"/>
  </r>
  <r>
    <s v="OUROESTE - SP"/>
    <s v="SP"/>
    <x v="4"/>
    <n v="7"/>
    <n v="0"/>
    <n v="1"/>
    <n v="25.120824247746622"/>
    <n v="0.50241648495493241"/>
    <n v="-10221367.198844032"/>
    <n v="22909818.75"/>
    <n v="0.11"/>
    <n v="-1134036.03"/>
    <n v="4.9500000081842639E-2"/>
    <n v="0.15950000008184265"/>
    <n v="-613282.03193064197"/>
    <n v="2.6769396939495298E-2"/>
    <n v="0.1367693969394953"/>
    <n v="-2.2730603142347344E-2"/>
    <n v="-0.14251161837419324"/>
  </r>
  <r>
    <s v="OUVIDOR - GO"/>
    <s v="GO"/>
    <x v="0"/>
    <n v="7"/>
    <n v="0.4530603113717786"/>
    <n v="0.5469396886282214"/>
    <n v="14.962838259031821"/>
    <n v="0.16367540196778607"/>
    <n v="-20218842.954404596"/>
    <n v="5680288.8300000001"/>
    <n v="0.11"/>
    <n v="-624831.77"/>
    <n v="0.1099999997711384"/>
    <n v="0.2199999997711384"/>
    <n v="-1213130.5772642756"/>
    <n v="0.21356846695140247"/>
    <n v="0.32356846695140246"/>
    <n v="0.10356846718026405"/>
    <n v="0.47076576040001927"/>
  </r>
  <r>
    <s v="PACATUBA - CE"/>
    <s v="CE"/>
    <x v="2"/>
    <n v="5"/>
    <n v="0"/>
    <n v="1"/>
    <n v="19.33076832415238"/>
    <n v="0.38661536648304762"/>
    <n v="-61519344.898319215"/>
    <n v="32654385.240000002"/>
    <n v="0.11"/>
    <n v="-833379.83"/>
    <n v="2.5521222459859726E-2"/>
    <n v="0.13552122245985973"/>
    <n v="-3691160.6938991528"/>
    <n v="0.11303721282058203"/>
    <n v="0.22303721282058203"/>
    <n v="8.7515990360722301E-2"/>
    <n v="0.64577332444476587"/>
  </r>
  <r>
    <s v="PAÇO DO LUMIAR - MA"/>
    <s v="MA"/>
    <x v="2"/>
    <n v="4"/>
    <n v="0.19359916627250137"/>
    <n v="0.8064008337274986"/>
    <n v="51.011984582627122"/>
    <n v="0.82272213795049642"/>
    <n v="-28863189.197138391"/>
    <n v="49710380.499999993"/>
    <n v="0.14050000000000001"/>
    <n v="-4387951.6100000003"/>
    <n v="8.8270328367331674E-2"/>
    <n v="0.22877032836733169"/>
    <n v="-1731791.3518283034"/>
    <n v="3.4837620118966975E-2"/>
    <n v="0.17533762011896697"/>
    <n v="-5.3432708248364713E-2"/>
    <n v="-0.23356485357912737"/>
  </r>
  <r>
    <s v="PADRE BERNARDO - GO"/>
    <s v="GO"/>
    <x v="0"/>
    <n v="6"/>
    <n v="0.11149719387837023"/>
    <n v="0.8885028061216298"/>
    <n v="21.504813786877119"/>
    <n v="0.38214174789526867"/>
    <n v="-85760346.547154322"/>
    <n v="22814763.66"/>
    <n v="0.11"/>
    <n v="-1067730.94"/>
    <n v="4.6800000031207857E-2"/>
    <n v="0.15680000003120786"/>
    <n v="-5145620.7928292593"/>
    <n v="0.22553907940983067"/>
    <n v="0.33553907940983069"/>
    <n v="0.17873907937862282"/>
    <n v="1.139917597851074"/>
  </r>
  <r>
    <s v="PADRE PARAÍSO - MG"/>
    <s v="MG"/>
    <x v="4"/>
    <n v="6"/>
    <n v="0.24067611517626586"/>
    <n v="0.75932388482373414"/>
    <n v="20.020910596847415"/>
    <n v="0.30404711224213687"/>
    <n v="-20272406.552245069"/>
    <n v="7076223.4500000002"/>
    <n v="0.11"/>
    <n v="-424573.41"/>
    <n v="6.0000000423954952E-2"/>
    <n v="0.17000000042395497"/>
    <n v="-1216344.3931347041"/>
    <n v="0.17189174447772759"/>
    <n v="0.28189174447772758"/>
    <n v="0.11189174405377261"/>
    <n v="0.65818672808665335"/>
  </r>
  <r>
    <s v="PAINEIRAS - MG"/>
    <s v="MG"/>
    <x v="4"/>
    <n v="7"/>
    <n v="0.41598511259467974"/>
    <n v="0.58401488740532026"/>
    <n v="53.500638755435943"/>
    <n v="0.62490339037737275"/>
    <n v="-5718911.8389669107"/>
    <n v="3381031.16"/>
    <n v="0.11"/>
    <n v="-364539.36"/>
    <n v="0.10781898857152206"/>
    <n v="0.21781898857152204"/>
    <n v="-343134.71033801464"/>
    <n v="0.10148818336770804"/>
    <n v="0.21148818336770803"/>
    <n v="-6.3308052038140161E-3"/>
    <n v="-2.9064523921133123E-2"/>
  </r>
  <r>
    <s v="PALMARES - PE"/>
    <s v="PE"/>
    <x v="2"/>
    <n v="5"/>
    <n v="0.57592915666537003"/>
    <n v="0.42407084333462997"/>
    <n v="28.303710028478203"/>
    <n v="0.2400555636255115"/>
    <n v="-172529798.13001478"/>
    <n v="24522722.890000001"/>
    <n v="0.11"/>
    <n v="-5570774.71"/>
    <n v="0.2271678693670546"/>
    <n v="0.33716786936705462"/>
    <n v="-10351787.887800885"/>
    <n v="0.4221304434354714"/>
    <n v="0.53213044343547145"/>
    <n v="0.19496257406841683"/>
    <n v="0.57823592275980684"/>
  </r>
  <r>
    <s v="PALMARES DO SUL - RS"/>
    <s v="RS"/>
    <x v="3"/>
    <n v="6"/>
    <n v="0"/>
    <n v="1"/>
    <n v="14.883159624187405"/>
    <n v="0.29766319248374812"/>
    <n v="-27083255.794091161"/>
    <n v="10427604.760000002"/>
    <n v="0.1346"/>
    <n v="-562074.23"/>
    <n v="5.3902525358086158E-2"/>
    <n v="0.18850252535808615"/>
    <n v="-1624995.3476454697"/>
    <n v="0.15583591678492709"/>
    <n v="0.29043591678492708"/>
    <n v="0.10193339142684094"/>
    <n v="0.54075345268295272"/>
  </r>
  <r>
    <s v="PALMEIRA - PR"/>
    <s v="PR"/>
    <x v="3"/>
    <n v="6"/>
    <n v="0.29891272168139094"/>
    <n v="0.70108727831860906"/>
    <n v="8.3980169361215715"/>
    <n v="0.11775485674038114"/>
    <n v="-114647151.44638255"/>
    <n v="26305311.102857143"/>
    <n v="0.11"/>
    <n v="-2352530.7200000002"/>
    <n v="8.9431777134332424E-2"/>
    <n v="0.19943177713433241"/>
    <n v="-6878829.0867829528"/>
    <n v="0.26149962872082555"/>
    <n v="0.37149962872082554"/>
    <n v="0.17206785158649313"/>
    <n v="0.86279054451082993"/>
  </r>
  <r>
    <s v="PALMEIRA DAS MISSÕES - RS"/>
    <s v="RS"/>
    <x v="3"/>
    <n v="6"/>
    <n v="0"/>
    <n v="1"/>
    <n v="6.8757666321949884"/>
    <n v="0.13751533264389976"/>
    <n v="-101012123.07386898"/>
    <n v="34934869.780000001"/>
    <n v="0.11"/>
    <n v="-5733577.4100000001"/>
    <n v="0.16412190588105291"/>
    <n v="0.2741219058810529"/>
    <n v="-6060727.3844321379"/>
    <n v="0.1734864741903766"/>
    <n v="0.28348647419037659"/>
    <n v="9.3645683093236953E-3"/>
    <n v="3.4162057494913078E-2"/>
  </r>
  <r>
    <s v="PALMEIRA D'OESTE - SP"/>
    <s v="SP"/>
    <x v="4"/>
    <n v="7"/>
    <n v="0.26428677662167077"/>
    <n v="0.73571322337832923"/>
    <n v="17.532810184874197"/>
    <n v="0.25798240591988392"/>
    <n v="-34362041.809907913"/>
    <n v="6082544.3159999987"/>
    <n v="0.16"/>
    <n v="-239479.57"/>
    <n v="3.9371611213757089E-2"/>
    <n v="0.1993716112137571"/>
    <n v="-2061722.5085944748"/>
    <n v="0.33895725234112295"/>
    <n v="0.49895725234112298"/>
    <n v="0.29958564112736585"/>
    <n v="1.502649445944257"/>
  </r>
  <r>
    <s v="PALMEIRAS DE GOIÁS - GO"/>
    <s v="GO"/>
    <x v="0"/>
    <n v="6"/>
    <n v="0.52876995713027219"/>
    <n v="0.47123004286972781"/>
    <n v="12.703356143116027"/>
    <n v="0.1197240611981997"/>
    <n v="-84222689.611243859"/>
    <n v="17706368"/>
    <n v="0.1158"/>
    <n v="-704254.72"/>
    <n v="3.9774092575055479E-2"/>
    <n v="0.15557409257505547"/>
    <n v="-5053361.3766746316"/>
    <n v="0.28539796397966155"/>
    <n v="0.40119796397966156"/>
    <n v="0.24562387140460609"/>
    <n v="1.5788224590550435"/>
  </r>
  <r>
    <s v="PALMINÓPOLIS - GO"/>
    <s v="GO"/>
    <x v="0"/>
    <n v="7"/>
    <n v="0.43718203890259938"/>
    <n v="0.56281796109740068"/>
    <n v="8.1073744394945333"/>
    <n v="9.1259519037789893E-2"/>
    <n v="-19358433.299860571"/>
    <n v="3938426.1514285714"/>
    <n v="0.14699999999999999"/>
    <n v="-468729.84"/>
    <n v="0.11901450528150168"/>
    <n v="0.26601450528150167"/>
    <n v="-1161505.9979916343"/>
    <n v="0.29491628212206678"/>
    <n v="0.44191628212206679"/>
    <n v="0.17590177684056513"/>
    <n v="0.66124881669299373"/>
  </r>
  <r>
    <s v="PALMITAL - PR"/>
    <s v="PR"/>
    <x v="3"/>
    <n v="6"/>
    <n v="0.15255014943471829"/>
    <n v="0.84744985056528166"/>
    <n v="24.957179932697844"/>
    <n v="0.42299916808991272"/>
    <n v="-20278579.662424821"/>
    <n v="10148900.449999999"/>
    <n v="0.11"/>
    <n v="-1266582.78"/>
    <n v="0.12480000037836612"/>
    <n v="0.23480000037836612"/>
    <n v="-1216714.7797454891"/>
    <n v="0.11988636461061053"/>
    <n v="0.22988636461061052"/>
    <n v="-4.9136357677556086E-3"/>
    <n v="-2.0926898466088528E-2"/>
  </r>
  <r>
    <s v="PALOTINA - PR"/>
    <s v="PR"/>
    <x v="3"/>
    <n v="6"/>
    <n v="0.53991110654380126"/>
    <n v="0.46008889345619874"/>
    <n v="26.522772063219033"/>
    <n v="0.24405665699914852"/>
    <n v="-128718396.83494946"/>
    <n v="23695530.799999997"/>
    <n v="0.11"/>
    <n v="-5653420.5"/>
    <n v="0.23858594043396575"/>
    <n v="0.34858594043396574"/>
    <n v="-7723103.810096968"/>
    <n v="0.32593082110222105"/>
    <n v="0.43593082110222103"/>
    <n v="8.7344880668255298E-2"/>
    <n v="0.25056914389466445"/>
  </r>
  <r>
    <s v="PANAMBI - RS"/>
    <s v="RS"/>
    <x v="3"/>
    <n v="6"/>
    <n v="0"/>
    <n v="1"/>
    <n v="6.8108074695858845"/>
    <n v="0.13621614939171769"/>
    <n v="-31327456.521484613"/>
    <n v="41519305.088571422"/>
    <n v="0.11"/>
    <n v="-2761917.8"/>
    <n v="6.6521291580100256E-2"/>
    <n v="0.17652129158010027"/>
    <n v="-1879647.3912890768"/>
    <n v="4.5271648628976389E-2"/>
    <n v="0.15527164862897638"/>
    <n v="-2.1249642951123887E-2"/>
    <n v="-0.12038005591796508"/>
  </r>
  <r>
    <s v="PANTANO GRANDE - RS"/>
    <s v="RS"/>
    <x v="3"/>
    <n v="7"/>
    <n v="0"/>
    <n v="1"/>
    <n v="11.70434241443786"/>
    <n v="0.2340868482887572"/>
    <n v="-23648428.151073914"/>
    <n v="9141644.5"/>
    <n v="0.128"/>
    <n v="-789838.08"/>
    <n v="8.639999947493035E-2"/>
    <n v="0.21439999947493035"/>
    <n v="-1418905.6890644347"/>
    <n v="0.15521339613068905"/>
    <n v="0.28321339613068908"/>
    <n v="6.8813396655758724E-2"/>
    <n v="0.32095800757595172"/>
  </r>
  <r>
    <s v="PÃO DE AÇÚCAR - AL"/>
    <s v="AL"/>
    <x v="2"/>
    <n v="6"/>
    <n v="0.4489072175888621"/>
    <n v="0.5510927824111379"/>
    <n v="40.632774535220221"/>
    <n v="0.44784857551397883"/>
    <n v="-54325397.035144642"/>
    <n v="11684030.51"/>
    <n v="0.11"/>
    <n v="-934722.44"/>
    <n v="7.999999993153048E-2"/>
    <n v="0.18999999993153049"/>
    <n v="-3259523.8221086785"/>
    <n v="0.27897255312017144"/>
    <n v="0.38897255312017143"/>
    <n v="0.19897255318864093"/>
    <n v="1.0472239645281256"/>
  </r>
  <r>
    <s v="PAPANDUVA - SC"/>
    <s v="SC"/>
    <x v="3"/>
    <n v="6"/>
    <n v="0"/>
    <n v="1"/>
    <n v="5.8286915580214629"/>
    <n v="0.11657383116042926"/>
    <n v="-8085897.1841131747"/>
    <n v="9188271.7800000012"/>
    <n v="0.11"/>
    <n v="-673196.41"/>
    <n v="7.3266923978602641E-2"/>
    <n v="0.18326692397860264"/>
    <n v="-485153.83104679047"/>
    <n v="5.2801423669554363E-2"/>
    <n v="0.16280142366955436"/>
    <n v="-2.0465500309048285E-2"/>
    <n v="-0.11167045239127682"/>
  </r>
  <r>
    <s v="PARÁ DE MINAS - MG"/>
    <s v="MG"/>
    <x v="4"/>
    <n v="5"/>
    <n v="0"/>
    <n v="1"/>
    <n v="8.4312184068563418"/>
    <n v="0.16862436813712683"/>
    <n v="-99902136.152487248"/>
    <n v="41140653.82"/>
    <n v="0.11"/>
    <n v="-1218742.46"/>
    <n v="2.9623799012341509E-2"/>
    <n v="0.13962379901234151"/>
    <n v="-5994128.1691492349"/>
    <n v="0.1456984178077225"/>
    <n v="0.25569841780772251"/>
    <n v="0.116074618795381"/>
    <n v="0.8313383507429204"/>
  </r>
  <r>
    <s v="PARACATU - MG"/>
    <s v="MG"/>
    <x v="4"/>
    <n v="5"/>
    <n v="0.21515896826122835"/>
    <n v="0.78484103173877162"/>
    <n v="48.24209339619896"/>
    <n v="0.75724748708621947"/>
    <n v="-69880031.966371894"/>
    <n v="61485015.080000013"/>
    <n v="0.11"/>
    <n v="-7380536.6900000004"/>
    <n v="0.12003797478779116"/>
    <n v="0.23003797478779114"/>
    <n v="-4192801.9179823133"/>
    <n v="6.8192256479516711E-2"/>
    <n v="0.1781922564795167"/>
    <n v="-5.1845718308274447E-2"/>
    <n v="-0.22537895474041558"/>
  </r>
  <r>
    <s v="PARAGOMINAS - PA"/>
    <s v="PA"/>
    <x v="1"/>
    <n v="5"/>
    <n v="0"/>
    <n v="1"/>
    <n v="21.700596078807905"/>
    <n v="0.43401192157615809"/>
    <n v="-76399178.967105776"/>
    <n v="94194536.210000008"/>
    <n v="0.11"/>
    <n v="-1321216.9099999999"/>
    <n v="1.4026470782280205E-2"/>
    <n v="0.12402647078228021"/>
    <n v="-4583950.7380263461"/>
    <n v="4.8664720083198394E-2"/>
    <n v="0.1586647200831984"/>
    <n v="3.4638249300918189E-2"/>
    <n v="0.2792811009008167"/>
  </r>
  <r>
    <s v="PARAGUAÇU PAULISTA - SP"/>
    <s v="SP"/>
    <x v="4"/>
    <n v="6"/>
    <n v="0"/>
    <n v="1"/>
    <n v="17.54979642357517"/>
    <n v="0.3509959284715034"/>
    <n v="-38926328.158196896"/>
    <n v="36609785.922857136"/>
    <n v="0.11"/>
    <n v="-4446198.3"/>
    <n v="0.12144835562187864"/>
    <n v="0.23144835562187865"/>
    <n v="-2335579.6894918135"/>
    <n v="6.3796595107473875E-2"/>
    <n v="0.17379659510747386"/>
    <n v="-5.7651760514404793E-2"/>
    <n v="-0.24909125130528698"/>
  </r>
  <r>
    <s v="PARAÍ - RS"/>
    <s v="RS"/>
    <x v="3"/>
    <n v="7"/>
    <n v="0"/>
    <n v="1"/>
    <n v="7.4896125450667057"/>
    <n v="0.14979225090133411"/>
    <n v="-14476857.430834088"/>
    <n v="5928888.7400000002"/>
    <n v="0.11"/>
    <n v="-711466.65"/>
    <n v="0.1200000002023988"/>
    <n v="0.2300000002023988"/>
    <n v="-868611.4458500453"/>
    <n v="0.14650493270178069"/>
    <n v="0.25650493270178071"/>
    <n v="2.6504932499381906E-2"/>
    <n v="0.11523883685242486"/>
  </r>
  <r>
    <s v="PARAIBUNA - SP"/>
    <s v="SP"/>
    <x v="4"/>
    <n v="6"/>
    <n v="0"/>
    <n v="1"/>
    <n v="17.14397556278351"/>
    <n v="0.34287951125567018"/>
    <n v="-30361951.602377798"/>
    <n v="17332724.640000004"/>
    <n v="0.1497"/>
    <n v="-2098138.36"/>
    <n v="0.1210506947740906"/>
    <n v="0.27075069477409058"/>
    <n v="-1821717.0961426678"/>
    <n v="0.1051027541243318"/>
    <n v="0.25480275412433179"/>
    <n v="-1.5947940649758796E-2"/>
    <n v="-5.8902676733906367E-2"/>
  </r>
  <r>
    <s v="PARAÍSO - SP"/>
    <s v="SP"/>
    <x v="4"/>
    <n v="7"/>
    <n v="8.1317082630545351E-2"/>
    <n v="0.91868291736945462"/>
    <n v="8.5086300911254114"/>
    <n v="0.15633466229865245"/>
    <n v="-20595750.149392974"/>
    <n v="8810335.3000000007"/>
    <n v="0.11"/>
    <n v="-308361.74"/>
    <n v="3.5000000510763761E-2"/>
    <n v="0.14500000051076375"/>
    <n v="-1235745.0089635784"/>
    <n v="0.14026083762823172"/>
    <n v="0.2502608376282317"/>
    <n v="0.10526083711746795"/>
    <n v="0.72593680514955672"/>
  </r>
  <r>
    <s v="PARAÍSO DO SUL - RS"/>
    <s v="RS"/>
    <x v="3"/>
    <n v="7"/>
    <n v="0"/>
    <n v="1"/>
    <n v="10.611236935880767"/>
    <n v="0.21222473871761532"/>
    <n v="-13374135.189475033"/>
    <n v="5462693.5300000003"/>
    <n v="0.15640000000000001"/>
    <n v="-715612.85"/>
    <n v="0.1309999995551645"/>
    <n v="0.28739999955516449"/>
    <n v="-802448.11136850202"/>
    <n v="0.14689605173008891"/>
    <n v="0.30329605173008889"/>
    <n v="1.5896052174924402E-2"/>
    <n v="5.5309854556465421E-2"/>
  </r>
  <r>
    <s v="PARANACITY - PR"/>
    <s v="PR"/>
    <x v="3"/>
    <n v="6"/>
    <n v="0.48487707187704754"/>
    <n v="0.51512292812295246"/>
    <n v="27.286600921208549"/>
    <n v="0.28111907530110797"/>
    <n v="-42226533.688704826"/>
    <n v="9991991.7100000009"/>
    <n v="0.11"/>
    <n v="-1498798.76"/>
    <n v="0.15000000035028049"/>
    <n v="0.26000000035028048"/>
    <n v="-2533592.0213222895"/>
    <n v="0.25356226214506028"/>
    <n v="0.36356226214506027"/>
    <n v="0.10356226179477979"/>
    <n v="0.39831639098175886"/>
  </r>
  <r>
    <s v="PARANAÍBA - MS"/>
    <s v="MS"/>
    <x v="0"/>
    <n v="6"/>
    <n v="0.23162446014474339"/>
    <n v="0.76837553985525664"/>
    <n v="6.9031104000922241"/>
    <n v="0.10608362360702599"/>
    <n v="-158390086.35495275"/>
    <n v="27534282.390000001"/>
    <n v="0.11"/>
    <n v="-3028771.06"/>
    <n v="0.10999999989467675"/>
    <n v="0.21999999989467675"/>
    <n v="-9503405.1812971644"/>
    <n v="0.34514809744047098"/>
    <n v="0.45514809744047097"/>
    <n v="0.23514809754579422"/>
    <n v="1.0688549893562249"/>
  </r>
  <r>
    <s v="PARANAIGUARA - GO"/>
    <s v="GO"/>
    <x v="0"/>
    <n v="7"/>
    <n v="0.49647853474552173"/>
    <n v="0.50352146525447827"/>
    <n v="15.988545469174802"/>
    <n v="0.1610115168385349"/>
    <n v="-60621747.319092289"/>
    <n v="7035183.5279999999"/>
    <n v="0.1308"/>
    <n v="-669446.47"/>
    <n v="9.515693049592891E-2"/>
    <n v="0.22595693049592891"/>
    <n v="-3637304.839145537"/>
    <n v="0.51701634003847652"/>
    <n v="0.64781634003847655"/>
    <n v="0.42185940954254764"/>
    <n v="1.8669903535007895"/>
  </r>
  <r>
    <s v="PARANAPANEMA - SP"/>
    <s v="SP"/>
    <x v="4"/>
    <n v="6"/>
    <n v="9.1547240819433343E-2"/>
    <n v="0.90845275918056667"/>
    <n v="18.615507626159701"/>
    <n v="0.3382261853306332"/>
    <n v="-25033652.179955274"/>
    <n v="18318725.75"/>
    <n v="0.14369999999999999"/>
    <n v="-1899970.6"/>
    <n v="0.10371739966684092"/>
    <n v="0.2474173996668409"/>
    <n v="-1502019.1307973163"/>
    <n v="8.1993646899665845E-2"/>
    <n v="0.22569364689966584"/>
    <n v="-2.1723752767175059E-2"/>
    <n v="-8.7802041394126285E-2"/>
  </r>
  <r>
    <s v="PARANAPOEMA - PR"/>
    <s v="PR"/>
    <x v="3"/>
    <n v="7"/>
    <n v="0.39655477978820075"/>
    <n v="0.60344522021179925"/>
    <n v="37.941183052046235"/>
    <n v="0.45790851123876453"/>
    <n v="-14573434.930893818"/>
    <n v="2957985.06"/>
    <n v="0.11"/>
    <n v="-170379.94"/>
    <n v="5.7600000183908977E-2"/>
    <n v="0.16760000018390897"/>
    <n v="-874406.09585362906"/>
    <n v="0.2956086924433719"/>
    <n v="0.40560869244337189"/>
    <n v="0.23800869225946292"/>
    <n v="1.4200995942618966"/>
  </r>
  <r>
    <s v="PARANAPUÃ - SP"/>
    <s v="SP"/>
    <x v="4"/>
    <n v="7"/>
    <n v="0.30826389720501507"/>
    <n v="0.69173610279498488"/>
    <n v="17.084274977849098"/>
    <n v="0.23635619584510423"/>
    <n v="-14807337.163146805"/>
    <n v="3702230.1499999994"/>
    <n v="0.15710000000000002"/>
    <n v="-435020.88"/>
    <n v="0.11750238704095695"/>
    <n v="0.27460238704095696"/>
    <n v="-888440.22978880827"/>
    <n v="0.2399743381131528"/>
    <n v="0.39707433811315285"/>
    <n v="0.12247195107219588"/>
    <n v="0.44599740152269396"/>
  </r>
  <r>
    <s v="PARANATAMA - PE"/>
    <s v="PE"/>
    <x v="2"/>
    <n v="6"/>
    <n v="0.56831704475470879"/>
    <n v="0.43168295524529121"/>
    <n v="30.515197927680681"/>
    <n v="0.26345781642632365"/>
    <n v="-35268980.122983985"/>
    <n v="7821014.21"/>
    <n v="0.11"/>
    <n v="-642199.68999999994"/>
    <n v="8.2112073032533206E-2"/>
    <n v="0.19211207303253319"/>
    <n v="-2116138.807379039"/>
    <n v="0.27057089407577473"/>
    <n v="0.38057089407577471"/>
    <n v="0.18845882104324152"/>
    <n v="0.98098374593733628"/>
  </r>
  <r>
    <s v="PARAOPEBA - MG"/>
    <s v="MG"/>
    <x v="4"/>
    <n v="6"/>
    <n v="0.25177050413008573"/>
    <n v="0.74822949586991427"/>
    <n v="23.778768144700095"/>
    <n v="0.35583951402633057"/>
    <n v="-49587444.946042195"/>
    <n v="18289042.251428567"/>
    <n v="0.11"/>
    <n v="-431073.41"/>
    <n v="2.3570037406760794E-2"/>
    <n v="0.13357003740676079"/>
    <n v="-2975246.6967625315"/>
    <n v="0.16267919642047596"/>
    <n v="0.27267919642047594"/>
    <n v="0.13910915901371515"/>
    <n v="1.0414697915377986"/>
  </r>
  <r>
    <s v="PARAÚNA - GO"/>
    <s v="GO"/>
    <x v="0"/>
    <n v="6"/>
    <n v="0.36172356147248513"/>
    <n v="0.63827643852751481"/>
    <n v="19.805159504296373"/>
    <n v="0.25282333345743302"/>
    <n v="-47556042.188071206"/>
    <n v="9352232.3900000006"/>
    <n v="0.11"/>
    <n v="-525245.31999999995"/>
    <n v="5.6162560776571967E-2"/>
    <n v="0.16616256077657196"/>
    <n v="-2853362.5312842722"/>
    <n v="0.30509961817621944"/>
    <n v="0.41509961817621943"/>
    <n v="0.24893705739964747"/>
    <n v="1.4981537130640219"/>
  </r>
  <r>
    <s v="PARECI NOVO - RS"/>
    <s v="RS"/>
    <x v="3"/>
    <n v="7"/>
    <n v="0"/>
    <n v="1"/>
    <n v="20.463819589800554"/>
    <n v="0.40927639179601111"/>
    <n v="-4430229.7893809574"/>
    <n v="5011315.01"/>
    <n v="0.12300000000000001"/>
    <n v="-200452.6"/>
    <n v="3.9999999920180634E-2"/>
    <n v="0.16299999992018066"/>
    <n v="-265813.78736285743"/>
    <n v="5.304272168730767E-2"/>
    <n v="0.17604272168730767"/>
    <n v="1.3042721767127008E-2"/>
    <n v="8.0016697997017827E-2"/>
  </r>
  <r>
    <s v="PARNAMIRIM - PE"/>
    <s v="PE"/>
    <x v="2"/>
    <n v="6"/>
    <n v="0.37525016512511228"/>
    <n v="0.62474983487488767"/>
    <n v="15.954966173189783"/>
    <n v="0.19935724964269472"/>
    <n v="-101470920.35572602"/>
    <n v="12999019.029999999"/>
    <n v="0.13750000000000001"/>
    <n v="-1332798.28"/>
    <n v="0.10253068150174099"/>
    <n v="0.24003068150174101"/>
    <n v="-6088255.2213435611"/>
    <n v="0.46836266700530876"/>
    <n v="0.60586266700530877"/>
    <n v="0.36583198550356777"/>
    <n v="1.5241050986263782"/>
  </r>
  <r>
    <s v="PAROBÉ - RS"/>
    <s v="RS"/>
    <x v="3"/>
    <n v="5"/>
    <n v="0.1111023364538667"/>
    <n v="0.88889766354613331"/>
    <n v="12.207485846348309"/>
    <n v="0.21702411293183008"/>
    <n v="-156480236.92141104"/>
    <n v="37293588.630000003"/>
    <n v="0.17199999999999999"/>
    <n v="-6041561.3600000003"/>
    <n v="0.16200000005201967"/>
    <n v="0.33400000005201969"/>
    <n v="-9388814.2152846623"/>
    <n v="0.25175411002769627"/>
    <n v="0.42375411002769625"/>
    <n v="8.9754109975676566E-2"/>
    <n v="0.26872488012484297"/>
  </r>
  <r>
    <s v="PASSA QUATRO - MG"/>
    <s v="MG"/>
    <x v="4"/>
    <n v="6"/>
    <n v="0.39516652991147"/>
    <n v="0.60483347008853006"/>
    <n v="19.299916024605114"/>
    <n v="0.23346470363158278"/>
    <n v="-58323795.379735671"/>
    <n v="9174515.75"/>
    <n v="0.13489999999999999"/>
    <n v="-1913202.6"/>
    <n v="0.20853445044224814"/>
    <n v="0.34343445044224813"/>
    <n v="-3499427.7227841401"/>
    <n v="0.38142914766745484"/>
    <n v="0.51632914766745486"/>
    <n v="0.17289469722520673"/>
    <n v="0.50342852035538788"/>
  </r>
  <r>
    <s v="PASSA SETE - RS"/>
    <s v="RS"/>
    <x v="3"/>
    <n v="7"/>
    <n v="0"/>
    <n v="1"/>
    <n v="12.65719211682817"/>
    <n v="0.2531438423365634"/>
    <n v="-8289770.1028465964"/>
    <n v="5014192.3600000003"/>
    <n v="0.11699999999999999"/>
    <n v="-681930.16"/>
    <n v="0.13599999980854344"/>
    <n v="0.25299999980854343"/>
    <n v="-497386.20617079578"/>
    <n v="9.9195677082240169E-2"/>
    <n v="0.21619567708224016"/>
    <n v="-3.6804322726303268E-2"/>
    <n v="-0.14547163143934694"/>
  </r>
  <r>
    <s v="PASSA TEMPO - MG"/>
    <s v="MG"/>
    <x v="4"/>
    <n v="7"/>
    <n v="0.40750227511274517"/>
    <n v="0.59249772488725483"/>
    <n v="22.763411517329274"/>
    <n v="0.26974539069379855"/>
    <n v="-16952389.762728103"/>
    <n v="3931736.9399999995"/>
    <n v="0.18100000000000002"/>
    <n v="-350228.34"/>
    <n v="8.9077256526729903E-2"/>
    <n v="0.27007725652672993"/>
    <n v="-1017143.3857636862"/>
    <n v="0.25870077303892214"/>
    <n v="0.43970077303892219"/>
    <n v="0.16962351651219226"/>
    <n v="0.62805553749174869"/>
  </r>
  <r>
    <s v="PASSIRA - PE"/>
    <s v="PE"/>
    <x v="2"/>
    <n v="6"/>
    <n v="0.57204679797947622"/>
    <n v="0.42795320202052378"/>
    <n v="18.034091228163568"/>
    <n v="0.15435494173245679"/>
    <n v="-107738252.60949942"/>
    <n v="14557843.43"/>
    <n v="0.18739999999999998"/>
    <n v="-821062.37"/>
    <n v="5.6400000037642936E-2"/>
    <n v="0.24380000003764291"/>
    <n v="-6464295.1565699652"/>
    <n v="0.44404208546773505"/>
    <n v="0.63144208546773506"/>
    <n v="0.38764208543009215"/>
    <n v="1.5900003501650528"/>
  </r>
  <r>
    <s v="PASSO DO SOBRADO - RS"/>
    <s v="RS"/>
    <x v="3"/>
    <n v="7"/>
    <n v="0"/>
    <n v="1"/>
    <n v="12.610614725991821"/>
    <n v="0.2522122945198364"/>
    <n v="-1791108.8293352097"/>
    <n v="5107491.3699999992"/>
    <n v="0.1384"/>
    <n v="-355503.01"/>
    <n v="6.9604231166816452E-2"/>
    <n v="0.20800423116681643"/>
    <n v="-107466.52976011258"/>
    <n v="2.1040961594441732E-2"/>
    <n v="0.15944096159444174"/>
    <n v="-4.8563269572374695E-2"/>
    <n v="-0.23347250822714105"/>
  </r>
  <r>
    <s v="PASSO FUNDO - RS"/>
    <s v="RS"/>
    <x v="3"/>
    <n v="4"/>
    <n v="0"/>
    <n v="1"/>
    <n v="11.971274340001273"/>
    <n v="0.23942548680002546"/>
    <n v="-14189707.173553139"/>
    <n v="133302282.30000001"/>
    <n v="0.11"/>
    <n v="-1289175.53"/>
    <n v="9.6710687000743124E-3"/>
    <n v="0.11967106870007431"/>
    <n v="-851382.4304131883"/>
    <n v="6.3868556165987585E-3"/>
    <n v="0.11638685561659876"/>
    <n v="-3.284213083475554E-3"/>
    <n v="-2.7443668040657454E-2"/>
  </r>
  <r>
    <s v="PATIS - MG"/>
    <s v="MG"/>
    <x v="4"/>
    <n v="7"/>
    <n v="0.22812698792109554"/>
    <n v="0.77187301207890446"/>
    <n v="22.966577483276435"/>
    <n v="0.35454562678320251"/>
    <n v="-12921237.89118455"/>
    <n v="4645846.2699999996"/>
    <n v="0.11"/>
    <n v="-92916.93"/>
    <n v="2.0000000990131772E-2"/>
    <n v="0.13000000099013176"/>
    <n v="-775274.27347107301"/>
    <n v="0.16687471526497002"/>
    <n v="0.27687471526497004"/>
    <n v="0.14687471427483828"/>
    <n v="1.1298054858167843"/>
  </r>
  <r>
    <s v="PATY DO ALFERES - RJ"/>
    <s v="RJ"/>
    <x v="4"/>
    <n v="6"/>
    <n v="0"/>
    <n v="1"/>
    <n v="18.803956818956497"/>
    <n v="0.37607913637912993"/>
    <n v="-16221842.526977101"/>
    <n v="28776011.620000001"/>
    <n v="0.1128"/>
    <n v="-454243.55"/>
    <n v="1.5785493695182208E-2"/>
    <n v="0.12858549369518221"/>
    <n v="-973310.55161862599"/>
    <n v="3.382367801596773E-2"/>
    <n v="0.14662367801596773"/>
    <n v="1.8038184320785522E-2"/>
    <n v="0.14028164299423906"/>
  </r>
  <r>
    <s v="PAULÍNIA - SP"/>
    <s v="SP"/>
    <x v="4"/>
    <n v="5"/>
    <n v="0"/>
    <n v="1"/>
    <n v="7.5605630700389304"/>
    <n v="0.15121126140077862"/>
    <n v="-1096587042.5924056"/>
    <n v="390885555.25"/>
    <n v="0.11"/>
    <n v="-27361988.870000001"/>
    <n v="7.0000000006395738E-2"/>
    <n v="0.18000000000639574"/>
    <n v="-65795222.555544332"/>
    <n v="0.16832349436259791"/>
    <n v="0.2783234943625979"/>
    <n v="9.8323494356202162E-2"/>
    <n v="0.54624163529282521"/>
  </r>
  <r>
    <s v="PAULISTA - PB"/>
    <s v="PB"/>
    <x v="2"/>
    <n v="6"/>
    <n v="0.43629891956035693"/>
    <n v="0.56370108043964307"/>
    <n v="20.924944641506976"/>
    <n v="0.23590827805114403"/>
    <n v="-30856370.387868505"/>
    <n v="8254654.5300000003"/>
    <n v="0.1103"/>
    <n v="-742918.91"/>
    <n v="9.0000000278630685E-2"/>
    <n v="0.20030000027863068"/>
    <n v="-1851382.2232721103"/>
    <n v="0.2242834290088831"/>
    <n v="0.3345834290088831"/>
    <n v="0.13428342873025242"/>
    <n v="0.67041152542913229"/>
  </r>
  <r>
    <s v="PAULISTANA - PI"/>
    <s v="PI"/>
    <x v="2"/>
    <n v="6"/>
    <n v="0"/>
    <n v="1"/>
    <n v="18.064326636114444"/>
    <n v="0.36128653272228889"/>
    <n v="-989449.20355804579"/>
    <n v="8537418.7599999998"/>
    <n v="0.11650000000000001"/>
    <n v="-210873.85"/>
    <n v="2.4699953923778245E-2"/>
    <n v="0.14119995392377827"/>
    <n v="-59366.952213482742"/>
    <n v="6.9537355355733712E-3"/>
    <n v="0.12345373553557337"/>
    <n v="-1.7746218388204893E-2"/>
    <n v="-0.1256814743564616"/>
  </r>
  <r>
    <s v="PAULO DE FARIA - SP"/>
    <s v="SP"/>
    <x v="4"/>
    <n v="7"/>
    <n v="0.53436596985157192"/>
    <n v="0.46563403014842808"/>
    <n v="17.410698545944808"/>
    <n v="0.16214027463295316"/>
    <n v="-40460983.303718254"/>
    <n v="8877628.1300000008"/>
    <n v="0.11"/>
    <n v="-1323654.3500000001"/>
    <n v="0.14909999952881559"/>
    <n v="0.25909999952881557"/>
    <n v="-2427658.9982230952"/>
    <n v="0.27345806364870739"/>
    <n v="0.38345806364870738"/>
    <n v="0.12435806411989181"/>
    <n v="0.4799616532074189"/>
  </r>
  <r>
    <s v="PAVERAMA - RS"/>
    <s v="RS"/>
    <x v="3"/>
    <n v="7"/>
    <n v="1.1346138479955742E-2"/>
    <n v="0.98865386152004431"/>
    <n v="11.613584556279426"/>
    <n v="0.22963630435310411"/>
    <n v="-15218264.194145421"/>
    <n v="4816742.3499999996"/>
    <n v="0.115"/>
    <n v="-847746.65"/>
    <n v="0.17599999925260693"/>
    <n v="0.29099999925260694"/>
    <n v="-913095.85164872522"/>
    <n v="0.18956709437629049"/>
    <n v="0.30456709437629048"/>
    <n v="1.3567095123683537E-2"/>
    <n v="4.6622320132401196E-2"/>
  </r>
  <r>
    <s v="PEABIRU - PR"/>
    <s v="PR"/>
    <x v="3"/>
    <n v="6"/>
    <n v="2.5789887954351685E-2"/>
    <n v="0.97421011204564834"/>
    <n v="7.0903032621522559"/>
    <n v="0.13814890270917948"/>
    <n v="-29955275.523328289"/>
    <n v="8154578.5899999999"/>
    <n v="0.12"/>
    <n v="-494167.46"/>
    <n v="6.0599999686801721E-2"/>
    <n v="0.18059999968680171"/>
    <n v="-1797316.5313996973"/>
    <n v="0.22040581393178987"/>
    <n v="0.34040581393178987"/>
    <n v="0.15980581424498816"/>
    <n v="0.88486054552671622"/>
  </r>
  <r>
    <s v="PEDRAS ALTAS - RS"/>
    <s v="RS"/>
    <x v="3"/>
    <n v="7"/>
    <n v="0"/>
    <n v="1"/>
    <n v="7.9272794612944724"/>
    <n v="0.15854558922588946"/>
    <n v="-9018449.1646456774"/>
    <n v="5252043.66"/>
    <n v="0.11"/>
    <n v="-351886.93"/>
    <n v="6.7000000910121899E-2"/>
    <n v="0.17700000091012191"/>
    <n v="-541106.94987874059"/>
    <n v="0.1030278849355073"/>
    <n v="0.21302788493550728"/>
    <n v="3.602788402538537E-2"/>
    <n v="0.20354736632843196"/>
  </r>
  <r>
    <s v="PEDRAS DE FOGO - PB"/>
    <s v="PB"/>
    <x v="2"/>
    <n v="6"/>
    <n v="0.31368187864662633"/>
    <n v="0.68631812135337367"/>
    <n v="18.557514847983622"/>
    <n v="0.25472717454910915"/>
    <n v="-60335400.388566375"/>
    <n v="16163857.449999999"/>
    <n v="0.1434"/>
    <n v="-1815156.96"/>
    <n v="0.11229726354707489"/>
    <n v="0.25569726354707489"/>
    <n v="-3620124.0233139824"/>
    <n v="0.22396411466212124"/>
    <n v="0.36736411466212127"/>
    <n v="0.11166685111504637"/>
    <n v="0.43671508081856358"/>
  </r>
  <r>
    <s v="PEDREIRAS - MA"/>
    <s v="MA"/>
    <x v="2"/>
    <n v="6"/>
    <n v="0.42980721952838535"/>
    <n v="0.5701927804716147"/>
    <n v="20.628939680203434"/>
    <n v="0.23524944948872836"/>
    <n v="-164064364.26539138"/>
    <n v="22193633.93"/>
    <n v="0.11"/>
    <n v="-2219363.39"/>
    <n v="9.9999999864826106E-2"/>
    <n v="0.20999999986482609"/>
    <n v="-9843861.8559234831"/>
    <n v="0.44354439146701213"/>
    <n v="0.55354439146701218"/>
    <n v="0.34354439160218608"/>
    <n v="1.6359256753491453"/>
  </r>
  <r>
    <s v="PEDRINÓPOLIS - MG"/>
    <s v="MG"/>
    <x v="4"/>
    <n v="7"/>
    <n v="4.076152654728761E-2"/>
    <n v="0.9592384734527124"/>
    <n v="46.456031760663379"/>
    <n v="0.89124825977538924"/>
    <n v="-2637896.330126592"/>
    <n v="3512007.71"/>
    <n v="0.11"/>
    <n v="-619648.62"/>
    <n v="0.17643714683075112"/>
    <n v="0.28643714683075111"/>
    <n v="-158273.77980759551"/>
    <n v="4.5066467068660139E-2"/>
    <n v="0.15506646706866015"/>
    <n v="-0.13137067976209096"/>
    <n v="-0.45863702112531779"/>
  </r>
  <r>
    <s v="PEDRO CANÁRIO - ES"/>
    <s v="ES"/>
    <x v="4"/>
    <n v="6"/>
    <n v="0"/>
    <n v="1"/>
    <n v="17.64674991111826"/>
    <n v="0.35293499822236518"/>
    <n v="-11024986.064257246"/>
    <n v="12055402.470000003"/>
    <n v="0.11"/>
    <n v="-1076246.72"/>
    <n v="8.9275055119748301E-2"/>
    <n v="0.1992750551197483"/>
    <n v="-661499.16385543474"/>
    <n v="5.4871595162549108E-2"/>
    <n v="0.16487159516254912"/>
    <n v="-3.4403459957199178E-2"/>
    <n v="-0.17264308338304291"/>
  </r>
  <r>
    <s v="PEIXOTO DE AZEVEDO - MT"/>
    <s v="MT"/>
    <x v="0"/>
    <n v="6"/>
    <n v="0"/>
    <n v="1"/>
    <n v="20.476231712341747"/>
    <n v="0.40952463424683494"/>
    <n v="-31982462.173194222"/>
    <n v="23639018.809999999"/>
    <n v="0.11"/>
    <n v="-1189042.6499999999"/>
    <n v="5.0300000163162439E-2"/>
    <n v="0.16030000016316243"/>
    <n v="-1918947.7303916533"/>
    <n v="8.1177131158247651E-2"/>
    <n v="0.19117713115824764"/>
    <n v="3.0877130995085211E-2"/>
    <n v="0.19262090432724088"/>
  </r>
  <r>
    <s v="PEJUÇARA - RS"/>
    <s v="RS"/>
    <x v="3"/>
    <n v="7"/>
    <n v="0"/>
    <n v="1"/>
    <n v="11.72563539525297"/>
    <n v="0.2345127079050594"/>
    <n v="-23724985.411906295"/>
    <n v="6317368.5199999996"/>
    <n v="0.11"/>
    <n v="-989931.65"/>
    <n v="0.15670000046158461"/>
    <n v="0.2667000004615846"/>
    <n v="-1423499.1247143776"/>
    <n v="0.22533102512664208"/>
    <n v="0.33533102512664209"/>
    <n v="6.8631024665057494E-2"/>
    <n v="0.25733417527662539"/>
  </r>
  <r>
    <s v="PEQUI - MG"/>
    <s v="MG"/>
    <x v="4"/>
    <n v="7"/>
    <n v="8.3003484965404897E-2"/>
    <n v="0.91699651503459512"/>
    <n v="6.9720305946710068"/>
    <n v="0.12786655516055778"/>
    <n v="-10614257.181452947"/>
    <n v="3715373.0899999989"/>
    <n v="0.15"/>
    <n v="-195509.9"/>
    <n v="5.2621875452082807E-2"/>
    <n v="0.20262187545208279"/>
    <n v="-636855.43088717677"/>
    <n v="0.17141089614964536"/>
    <n v="0.32141089614964535"/>
    <n v="0.11878902069756256"/>
    <n v="0.58625960515134246"/>
  </r>
  <r>
    <s v="PERDIGÃO - MG"/>
    <s v="MG"/>
    <x v="4"/>
    <n v="7"/>
    <n v="0"/>
    <n v="1"/>
    <n v="8.9855402432495399"/>
    <n v="0.1797108048649908"/>
    <n v="-13988955.339169314"/>
    <n v="6719077.8428571429"/>
    <n v="0.11"/>
    <n v="-346870.54"/>
    <n v="5.1624724123228903E-2"/>
    <n v="0.1616247241232289"/>
    <n v="-839337.32035015884"/>
    <n v="0.12491852899761148"/>
    <n v="0.23491852899761148"/>
    <n v="7.3293804874382584E-2"/>
    <n v="0.4534813919836953"/>
  </r>
  <r>
    <s v="PERDIZES - MG"/>
    <s v="MG"/>
    <x v="4"/>
    <n v="6"/>
    <n v="0"/>
    <n v="1"/>
    <n v="6.3619260221140133"/>
    <n v="0.12723852044228026"/>
    <n v="-20499647.46761217"/>
    <n v="9746430.6771428566"/>
    <n v="0.11"/>
    <n v="-936263.82"/>
    <n v="9.6062225343243657E-2"/>
    <n v="0.20606222534324364"/>
    <n v="-1229978.8480567301"/>
    <n v="0.12619787579685485"/>
    <n v="0.23619787579685486"/>
    <n v="3.0135650453611218E-2"/>
    <n v="0.14624538972833778"/>
  </r>
  <r>
    <s v="PERDÕES - MG"/>
    <s v="MG"/>
    <x v="4"/>
    <n v="6"/>
    <n v="0"/>
    <n v="1"/>
    <n v="6.6672765072273723"/>
    <n v="0.13334553014454745"/>
    <n v="-26402905.978906877"/>
    <n v="15113028.58"/>
    <n v="0.11"/>
    <n v="-2062928.4"/>
    <n v="0.13649999992258335"/>
    <n v="0.24649999992258337"/>
    <n v="-1584174.3587344126"/>
    <n v="0.10482176688468967"/>
    <n v="0.21482176688468968"/>
    <n v="-3.1678233037893688E-2"/>
    <n v="-0.1285121016139662"/>
  </r>
  <r>
    <s v="PEROBAL - PR"/>
    <s v="PR"/>
    <x v="3"/>
    <n v="7"/>
    <n v="0"/>
    <n v="1"/>
    <n v="23.059316440937696"/>
    <n v="0.46118632881875393"/>
    <n v="-4171936.1433750046"/>
    <n v="5633523.9200000009"/>
    <n v="0.11"/>
    <n v="-110166.47"/>
    <n v="1.9555516505200175E-2"/>
    <n v="0.12955551650520017"/>
    <n v="-250316.16860250026"/>
    <n v="4.4433319562882094E-2"/>
    <n v="0.15443331956288209"/>
    <n v="2.4877803057681919E-2"/>
    <n v="0.19202426672957107"/>
  </r>
  <r>
    <s v="PÉROLA - PR"/>
    <s v="PR"/>
    <x v="3"/>
    <n v="6"/>
    <n v="0.75427810750100577"/>
    <n v="0.24572189249899423"/>
    <n v="10.201779414105173"/>
    <n v="5.0136010889824077E-2"/>
    <n v="-54594444.977670074"/>
    <n v="8962022.6500000004"/>
    <n v="0.16"/>
    <n v="-1258173.94"/>
    <n v="0.14038950682634124"/>
    <n v="0.30038950682634125"/>
    <n v="-3275666.6986602042"/>
    <n v="0.3655052912257708"/>
    <n v="0.52550529122577083"/>
    <n v="0.22511578439942959"/>
    <n v="0.74941294314109208"/>
  </r>
  <r>
    <s v="PERUÍBE - SP"/>
    <s v="SP"/>
    <x v="4"/>
    <n v="5"/>
    <n v="0.19654980765642865"/>
    <n v="0.80345019234357129"/>
    <n v="16.869466722550808"/>
    <n v="0.27107552565933846"/>
    <n v="-187454872.31036147"/>
    <n v="63119236.049999997"/>
    <n v="0.11"/>
    <n v="-820550.07"/>
    <n v="1.3000000021388092E-2"/>
    <n v="0.1230000000213881"/>
    <n v="-11247292.338621687"/>
    <n v="0.17819119879258563"/>
    <n v="0.28819119879258565"/>
    <n v="0.16519119877119753"/>
    <n v="1.3430178759550646"/>
  </r>
  <r>
    <s v="PESQUEIRA - PE"/>
    <s v="PE"/>
    <x v="2"/>
    <n v="5"/>
    <n v="0.42560873639835001"/>
    <n v="0.57439126360164994"/>
    <n v="37.229321544575008"/>
    <n v="0.42768394090041134"/>
    <n v="-30262033.980112903"/>
    <n v="30761359.02"/>
    <n v="0.11"/>
    <n v="-615227.18000000005"/>
    <n v="1.9999999986996676E-2"/>
    <n v="0.12999999998699668"/>
    <n v="-1815722.0388067742"/>
    <n v="5.9026067009141335E-2"/>
    <n v="0.16902606700914133"/>
    <n v="3.9026067022144645E-2"/>
    <n v="0.3002005155849865"/>
  </r>
  <r>
    <s v="PETROLINA - PE"/>
    <s v="PE"/>
    <x v="2"/>
    <n v="4"/>
    <n v="0.21621606856056239"/>
    <n v="0.78378393143943759"/>
    <n v="10.592174950828731"/>
    <n v="0.16603953050909748"/>
    <n v="-472263619.543917"/>
    <n v="128949283.31999999"/>
    <n v="0.11"/>
    <n v="-10315942.67"/>
    <n v="8.0000000034121943E-2"/>
    <n v="0.19000000003412193"/>
    <n v="-28335817.172635019"/>
    <n v="0.21974389033490768"/>
    <n v="0.3297438903349077"/>
    <n v="0.13974389030078577"/>
    <n v="0.73549415934573315"/>
  </r>
  <r>
    <s v="PETROLINA DE GOIÁS - GO"/>
    <s v="GO"/>
    <x v="0"/>
    <n v="6"/>
    <n v="0.109155675418386"/>
    <n v="0.890844324581614"/>
    <n v="18.967184811528856"/>
    <n v="0.33793617885282146"/>
    <n v="-12420626.428801717"/>
    <n v="6310844.2799999993"/>
    <n v="0.11"/>
    <n v="-148692.79"/>
    <n v="2.3561473457874644E-2"/>
    <n v="0.13356147345787464"/>
    <n v="-745237.58572810306"/>
    <n v="0.11808841300202437"/>
    <n v="0.22808841300202437"/>
    <n v="9.452693954414973E-2"/>
    <n v="0.70774106556980731"/>
  </r>
  <r>
    <s v="PICOS - PI"/>
    <s v="PI"/>
    <x v="2"/>
    <n v="5"/>
    <n v="0"/>
    <n v="1"/>
    <n v="19.681295507872623"/>
    <n v="0.39362591015745246"/>
    <n v="-4595853.7379897581"/>
    <n v="12933139.57"/>
    <n v="0.12"/>
    <n v="-298755.45"/>
    <n v="2.3099994273084304E-2"/>
    <n v="0.14309999427308429"/>
    <n v="-275751.22427938547"/>
    <n v="2.1321290378635067E-2"/>
    <n v="0.14132129037863506"/>
    <n v="-1.7787038944492295E-3"/>
    <n v="-1.2429797104357987E-2"/>
  </r>
  <r>
    <s v="PICUÍ - PB"/>
    <s v="PB"/>
    <x v="2"/>
    <n v="6"/>
    <n v="0.41028333350409862"/>
    <n v="0.58971666649590138"/>
    <n v="12.518083813248502"/>
    <n v="0.14764245314530416"/>
    <n v="-83328867.618161827"/>
    <n v="18278966.66"/>
    <n v="0.11"/>
    <n v="-1827896.67"/>
    <n v="0.10000000021883075"/>
    <n v="0.21000000021883075"/>
    <n v="-4999732.0570897097"/>
    <n v="0.27352378009587713"/>
    <n v="0.38352378009587712"/>
    <n v="0.17352377987704637"/>
    <n v="0.82630371283916992"/>
  </r>
  <r>
    <s v="PIÊN - PR"/>
    <s v="PR"/>
    <x v="3"/>
    <n v="6"/>
    <n v="0"/>
    <n v="1"/>
    <n v="38.576338206257141"/>
    <n v="0.77152676412514287"/>
    <n v="-1555615.4997556354"/>
    <n v="8754237.6959999986"/>
    <n v="0.11"/>
    <n v="0"/>
    <n v="0"/>
    <n v="0.11"/>
    <n v="-93336.929985338124"/>
    <n v="1.0661914061116457E-2"/>
    <n v="0.12066191406111645"/>
    <n v="1.0661914061116454E-2"/>
    <n v="9.6926491464695008E-2"/>
  </r>
  <r>
    <s v="PILÕES - PB"/>
    <s v="PB"/>
    <x v="2"/>
    <n v="7"/>
    <n v="0.49630229501106699"/>
    <n v="0.50369770498893307"/>
    <n v="17.202019178294361"/>
    <n v="0.17329235162564963"/>
    <n v="-32613254.134393547"/>
    <n v="5148517.22"/>
    <n v="0.11"/>
    <n v="-1153782.71"/>
    <n v="0.22410000019384221"/>
    <n v="0.33410000019384223"/>
    <n v="-1956795.2480636127"/>
    <n v="0.3800696714118425"/>
    <n v="0.49006967141184249"/>
    <n v="0.15596967121800026"/>
    <n v="0.46683529221043951"/>
  </r>
  <r>
    <s v="PIMENTEIRAS - PI"/>
    <s v="PI"/>
    <x v="2"/>
    <n v="6"/>
    <n v="5.6291369083230902E-2"/>
    <n v="0.94370863091676904"/>
    <n v="21.579982835414246"/>
    <n v="0.40730432113632303"/>
    <n v="-15324090.050116945"/>
    <n v="6066320.1499999994"/>
    <n v="0.11"/>
    <n v="-52310.98"/>
    <n v="8.6231815510099657E-3"/>
    <n v="0.11862318155100997"/>
    <n v="-919445.40300701663"/>
    <n v="0.15156559170504985"/>
    <n v="0.26156559170504984"/>
    <n v="0.14294241015403986"/>
    <n v="1.2050124460080531"/>
  </r>
  <r>
    <s v="PINDARÉ-MIRIM - MA"/>
    <s v="MA"/>
    <x v="2"/>
    <n v="6"/>
    <n v="0.25940919975133264"/>
    <n v="0.74059080024866741"/>
    <n v="19.949865315429051"/>
    <n v="0.29549373437613469"/>
    <n v="-70071956.67085351"/>
    <n v="25583471.809999999"/>
    <n v="0.11"/>
    <n v="-511669.44"/>
    <n v="2.0000000148533398E-2"/>
    <n v="0.13000000014853341"/>
    <n v="-4204317.4002512107"/>
    <n v="0.16433724990397269"/>
    <n v="0.27433724990397268"/>
    <n v="0.14433724975543927"/>
    <n v="1.1102865353117277"/>
  </r>
  <r>
    <s v="PINHAIS - PR"/>
    <s v="PR"/>
    <x v="3"/>
    <n v="4"/>
    <n v="0"/>
    <n v="1"/>
    <n v="15.430796504815879"/>
    <n v="0.3086159300963176"/>
    <n v="-56827847.605214715"/>
    <n v="86982118.470000014"/>
    <n v="0.11"/>
    <n v="-1186699.74"/>
    <n v="1.3643031014579057E-2"/>
    <n v="0.12364303101457906"/>
    <n v="-3409670.8563128826"/>
    <n v="3.9199675936714196E-2"/>
    <n v="0.14919967593671418"/>
    <n v="2.5556644922135122E-2"/>
    <n v="0.20669701084181336"/>
  </r>
  <r>
    <s v="PINHAL - RS"/>
    <s v="RS"/>
    <x v="3"/>
    <n v="7"/>
    <n v="0"/>
    <n v="1"/>
    <n v="9.8253540261432875"/>
    <n v="0.19650708052286575"/>
    <n v="-2714282.4845588021"/>
    <n v="3380291.1771428576"/>
    <n v="0.11"/>
    <n v="-169357.88"/>
    <n v="5.0101565553044257E-2"/>
    <n v="0.16010156555304425"/>
    <n v="-162856.94907352811"/>
    <n v="4.8178378884857077E-2"/>
    <n v="0.15817837888485708"/>
    <n v="-1.9231866681871657E-3"/>
    <n v="-1.2012291457262347E-2"/>
  </r>
  <r>
    <s v="PINHAL GRANDE - RS"/>
    <s v="RS"/>
    <x v="3"/>
    <n v="7"/>
    <n v="0"/>
    <n v="1"/>
    <n v="10.858896346454543"/>
    <n v="0.21717792692909085"/>
    <n v="-1972377.4687085818"/>
    <n v="6588345.2800000003"/>
    <n v="0.11"/>
    <n v="-362358.99"/>
    <n v="5.4999999939286726E-2"/>
    <n v="0.16499999993928671"/>
    <n v="-118342.6481225149"/>
    <n v="1.796242350590874E-2"/>
    <n v="0.12796242350590875"/>
    <n v="-3.7037576433377961E-2"/>
    <n v="-0.22447016028488653"/>
  </r>
  <r>
    <s v="PINHEIRO PRETO - SC"/>
    <s v="SC"/>
    <x v="3"/>
    <n v="7"/>
    <n v="0"/>
    <n v="1"/>
    <n v="17.74517256478412"/>
    <n v="0.3549034512956824"/>
    <n v="-8490985.0676652472"/>
    <n v="2982951.3171428572"/>
    <n v="0.1217"/>
    <n v="-393218.44"/>
    <n v="0.13182194350279713"/>
    <n v="0.25352194350279711"/>
    <n v="-509459.10405991483"/>
    <n v="0.17079028448506062"/>
    <n v="0.29249028448506065"/>
    <n v="3.8968340982263538E-2"/>
    <n v="0.15370796091200534"/>
  </r>
  <r>
    <s v="PINTÓPOLIS - MG"/>
    <s v="MG"/>
    <x v="4"/>
    <n v="7"/>
    <n v="0"/>
    <n v="1"/>
    <n v="30.618681799856308"/>
    <n v="0.61237363599712613"/>
    <n v="-2494040.1229778128"/>
    <n v="5024222.97"/>
    <n v="0.11"/>
    <n v="-147712.16"/>
    <n v="2.9400000931885394E-2"/>
    <n v="0.1394000009318854"/>
    <n v="-149642.40737866875"/>
    <n v="2.9784189171578258E-2"/>
    <n v="0.13978418917157825"/>
    <n v="3.8418823969285643E-4"/>
    <n v="2.7560131787989217E-3"/>
  </r>
  <r>
    <s v="PIRACAIA - SP"/>
    <s v="SP"/>
    <x v="4"/>
    <n v="6"/>
    <n v="0"/>
    <n v="1"/>
    <n v="18.076061473079513"/>
    <n v="0.36152122946159027"/>
    <n v="-25131082.06213478"/>
    <n v="20679213.75"/>
    <n v="0.11"/>
    <n v="-2202336.2599999998"/>
    <n v="0.10649999978843488"/>
    <n v="0.21649999978843487"/>
    <n v="-1507864.9237280868"/>
    <n v="7.2916936879579702E-2"/>
    <n v="0.18291693687957972"/>
    <n v="-3.3583062908855155E-2"/>
    <n v="-0.15511807363359231"/>
  </r>
  <r>
    <s v="PIRACANJUBA - GO"/>
    <s v="GO"/>
    <x v="0"/>
    <n v="6"/>
    <n v="0.59249114068760156"/>
    <n v="0.40750885931239844"/>
    <n v="12.985505345052298"/>
    <n v="0.1058341694151463"/>
    <n v="-160358989.96423495"/>
    <n v="21878719.662857145"/>
    <n v="0.11"/>
    <n v="-7473213.6399999997"/>
    <n v="0.3415745416166675"/>
    <n v="0.45157454161666749"/>
    <n v="-9621539.3978540972"/>
    <n v="0.43976702229922071"/>
    <n v="0.5497670222992207"/>
    <n v="9.8192480682553207E-2"/>
    <n v="0.21744467775135745"/>
  </r>
  <r>
    <s v="PIRACEMA - MG"/>
    <s v="MG"/>
    <x v="4"/>
    <n v="7"/>
    <n v="5.5675233112872464E-3"/>
    <n v="0.99443247668871271"/>
    <n v="7.2247043009789627"/>
    <n v="0.14368961182732209"/>
    <n v="-13331424.186844448"/>
    <n v="4199574.8914285712"/>
    <n v="0.11"/>
    <n v="-449297.84"/>
    <n v="0.10698650497149777"/>
    <n v="0.21698650497149777"/>
    <n v="-799885.4512106668"/>
    <n v="0.19046819544598464"/>
    <n v="0.30046819544598463"/>
    <n v="8.3481690474486864E-2"/>
    <n v="0.38473217717135255"/>
  </r>
  <r>
    <s v="PIRAÍ - RJ"/>
    <s v="RJ"/>
    <x v="4"/>
    <n v="6"/>
    <n v="0"/>
    <n v="1"/>
    <n v="8.5704597596428762"/>
    <n v="0.17140919519285752"/>
    <n v="-45199359.40022485"/>
    <n v="46475566.289999999"/>
    <n v="0.11849999999999999"/>
    <n v="-1180479.3799999999"/>
    <n v="2.5399999918968172E-2"/>
    <n v="0.14389999991896818"/>
    <n v="-2711961.5640134909"/>
    <n v="5.8352415699279285E-2"/>
    <n v="0.17685241569927929"/>
    <n v="3.2952415780311106E-2"/>
    <n v="0.22899524530136905"/>
  </r>
  <r>
    <s v="PIRAJUBA - MG"/>
    <s v="MG"/>
    <x v="4"/>
    <n v="7"/>
    <n v="0.19229732347205314"/>
    <n v="0.80770267652794692"/>
    <n v="50.31140384528296"/>
    <n v="0.81273311091426981"/>
    <n v="-2587806.1082587643"/>
    <n v="3796266.63"/>
    <n v="0.11"/>
    <n v="-514394.13"/>
    <n v="0.1355000004306863"/>
    <n v="0.24550000043068632"/>
    <n v="-155268.36649552584"/>
    <n v="4.0900279571650065E-2"/>
    <n v="0.15090027957165006"/>
    <n v="-9.4599720859036257E-2"/>
    <n v="-0.38533491117343288"/>
  </r>
  <r>
    <s v="PIRANGA - MG"/>
    <s v="MG"/>
    <x v="4"/>
    <n v="6"/>
    <n v="0.23524258115943938"/>
    <n v="0.76475741884056059"/>
    <n v="52.780623726689718"/>
    <n v="0.8072874713203616"/>
    <n v="-3460881.5685543912"/>
    <n v="6659547.29"/>
    <n v="0.19469999999999998"/>
    <n v="-466168.31"/>
    <n v="6.9999999954951889E-2"/>
    <n v="0.26469999995495186"/>
    <n v="-207652.89411326346"/>
    <n v="3.118123275812994E-2"/>
    <n v="0.22588123275812994"/>
    <n v="-3.8818767196821924E-2"/>
    <n v="-0.14665193503372997"/>
  </r>
  <r>
    <s v="PIRANHAS - GO"/>
    <s v="GO"/>
    <x v="0"/>
    <n v="6"/>
    <n v="0.47008364797254715"/>
    <n v="0.5299163520274528"/>
    <n v="18.44706992597477"/>
    <n v="0.19550808001535766"/>
    <n v="-69064189.238690376"/>
    <n v="9214176.3599999994"/>
    <n v="0.11"/>
    <n v="-669801.6"/>
    <n v="7.2692509219565229E-2"/>
    <n v="0.18269250921956523"/>
    <n v="-4143851.3543214225"/>
    <n v="0.44972563932143172"/>
    <n v="0.55972563932143171"/>
    <n v="0.37703313010186645"/>
    <n v="2.0637580145595185"/>
  </r>
  <r>
    <s v="PIRAPÓ - RS"/>
    <s v="RS"/>
    <x v="3"/>
    <n v="7"/>
    <n v="0"/>
    <n v="1"/>
    <n v="16.717686336717875"/>
    <n v="0.33435372673435748"/>
    <n v="-6162595.8924452858"/>
    <n v="3996576.3428571429"/>
    <n v="0.11"/>
    <n v="-318342.46000000002"/>
    <n v="7.9653791818328629E-2"/>
    <n v="0.18965379181832864"/>
    <n v="-369755.75354671711"/>
    <n v="9.2518125972386553E-2"/>
    <n v="0.20251812597238655"/>
    <n v="1.286433415405791E-2"/>
    <n v="6.7830619312799101E-2"/>
  </r>
  <r>
    <s v="PIRAPORA - MG"/>
    <s v="MG"/>
    <x v="4"/>
    <n v="5"/>
    <n v="0.21419006058817494"/>
    <n v="0.78580993941182509"/>
    <n v="27.437448004776925"/>
    <n v="0.43121238708497711"/>
    <n v="-116864240.50199494"/>
    <n v="37917141.707999989"/>
    <n v="0.11"/>
    <n v="-1919098.25"/>
    <n v="5.0612946112314601E-2"/>
    <n v="0.16061294611231461"/>
    <n v="-7011854.4301196961"/>
    <n v="0.18492571207286684"/>
    <n v="0.29492571207286683"/>
    <n v="0.13431276596055222"/>
    <n v="0.83625118156184608"/>
  </r>
  <r>
    <s v="PIRAPORA DO BOM JESUS - SP"/>
    <s v="SP"/>
    <x v="4"/>
    <n v="6"/>
    <n v="0"/>
    <n v="1"/>
    <n v="20.200985537163533"/>
    <n v="0.40401971074327064"/>
    <n v="-11577852.408559309"/>
    <n v="12637732.140000001"/>
    <n v="0.11"/>
    <n v="-379131.96"/>
    <n v="2.999999966766189E-2"/>
    <n v="0.13999999966766188"/>
    <n v="-694671.14451355848"/>
    <n v="5.4968022491538461E-2"/>
    <n v="0.16496802249153847"/>
    <n v="2.4968022823876584E-2"/>
    <n v="0.17834302059390539"/>
  </r>
  <r>
    <s v="PIRAQUARA - PR"/>
    <s v="PR"/>
    <x v="3"/>
    <n v="5"/>
    <n v="0"/>
    <n v="1"/>
    <n v="13.30312519058373"/>
    <n v="0.26606250381167462"/>
    <n v="-48907359.532005996"/>
    <n v="73933199.63142857"/>
    <n v="0.13"/>
    <n v="-1187525.8799999999"/>
    <n v="1.6062146450039335E-2"/>
    <n v="0.14606214645003934"/>
    <n v="-2934441.5719203595"/>
    <n v="3.9690444706155334E-2"/>
    <n v="0.16969044470615535"/>
    <n v="2.3628298256116009E-2"/>
    <n v="0.16176880068100385"/>
  </r>
  <r>
    <s v="PIRATINI - RS"/>
    <s v="RS"/>
    <x v="3"/>
    <n v="6"/>
    <n v="0.15661816447114904"/>
    <n v="0.84338183552885093"/>
    <n v="16.141270400264208"/>
    <n v="0.27226508515884679"/>
    <n v="-71374338.374150738"/>
    <n v="19226378.73"/>
    <n v="0.11"/>
    <n v="-961318.94"/>
    <n v="5.0000000182041558E-2"/>
    <n v="0.16000000018204155"/>
    <n v="-4282460.3024490438"/>
    <n v="0.22273878833807015"/>
    <n v="0.33273878833807013"/>
    <n v="0.17273878815602858"/>
    <n v="1.0796174247468335"/>
  </r>
  <r>
    <s v="PIRATININGA - SP"/>
    <s v="SP"/>
    <x v="4"/>
    <n v="6"/>
    <n v="0.33670933346515225"/>
    <n v="0.66329066653484769"/>
    <n v="15.036062482533369"/>
    <n v="0.19946559812198353"/>
    <n v="-44127742.765906982"/>
    <n v="9033024"/>
    <n v="0.13"/>
    <n v="-812972.16"/>
    <n v="0.09"/>
    <n v="0.22"/>
    <n v="-2647664.5659544189"/>
    <n v="0.29310943555053309"/>
    <n v="0.4231094355505331"/>
    <n v="0.2031094355505331"/>
    <n v="0.92322470704787762"/>
  </r>
  <r>
    <s v="PIRES DO RIO - GO"/>
    <s v="GO"/>
    <x v="0"/>
    <n v="6"/>
    <n v="0.39926244096298669"/>
    <n v="0.60073755903701331"/>
    <n v="8.2918754855042263"/>
    <n v="9.9624820780013168E-2"/>
    <n v="-129820793.28036571"/>
    <n v="23801309.739999998"/>
    <n v="0.11"/>
    <n v="-1065218.05"/>
    <n v="4.4754598029948585E-2"/>
    <n v="0.15475459802994859"/>
    <n v="-7789247.5968219424"/>
    <n v="0.32726130124391811"/>
    <n v="0.4372613012439181"/>
    <n v="0.28250670321396953"/>
    <n v="1.8255141159637658"/>
  </r>
  <r>
    <s v="PIRIPIRI - PI"/>
    <s v="PI"/>
    <x v="2"/>
    <n v="5"/>
    <n v="3.5388379560580135E-2"/>
    <n v="0.96461162043941984"/>
    <n v="22.802473937538718"/>
    <n v="0.43991062669833725"/>
    <n v="-54537846.018144898"/>
    <n v="35283783.57"/>
    <n v="0.13"/>
    <n v="-705675.67"/>
    <n v="1.9999999960321715E-2"/>
    <n v="0.14999999996032171"/>
    <n v="-3272270.761088694"/>
    <n v="9.2741492833295205E-2"/>
    <n v="0.2227414928332952"/>
    <n v="7.274149287297349E-2"/>
    <n v="0.48494328594810132"/>
  </r>
  <r>
    <s v="PIRPIRITUBA - PB"/>
    <s v="PB"/>
    <x v="2"/>
    <n v="6"/>
    <n v="0"/>
    <n v="1"/>
    <n v="22.04567478050085"/>
    <n v="0.44091349561001697"/>
    <n v="-2915600.2438127752"/>
    <n v="6751611.9699999997"/>
    <n v="0.16159999999999999"/>
    <n v="-85695.41"/>
    <n v="1.269258517532962E-2"/>
    <n v="0.17429258517532961"/>
    <n v="-174936.01462876651"/>
    <n v="2.5910258973127348E-2"/>
    <n v="0.18751025897312734"/>
    <n v="1.321767379779773E-2"/>
    <n v="7.5836122256729421E-2"/>
  </r>
  <r>
    <s v="PITANGUEIRAS - PR"/>
    <s v="PR"/>
    <x v="3"/>
    <n v="7"/>
    <n v="0"/>
    <n v="1"/>
    <n v="7.4388397078394215"/>
    <n v="0.14877679415678843"/>
    <n v="-12616313.196349371"/>
    <n v="4134561.9"/>
    <n v="0.11"/>
    <n v="-210035.74"/>
    <n v="5.0799998906776556E-2"/>
    <n v="0.16079999890677654"/>
    <n v="-756978.79178096226"/>
    <n v="0.18308561102470428"/>
    <n v="0.29308561102470426"/>
    <n v="0.13228561211792772"/>
    <n v="0.82267172274435163"/>
  </r>
  <r>
    <s v="PITANGUEIRAS - SP"/>
    <s v="SP"/>
    <x v="4"/>
    <n v="6"/>
    <n v="0"/>
    <n v="1"/>
    <n v="20.993395528997393"/>
    <n v="0.41986791057994788"/>
    <n v="-20268358.463653486"/>
    <n v="26806408.309999999"/>
    <n v="0.11"/>
    <n v="-659437.64"/>
    <n v="2.4599999834890227E-2"/>
    <n v="0.13459999983489024"/>
    <n v="-1216101.507819209"/>
    <n v="4.5366074177328276E-2"/>
    <n v="0.15536607417732828"/>
    <n v="2.0766074342438046E-2"/>
    <n v="0.15427989872147974"/>
  </r>
  <r>
    <s v="PLANALTINA - GO"/>
    <s v="GO"/>
    <x v="0"/>
    <n v="5"/>
    <n v="0.1289733311624203"/>
    <n v="0.87102666883757973"/>
    <n v="9.3642308151727214"/>
    <n v="0.16312989546332218"/>
    <n v="-274508502.97352362"/>
    <n v="104969870.56999999"/>
    <n v="0.11"/>
    <n v="0"/>
    <n v="0"/>
    <n v="0.11"/>
    <n v="-16470510.178411417"/>
    <n v="0.15690702569198584"/>
    <n v="0.26690702569198582"/>
    <n v="0.15690702569198584"/>
    <n v="1.4264275062907803"/>
  </r>
  <r>
    <s v="POÇO DANTAS - PB"/>
    <s v="PB"/>
    <x v="2"/>
    <n v="7"/>
    <n v="0"/>
    <n v="1"/>
    <n v="21.093161751373909"/>
    <n v="0.42186323502747819"/>
    <n v="-2429300.0798541992"/>
    <n v="4600073.18"/>
    <n v="0.11"/>
    <n v="-181242.88"/>
    <n v="3.9399999284359215E-2"/>
    <n v="0.14939999928435921"/>
    <n v="-145758.00479125194"/>
    <n v="3.1686018697479057E-2"/>
    <n v="0.14168601869747904"/>
    <n v="-7.7139805868801647E-3"/>
    <n v="-5.1633069771291118E-2"/>
  </r>
  <r>
    <s v="POÇO DAS TRINCHEIRAS - AL"/>
    <s v="AL"/>
    <x v="2"/>
    <n v="6"/>
    <n v="0.30657945182076585"/>
    <n v="0.69342054817923415"/>
    <n v="7.0903032621522559"/>
    <n v="9.8331239495972583E-2"/>
    <n v="-65107118.97811389"/>
    <n v="14757321.17"/>
    <n v="0.14000000000000001"/>
    <n v="-400615.66"/>
    <n v="2.7146909346555882E-2"/>
    <n v="0.16714690934655591"/>
    <n v="-3906427.1386868334"/>
    <n v="0.2647111283739062"/>
    <n v="0.40471112837390621"/>
    <n v="0.23756421902735031"/>
    <n v="1.421289929655797"/>
  </r>
  <r>
    <s v="POÇO DE JOSÉ DE MOURA - PB"/>
    <s v="PB"/>
    <x v="2"/>
    <n v="7"/>
    <n v="0"/>
    <n v="1"/>
    <n v="8.7118034206028589"/>
    <n v="0.17423606841205719"/>
    <n v="-2728044.4593298859"/>
    <n v="5433593.5"/>
    <n v="0.1188"/>
    <n v="-95459.68"/>
    <n v="1.756842502112092E-2"/>
    <n v="0.13636842502112093"/>
    <n v="-163682.66755979316"/>
    <n v="3.0124201885877763E-2"/>
    <n v="0.14892420188587777"/>
    <n v="1.255577686475684E-2"/>
    <n v="9.2072463715938468E-2"/>
  </r>
  <r>
    <s v="POÇO FUNDO - MG"/>
    <s v="MG"/>
    <x v="4"/>
    <n v="6"/>
    <n v="0"/>
    <n v="1"/>
    <n v="12.314741133490385"/>
    <n v="0.24629482266980771"/>
    <n v="-22602385.741593029"/>
    <n v="6529889.0800000001"/>
    <n v="0.15390000000000001"/>
    <n v="-560902.17000000004"/>
    <n v="8.5897656626044872E-2"/>
    <n v="0.23979765662604488"/>
    <n v="-1356143.1444955817"/>
    <n v="0.20768241663541118"/>
    <n v="0.36158241663541119"/>
    <n v="0.12178476000936631"/>
    <n v="0.50786467942547464"/>
  </r>
  <r>
    <s v="POMERODE - SC"/>
    <s v="SC"/>
    <x v="3"/>
    <n v="6"/>
    <n v="0.46720001373878622"/>
    <n v="0.53279998626121383"/>
    <n v="37.346746441055323"/>
    <n v="0.39796691981390625"/>
    <n v="-1497590.9526527489"/>
    <n v="30416808.411428571"/>
    <n v="0.11"/>
    <n v="0"/>
    <n v="0"/>
    <n v="0.11"/>
    <n v="-89855.457159164929"/>
    <n v="2.9541382496068636E-3"/>
    <n v="0.11295413824960686"/>
    <n v="2.954138249606858E-3"/>
    <n v="2.6855802269153184E-2"/>
  </r>
  <r>
    <s v="POMPÉU - MG"/>
    <s v="MG"/>
    <x v="4"/>
    <n v="6"/>
    <n v="0.11304118361406168"/>
    <n v="0.88695881638593832"/>
    <n v="9.253452076157421"/>
    <n v="0.16414861801905178"/>
    <n v="-57272511.617793113"/>
    <n v="19242300.649999999"/>
    <n v="0.12"/>
    <n v="-885145.83"/>
    <n v="4.6000000005196884E-2"/>
    <n v="0.16600000000519688"/>
    <n v="-3436350.6970675867"/>
    <n v="0.17858315175361253"/>
    <n v="0.2985831517536125"/>
    <n v="0.13258315174841562"/>
    <n v="0.79869368520641504"/>
  </r>
  <r>
    <s v="PONTA PORÃ - MS"/>
    <s v="MS"/>
    <x v="0"/>
    <n v="5"/>
    <n v="6.6258595457122319E-3"/>
    <n v="0.99337414045428774"/>
    <n v="37.378131697214272"/>
    <n v="0.74260938893014794"/>
    <n v="-45042507.73610273"/>
    <n v="63995704.769999996"/>
    <n v="0.11"/>
    <n v="-4754516.84"/>
    <n v="7.4294311736821897E-2"/>
    <n v="0.1842943117368219"/>
    <n v="-2702550.4641661639"/>
    <n v="4.2230185195695658E-2"/>
    <n v="0.15223018519569564"/>
    <n v="-3.2064126541126253E-2"/>
    <n v="-0.17398326751893911"/>
  </r>
  <r>
    <s v="PONTALINDA - SP"/>
    <s v="SP"/>
    <x v="4"/>
    <n v="7"/>
    <n v="0"/>
    <n v="1"/>
    <n v="21.977028607279269"/>
    <n v="0.4395405721455854"/>
    <n v="-5840101.3085503522"/>
    <n v="5369562.3799999999"/>
    <n v="0.12"/>
    <n v="-84839.09"/>
    <n v="1.5800000818688691E-2"/>
    <n v="0.13580000081868868"/>
    <n v="-350406.07851302112"/>
    <n v="6.5257846676328418E-2"/>
    <n v="0.18525784667632841"/>
    <n v="4.9457845857639737E-2"/>
    <n v="0.36419621177817696"/>
  </r>
  <r>
    <s v="PONTÃO - RS"/>
    <s v="RS"/>
    <x v="3"/>
    <n v="7"/>
    <n v="0"/>
    <n v="1"/>
    <n v="12.211580056784021"/>
    <n v="0.2442316011356804"/>
    <n v="-6394978.3304996751"/>
    <n v="3683761.76"/>
    <n v="0.21"/>
    <n v="-287764.15999999997"/>
    <n v="7.8116930124167414E-2"/>
    <n v="0.28811693012416739"/>
    <n v="-383698.6998299805"/>
    <n v="0.10415947741147639"/>
    <n v="0.31415947741147637"/>
    <n v="2.6042547287308981E-2"/>
    <n v="9.0388812889564019E-2"/>
  </r>
  <r>
    <s v="PONTE BRANCA - MT"/>
    <s v="MT"/>
    <x v="0"/>
    <n v="7"/>
    <n v="0.29559075332912826"/>
    <n v="0.70440924667087179"/>
    <n v="16.499977101785252"/>
    <n v="0.23245472880710366"/>
    <n v="-5073252.9055551905"/>
    <n v="1529643.96"/>
    <n v="0.14219999999999999"/>
    <n v="-15296.44"/>
    <n v="1.0000000261498762E-2"/>
    <n v="0.15220000026149877"/>
    <n v="-304395.17433331144"/>
    <n v="0.19899740220156295"/>
    <n v="0.34119740220156292"/>
    <n v="0.18899740194006415"/>
    <n v="1.2417700500351039"/>
  </r>
  <r>
    <s v="PONTES E LACERDA - MT"/>
    <s v="MT"/>
    <x v="0"/>
    <n v="6"/>
    <n v="0"/>
    <n v="1"/>
    <n v="21.612116748224647"/>
    <n v="0.43224233496449294"/>
    <n v="-24024545.503876176"/>
    <n v="23068068.119999997"/>
    <n v="0.11"/>
    <n v="-1213862.8899999999"/>
    <n v="5.2620916657844519E-2"/>
    <n v="0.16262091665784451"/>
    <n v="-1441472.7302325706"/>
    <n v="6.2487795802146723E-2"/>
    <n v="0.17248779580214674"/>
    <n v="9.8668791443022319E-3"/>
    <n v="6.0674108516201697E-2"/>
  </r>
  <r>
    <s v="PONTES GESTAL - SP"/>
    <s v="SP"/>
    <x v="4"/>
    <n v="7"/>
    <n v="0"/>
    <n v="1"/>
    <n v="17.236949724709"/>
    <n v="0.34473899449418"/>
    <n v="-19399265.096320018"/>
    <n v="7168180.46"/>
    <n v="0.12590000000000001"/>
    <n v="-888854.38"/>
    <n v="0.12400000041293603"/>
    <n v="0.24990000041293603"/>
    <n v="-1163955.9057792011"/>
    <n v="0.16237815332277517"/>
    <n v="0.28827815332277518"/>
    <n v="3.8378152909839147E-2"/>
    <n v="0.15357404100209249"/>
  </r>
  <r>
    <s v="PONTO NOVO - BA"/>
    <s v="BA"/>
    <x v="2"/>
    <n v="6"/>
    <n v="0.10152572166880483"/>
    <n v="0.8984742783311952"/>
    <n v="7.9359358818474197"/>
    <n v="0.14260468528650994"/>
    <n v="-10515402.101164298"/>
    <n v="9727660.3900000006"/>
    <n v="0.11"/>
    <n v="-166342.99"/>
    <n v="1.7099999725627753E-2"/>
    <n v="0.12709999972562774"/>
    <n v="-630924.12606985786"/>
    <n v="6.4858773926610921E-2"/>
    <n v="0.17485877392661092"/>
    <n v="4.7758774200983178E-2"/>
    <n v="0.37575746895421402"/>
  </r>
  <r>
    <s v="PORTÃO - RS"/>
    <s v="RS"/>
    <x v="3"/>
    <n v="6"/>
    <n v="0"/>
    <n v="1"/>
    <n v="6.755553363244597"/>
    <n v="0.13511106726489194"/>
    <n v="-52507182.814701483"/>
    <n v="24878654.140000001"/>
    <n v="0.11"/>
    <n v="-2443083.84"/>
    <n v="9.8200000138753477E-2"/>
    <n v="0.20820000013875348"/>
    <n v="-3150430.968882089"/>
    <n v="0.12663188897412314"/>
    <n v="0.23663188897412313"/>
    <n v="2.8431888835369651E-2"/>
    <n v="0.13656046501643337"/>
  </r>
  <r>
    <s v="PORTEIRÃO - GO"/>
    <s v="GO"/>
    <x v="0"/>
    <n v="7"/>
    <n v="0"/>
    <n v="1"/>
    <n v="20.710187926637619"/>
    <n v="0.41420375853275238"/>
    <n v="-16143873.203645909"/>
    <n v="6825362.7000000002"/>
    <n v="0.11"/>
    <n v="-45729.93"/>
    <n v="6.6999999868138874E-3"/>
    <n v="0.11669999998681389"/>
    <n v="-968632.39221875451"/>
    <n v="0.14191661817748594"/>
    <n v="0.25191661817748595"/>
    <n v="0.13521661819067204"/>
    <n v="1.1586685364691549"/>
  </r>
  <r>
    <s v="PORTEL - PA"/>
    <s v="PA"/>
    <x v="1"/>
    <n v="5"/>
    <n v="0.20826529281103145"/>
    <n v="0.79173470718896855"/>
    <n v="8.002094029399581"/>
    <n v="0.12671071146530541"/>
    <n v="-4376023.0116075799"/>
    <n v="9581788.4499999993"/>
    <n v="0.11"/>
    <n v="-330571.7"/>
    <n v="3.4499999840843912E-2"/>
    <n v="0.14449999984084391"/>
    <n v="-262561.38069645478"/>
    <n v="2.7402126655849391E-2"/>
    <n v="0.13740212665584939"/>
    <n v="-7.0978731849945242E-3"/>
    <n v="-4.9120229708043639E-2"/>
  </r>
  <r>
    <s v="PORTO ALEGRE - RS"/>
    <s v="RS"/>
    <x v="3"/>
    <n v="2"/>
    <n v="0"/>
    <n v="1"/>
    <n v="11.028786133446035"/>
    <n v="0.2205757226689207"/>
    <n v="-387022172.03918576"/>
    <n v="564549973.24000001"/>
    <n v="0.11"/>
    <n v="-29243688.609999999"/>
    <n v="5.179999999321229E-2"/>
    <n v="0.16179999999321229"/>
    <n v="-23221330.322351146"/>
    <n v="4.1132462001693085E-2"/>
    <n v="0.15113246200169309"/>
    <n v="-1.0667537991519205E-2"/>
    <n v="-6.5930395500412353E-2"/>
  </r>
  <r>
    <s v="PORTO CALVO - AL"/>
    <s v="AL"/>
    <x v="2"/>
    <n v="6"/>
    <n v="0.49746116551628045"/>
    <n v="0.50253883448371961"/>
    <n v="17.247747813750575"/>
    <n v="0.17335326167582676"/>
    <n v="-61439026.596318029"/>
    <n v="12859957.65"/>
    <n v="0.13980000000000001"/>
    <n v="-938776.91"/>
    <n v="7.3000000120529165E-2"/>
    <n v="0.21280000012052919"/>
    <n v="-3686341.5957790818"/>
    <n v="0.28665270105139745"/>
    <n v="0.42645270105139743"/>
    <n v="0.21365270093086824"/>
    <n v="1.004007052677895"/>
  </r>
  <r>
    <s v="PORTO FELIZ - SP"/>
    <s v="SP"/>
    <x v="4"/>
    <n v="6"/>
    <n v="0"/>
    <n v="1"/>
    <n v="18.380235211514201"/>
    <n v="0.36760470423028402"/>
    <n v="-65775865.165514134"/>
    <n v="59903289.312000006"/>
    <n v="0.11"/>
    <n v="-6721413.3399999999"/>
    <n v="0.11220441176430601"/>
    <n v="0.222204411764306"/>
    <n v="-3946551.9099308481"/>
    <n v="6.5882056816206638E-2"/>
    <n v="0.17588205681620664"/>
    <n v="-4.6322354948099359E-2"/>
    <n v="-0.20846730530820357"/>
  </r>
  <r>
    <s v="PORTO FERREIRA - SP"/>
    <s v="SP"/>
    <x v="4"/>
    <n v="5"/>
    <n v="0"/>
    <n v="1"/>
    <n v="36.801016052668452"/>
    <n v="0.73602032105336901"/>
    <n v="-37949341.44216463"/>
    <n v="41913960.582857139"/>
    <n v="0.11"/>
    <n v="0"/>
    <n v="0"/>
    <n v="0.11"/>
    <n v="-2276960.4865298779"/>
    <n v="5.4324632052575761E-2"/>
    <n v="0.16432463205257575"/>
    <n v="5.4324632052575747E-2"/>
    <n v="0.49386029138705223"/>
  </r>
  <r>
    <s v="PORTO LUCENA - RS"/>
    <s v="RS"/>
    <x v="3"/>
    <n v="7"/>
    <n v="0"/>
    <n v="1"/>
    <n v="25.563068218498856"/>
    <n v="0.51126136436997716"/>
    <n v="-6095893.7284822399"/>
    <n v="4346447.6399999997"/>
    <n v="0.11"/>
    <n v="-557217.17000000004"/>
    <n v="0.12820059417533902"/>
    <n v="0.23820059417533901"/>
    <n v="-365753.62370893441"/>
    <n v="8.4150012608672414E-2"/>
    <n v="0.19415001260867243"/>
    <n v="-4.405058156666658E-2"/>
    <n v="-0.18493061160981417"/>
  </r>
  <r>
    <s v="PORTO MAUÁ - RS"/>
    <s v="RS"/>
    <x v="3"/>
    <n v="7"/>
    <n v="0"/>
    <n v="1"/>
    <n v="12.506488535302779"/>
    <n v="0.25012977070605558"/>
    <n v="-3686940.3996207779"/>
    <n v="2987200.1399999997"/>
    <n v="0.11"/>
    <n v="-237377.31"/>
    <n v="7.9464816173984251E-2"/>
    <n v="0.18946481617398425"/>
    <n v="-221216.42397724665"/>
    <n v="7.4054771561856803E-2"/>
    <n v="0.18405477156185679"/>
    <n v="-5.4100446121274626E-3"/>
    <n v="-2.855434967492565E-2"/>
  </r>
  <r>
    <s v="PORTO MURTINHO - MS"/>
    <s v="MS"/>
    <x v="0"/>
    <n v="6"/>
    <n v="0"/>
    <n v="1"/>
    <n v="40.773056883311334"/>
    <n v="0.81546113766622663"/>
    <n v="-7899172.3407851905"/>
    <n v="13558604.93"/>
    <n v="0.11"/>
    <n v="-572173.13"/>
    <n v="4.2200000144115124E-2"/>
    <n v="0.15220000014411511"/>
    <n v="-473950.3404471114"/>
    <n v="3.495568628881876E-2"/>
    <n v="0.14495568628881877"/>
    <n v="-7.244313855296336E-3"/>
    <n v="-4.7597331461477266E-2"/>
  </r>
  <r>
    <s v="PORTO RICO - PR"/>
    <s v="PR"/>
    <x v="3"/>
    <n v="7"/>
    <n v="0.30277311978834281"/>
    <n v="0.69722688021165724"/>
    <n v="9.9683051300970966"/>
    <n v="0.13900340573710912"/>
    <n v="-20362897.011861693"/>
    <n v="5740314.3300000001"/>
    <n v="0.12"/>
    <n v="-243125.92"/>
    <n v="4.2354112688459691E-2"/>
    <n v="0.16235411268845967"/>
    <n v="-1221773.8207117016"/>
    <n v="0.21284092655457451"/>
    <n v="0.33284092655457453"/>
    <n v="0.17048681386611486"/>
    <n v="1.0500923631867645"/>
  </r>
  <r>
    <s v="PORTO VERA CRUZ - RS"/>
    <s v="RS"/>
    <x v="3"/>
    <n v="7"/>
    <n v="0"/>
    <n v="1"/>
    <n v="18.76705576773286"/>
    <n v="0.3753411153546572"/>
    <n v="-3647395.4395253519"/>
    <n v="2966306.2"/>
    <n v="0.11"/>
    <n v="-310275.63"/>
    <n v="0.10460000049893703"/>
    <n v="0.21460000049893702"/>
    <n v="-218843.7263715211"/>
    <n v="7.3776512475860076E-2"/>
    <n v="0.18377651247586008"/>
    <n v="-3.0823488023076939E-2"/>
    <n v="-0.14363228309139553"/>
  </r>
  <r>
    <s v="PORTO XAVIER - RS"/>
    <s v="RS"/>
    <x v="3"/>
    <n v="6"/>
    <n v="7.5922222825471924E-2"/>
    <n v="0.9240777771745281"/>
    <n v="7.6912091106902478"/>
    <n v="0.14214550837582246"/>
    <n v="-19374711.120695088"/>
    <n v="7005961.0599999996"/>
    <n v="0.12119999999999999"/>
    <n v="-1230246.76"/>
    <n v="0.17559999969511678"/>
    <n v="0.29679999969511678"/>
    <n v="-1162482.6672417053"/>
    <n v="0.16592765179338656"/>
    <n v="0.28712765179338656"/>
    <n v="-9.6723479017302161E-3"/>
    <n v="-3.2588773287284267E-2"/>
  </r>
  <r>
    <s v="POSSE - GO"/>
    <s v="GO"/>
    <x v="0"/>
    <n v="6"/>
    <n v="0.23224240093994217"/>
    <n v="0.7677575990600578"/>
    <n v="37.888283416474188"/>
    <n v="0.58178035016678453"/>
    <n v="-50711429.622068472"/>
    <n v="22592431.030000001"/>
    <n v="0.11"/>
    <n v="-1859356.46"/>
    <n v="8.2299972832981128E-2"/>
    <n v="0.19229997283298111"/>
    <n v="-3042685.7773241084"/>
    <n v="0.13467721881207878"/>
    <n v="0.24467721881207877"/>
    <n v="5.2377245979097653E-2"/>
    <n v="0.27237261247347666"/>
  </r>
  <r>
    <s v="POTIRENDABA - SP"/>
    <s v="SP"/>
    <x v="4"/>
    <n v="6"/>
    <n v="0.27082851671410491"/>
    <n v="0.72917148328589509"/>
    <n v="16.302164179977293"/>
    <n v="0.23774146471768462"/>
    <n v="-46173672.074163169"/>
    <n v="15310617.66"/>
    <n v="0.11"/>
    <n v="-1531061.77"/>
    <n v="0.10000000026125661"/>
    <n v="0.21000000026125659"/>
    <n v="-2770420.3244497902"/>
    <n v="0.18094765253577563"/>
    <n v="0.29094765253577565"/>
    <n v="8.0947652274519055E-2"/>
    <n v="0.38546501035149427"/>
  </r>
  <r>
    <s v="POUSO ALEGRE - MG"/>
    <s v="MG"/>
    <x v="4"/>
    <n v="4"/>
    <n v="0"/>
    <n v="1"/>
    <n v="21.26068508450863"/>
    <n v="0.42521370169017259"/>
    <n v="-131112952.32605179"/>
    <n v="90653451.912"/>
    <n v="0.11"/>
    <n v="-14831730.039999999"/>
    <n v="0.16360910397981976"/>
    <n v="0.27360910397981975"/>
    <n v="-7866777.1395631069"/>
    <n v="8.6778572394569389E-2"/>
    <n v="0.19677857239456939"/>
    <n v="-7.6830531585250356E-2"/>
    <n v="-0.28080400274589201"/>
  </r>
  <r>
    <s v="POXORÉO - MT"/>
    <s v="MT"/>
    <x v="0"/>
    <n v="6"/>
    <n v="0.28070887061280514"/>
    <n v="0.71929112938719486"/>
    <n v="17.733607520132921"/>
    <n v="0.25511253162531322"/>
    <n v="-40464240.853783041"/>
    <n v="7204651.9800000004"/>
    <n v="0.2"/>
    <n v="-577092.62"/>
    <n v="8.0099999500600441E-2"/>
    <n v="0.28009999950060044"/>
    <n v="-2427854.4512269823"/>
    <n v="0.33698427876414677"/>
    <n v="0.53698427876414678"/>
    <n v="0.25688427926354634"/>
    <n v="0.91711631460747522"/>
  </r>
  <r>
    <s v="PRAIA GRANDE - SP"/>
    <s v="SP"/>
    <x v="4"/>
    <n v="4"/>
    <n v="0.14393860806993092"/>
    <n v="0.85606139193006903"/>
    <n v="17.998175665416429"/>
    <n v="0.30815086624676569"/>
    <n v="-647962924.203866"/>
    <n v="326365801.03714275"/>
    <n v="0.12"/>
    <n v="-29529934.649999999"/>
    <n v="9.0481093779305882E-2"/>
    <n v="0.21048109377930588"/>
    <n v="-38877775.452231959"/>
    <n v="0.11912331294726371"/>
    <n v="0.23912331294726369"/>
    <n v="2.8642219167957811E-2"/>
    <n v="0.13607977160167084"/>
  </r>
  <r>
    <s v="PRATINHA - MG"/>
    <s v="MG"/>
    <x v="4"/>
    <n v="7"/>
    <n v="0.49541543130200877"/>
    <n v="0.50458456869799129"/>
    <n v="55.176836035039628"/>
    <n v="0.55682760025720512"/>
    <n v="-5965052.6822360866"/>
    <n v="3868305.48"/>
    <n v="0.2"/>
    <n v="-440114.35"/>
    <n v="0.11377445557893219"/>
    <n v="0.31377445557893219"/>
    <n v="-357903.16093416518"/>
    <n v="9.2521948637356632E-2"/>
    <n v="0.29252194863735664"/>
    <n v="-2.1252506941575544E-2"/>
    <n v="-6.7731794490292208E-2"/>
  </r>
  <r>
    <s v="PRESIDENTE FIGUEIREDO - AM"/>
    <s v="AM"/>
    <x v="1"/>
    <n v="6"/>
    <n v="0"/>
    <n v="1"/>
    <n v="9.4935953965133955"/>
    <n v="0.1898719079302679"/>
    <n v="-64499833.209355228"/>
    <n v="25847517.879999999"/>
    <n v="0.15229999999999999"/>
    <n v="-258475.18"/>
    <n v="1.0000000046426122E-2"/>
    <n v="0.16230000004642611"/>
    <n v="-3869989.9925613133"/>
    <n v="0.14972385397035706"/>
    <n v="0.30202385397035703"/>
    <n v="0.13972385392393091"/>
    <n v="0.86089866841628293"/>
  </r>
  <r>
    <s v="PRESIDENTE LUCENA - RS"/>
    <s v="RS"/>
    <x v="3"/>
    <n v="7"/>
    <n v="0"/>
    <n v="1"/>
    <n v="13.594606649009151"/>
    <n v="0.271892132980183"/>
    <n v="-5311338.4180650804"/>
    <n v="3596887.9885714287"/>
    <n v="0.1366"/>
    <n v="-212507.3"/>
    <n v="5.9080877879769962E-2"/>
    <n v="0.19568087787976995"/>
    <n v="-318680.30508390482"/>
    <n v="8.8598896072511465E-2"/>
    <n v="0.22519889607251148"/>
    <n v="2.9518018192741524E-2"/>
    <n v="0.15084774001718215"/>
  </r>
  <r>
    <s v="PRESIDENTE OLEGÁRIO - MG"/>
    <s v="MG"/>
    <x v="4"/>
    <n v="6"/>
    <n v="0.44487261064015454"/>
    <n v="0.5551273893598454"/>
    <n v="53.18830169261355"/>
    <n v="0.59052566126208805"/>
    <n v="-19869803.72478696"/>
    <n v="18286602.994285714"/>
    <n v="0.11"/>
    <n v="-1177325.19"/>
    <n v="6.4381842290112401E-2"/>
    <n v="0.17438184229011239"/>
    <n v="-1192188.2234872174"/>
    <n v="6.5194624931692244E-2"/>
    <n v="0.17519462493169224"/>
    <n v="8.1278264157985669E-4"/>
    <n v="4.6609362013028122E-3"/>
  </r>
  <r>
    <s v="PRIMAVERA DO LESTE - MT"/>
    <s v="MT"/>
    <x v="0"/>
    <n v="5"/>
    <n v="0"/>
    <n v="1"/>
    <n v="21.260137893820787"/>
    <n v="0.4252027578764157"/>
    <n v="-59017511.824979477"/>
    <n v="60627327.530000001"/>
    <n v="0.11"/>
    <n v="-1048852.77"/>
    <n v="1.7300000061539905E-2"/>
    <n v="0.12730000006153991"/>
    <n v="-3541050.7094987687"/>
    <n v="5.8406841498110949E-2"/>
    <n v="0.16840684149811094"/>
    <n v="4.1106841436571034E-2"/>
    <n v="0.32291312974626063"/>
  </r>
  <r>
    <s v="PRINCESA ISABEL - PB"/>
    <s v="PB"/>
    <x v="2"/>
    <n v="6"/>
    <n v="0.24233981631922541"/>
    <n v="0.75766018368077459"/>
    <n v="19.565941019781462"/>
    <n v="0.29648668933869649"/>
    <n v="-68038831.67560409"/>
    <n v="15606072.43"/>
    <n v="0.11"/>
    <n v="-312121.45"/>
    <n v="2.0000000089708671E-2"/>
    <n v="0.13000000008970866"/>
    <n v="-4082329.9005362452"/>
    <n v="0.26158598961059965"/>
    <n v="0.37158598961059963"/>
    <n v="0.24158598952089097"/>
    <n v="1.8583537642629273"/>
  </r>
  <r>
    <s v="PUTINGA - RS"/>
    <s v="RS"/>
    <x v="3"/>
    <n v="7"/>
    <n v="0.33438095957063818"/>
    <n v="0.66561904042936182"/>
    <n v="11.357658943243372"/>
    <n v="0.15119748094651225"/>
    <n v="-10213060.181775738"/>
    <n v="2553724.6457142858"/>
    <n v="0.11"/>
    <n v="-574054.79"/>
    <n v="0.22479118528436134"/>
    <n v="0.33479118528436136"/>
    <n v="-612783.61090654426"/>
    <n v="0.23995680659421545"/>
    <n v="0.34995680659421546"/>
    <n v="1.5165621309854105E-2"/>
    <n v="4.5298747328048394E-2"/>
  </r>
  <r>
    <s v="QUARTEL GERAL - MG"/>
    <s v="MG"/>
    <x v="4"/>
    <n v="7"/>
    <n v="0"/>
    <n v="1"/>
    <n v="6.0630527781135486"/>
    <n v="0.12126105556227097"/>
    <n v="-5202904.0100406641"/>
    <n v="3626306.84"/>
    <n v="0.12"/>
    <n v="-276324.26"/>
    <n v="7.6199911422829295E-2"/>
    <n v="0.19619991142282928"/>
    <n v="-312174.24060243985"/>
    <n v="8.608599723525874E-2"/>
    <n v="0.20608599723525872"/>
    <n v="9.886085812429446E-3"/>
    <n v="5.038781995739039E-2"/>
  </r>
  <r>
    <s v="QUATÁ - SP"/>
    <s v="SP"/>
    <x v="4"/>
    <n v="6"/>
    <n v="0"/>
    <n v="1"/>
    <n v="8.3293439230617938"/>
    <n v="0.16658687846123588"/>
    <n v="-3500969.5378674506"/>
    <n v="7939984.8899999997"/>
    <n v="0.11"/>
    <n v="0"/>
    <n v="0"/>
    <n v="0.11"/>
    <n v="-210058.17227204703"/>
    <n v="2.6455739548900709E-2"/>
    <n v="0.13645573954890072"/>
    <n v="2.6455739548900722E-2"/>
    <n v="0.24050672317182475"/>
  </r>
  <r>
    <s v="QUATIS - RJ"/>
    <s v="RJ"/>
    <x v="4"/>
    <n v="6"/>
    <n v="0"/>
    <n v="1"/>
    <n v="20.450189679281426"/>
    <n v="0.40900379358562849"/>
    <n v="-9504668.6714676935"/>
    <n v="12309815.699999999"/>
    <n v="0.16149999999999998"/>
    <n v="-738588.94"/>
    <n v="5.9999999837528031E-2"/>
    <n v="0.22149999983752799"/>
    <n v="-570280.12028806156"/>
    <n v="4.6327267132688393E-2"/>
    <n v="0.20782726713268837"/>
    <n v="-1.3672732704839624E-2"/>
    <n v="-6.1727912933944418E-2"/>
  </r>
  <r>
    <s v="QUATRO BARRAS - PR"/>
    <s v="PR"/>
    <x v="3"/>
    <n v="6"/>
    <n v="3.325686613438255E-2"/>
    <n v="0.9667431338656175"/>
    <n v="11.232986528492082"/>
    <n v="0.21718825198449399"/>
    <n v="-33251065.921428964"/>
    <n v="25478958.5"/>
    <n v="0.11"/>
    <n v="-788632.38"/>
    <n v="3.0952300503177946E-2"/>
    <n v="0.14095230050317795"/>
    <n v="-1995063.9552857378"/>
    <n v="7.830241394230214E-2"/>
    <n v="0.18830241394230213"/>
    <n v="4.7350113439124181E-2"/>
    <n v="0.33593005059223291"/>
  </r>
  <r>
    <s v="QUEBRANGULO - AL"/>
    <s v="AL"/>
    <x v="2"/>
    <n v="6"/>
    <n v="0.49296145182980677"/>
    <n v="0.50703854817019323"/>
    <n v="19.539410746094337"/>
    <n v="0.19814468913601488"/>
    <n v="-52884764.17539759"/>
    <n v="12123534.70285714"/>
    <n v="0.18"/>
    <n v="-228575.54"/>
    <n v="1.8853869403791277E-2"/>
    <n v="0.19885386940379127"/>
    <n v="-3173085.8505238551"/>
    <n v="0.26172943191032044"/>
    <n v="0.44172943191032044"/>
    <n v="0.24287556250652917"/>
    <n v="1.2213771008566483"/>
  </r>
  <r>
    <s v="QUEIMADAS - PB"/>
    <s v="PB"/>
    <x v="2"/>
    <n v="6"/>
    <n v="0.59065827838883878"/>
    <n v="0.40934172161116122"/>
    <n v="33.516337011300898"/>
    <n v="0.27439270188611586"/>
    <n v="-96001668.090505838"/>
    <n v="21356937.68"/>
    <n v="0.11"/>
    <n v="-5784259.71"/>
    <n v="0.27083750473349699"/>
    <n v="0.38083750473349698"/>
    <n v="-5760100.0854303502"/>
    <n v="0.26970627398629698"/>
    <n v="0.37970627398629697"/>
    <n v="-1.1312307472000072E-3"/>
    <n v="-2.9703764286336254E-3"/>
  </r>
  <r>
    <s v="QUEIMADOS - RJ"/>
    <s v="RJ"/>
    <x v="4"/>
    <n v="4"/>
    <n v="0.16366792365881619"/>
    <n v="0.83633207634118378"/>
    <n v="39.482020780728682"/>
    <n v="0.66040160835385164"/>
    <n v="-150234042.63406995"/>
    <n v="105455974.18799999"/>
    <n v="0.11"/>
    <n v="-32138961.59"/>
    <n v="0.30476188606161625"/>
    <n v="0.41476188606161624"/>
    <n v="-9014042.558044197"/>
    <n v="8.5476831705850576E-2"/>
    <n v="0.19547683170585056"/>
    <n v="-0.21928505435576567"/>
    <n v="-0.52870107337487871"/>
  </r>
  <r>
    <s v="QUERÊNCIA DO NORTE - PR"/>
    <s v="PR"/>
    <x v="3"/>
    <n v="6"/>
    <n v="0.31483789805271817"/>
    <n v="0.68516210194728178"/>
    <n v="9.6995186260796498"/>
    <n v="0.13291485139443085"/>
    <n v="-43108806.738231599"/>
    <n v="11091824.32"/>
    <n v="0.16020000000000001"/>
    <n v="-599117.98"/>
    <n v="5.4014376960489038E-2"/>
    <n v="0.21421437696048906"/>
    <n v="-2586528.4042938957"/>
    <n v="0.23319233425199937"/>
    <n v="0.39339233425199938"/>
    <n v="0.17917795729151031"/>
    <n v="0.83644225860974286"/>
  </r>
  <r>
    <s v="QUEVEDOS - RS"/>
    <s v="RS"/>
    <x v="3"/>
    <n v="7"/>
    <n v="0"/>
    <n v="1"/>
    <n v="14.519365562175633"/>
    <n v="0.29038731124351264"/>
    <n v="-7256988.5905959764"/>
    <n v="5231352.3600000003"/>
    <n v="0.11"/>
    <n v="-387643.21"/>
    <n v="7.4100000023703233E-2"/>
    <n v="0.18410000002370325"/>
    <n v="-435419.31543575856"/>
    <n v="8.3232649126268862E-2"/>
    <n v="0.19323264912626886"/>
    <n v="9.1326491025656154E-3"/>
    <n v="4.9607002180281246E-2"/>
  </r>
  <r>
    <s v="QUINZE DE NOVEMBRO - RS"/>
    <s v="RS"/>
    <x v="3"/>
    <n v="7"/>
    <n v="4.4004073237981042E-2"/>
    <n v="0.95599592676201894"/>
    <n v="15.530767922578752"/>
    <n v="0.2969470174694302"/>
    <n v="-7928917.9728314988"/>
    <n v="4916192.63"/>
    <n v="0.11"/>
    <n v="-530948.80000000005"/>
    <n v="0.10799999917822586"/>
    <n v="0.21799999917822588"/>
    <n v="-475735.07836988993"/>
    <n v="9.6769006866577953E-2"/>
    <n v="0.20676900686657795"/>
    <n v="-1.1230992311647925E-2"/>
    <n v="-5.151831355038694E-2"/>
  </r>
  <r>
    <s v="QUIPAPÁ - PE"/>
    <s v="PE"/>
    <x v="2"/>
    <n v="6"/>
    <n v="0.43385619245144286"/>
    <n v="0.5661438075485572"/>
    <n v="20.05828893660366"/>
    <n v="0.22711752142955791"/>
    <n v="-86333515.098655149"/>
    <n v="12791921.869999999"/>
    <n v="0.12240000000000001"/>
    <n v="-1088155.57"/>
    <n v="8.5065839289714187E-2"/>
    <n v="0.20746583928971418"/>
    <n v="-5180010.9059193088"/>
    <n v="0.40494391371070099"/>
    <n v="0.527343913710701"/>
    <n v="0.31987807442098681"/>
    <n v="1.5418349137194358"/>
  </r>
  <r>
    <s v="QUIRINÓPOLIS - GO"/>
    <s v="GO"/>
    <x v="0"/>
    <n v="6"/>
    <n v="0.44934164314474129"/>
    <n v="0.55065835685525877"/>
    <n v="15.69763321521634"/>
    <n v="0.17288065825615123"/>
    <n v="-265618118.46462551"/>
    <n v="33718416.68"/>
    <n v="0.16920000000000002"/>
    <n v="-9017234"/>
    <n v="0.26742756297179726"/>
    <n v="0.43662756297179728"/>
    <n v="-15937087.10787753"/>
    <n v="0.47265229738176218"/>
    <n v="0.64185229738176219"/>
    <n v="0.20522473440996492"/>
    <n v="0.4700223985246228"/>
  </r>
  <r>
    <s v="QUITANDINHA - PR"/>
    <s v="PR"/>
    <x v="3"/>
    <n v="6"/>
    <n v="0"/>
    <n v="1"/>
    <n v="40.881410546915269"/>
    <n v="0.8176282109383054"/>
    <n v="-3440861.0563599346"/>
    <n v="11088502.340000002"/>
    <n v="0.11"/>
    <n v="0"/>
    <n v="0"/>
    <n v="0.11"/>
    <n v="-206451.66338159607"/>
    <n v="1.861853450098979E-2"/>
    <n v="0.12861853450098978"/>
    <n v="1.8618534500989783E-2"/>
    <n v="0.16925940455445265"/>
  </r>
  <r>
    <s v="QUIXABA - PE"/>
    <s v="PE"/>
    <x v="2"/>
    <n v="7"/>
    <n v="0.44529763420742668"/>
    <n v="0.55470236579257337"/>
    <n v="21.091214495277665"/>
    <n v="0.23398693155938274"/>
    <n v="-21455092.575836353"/>
    <n v="5847424.7828571424"/>
    <n v="0.11"/>
    <n v="-853642.35"/>
    <n v="0.14598603345914218"/>
    <n v="0.25598603345914217"/>
    <n v="-1287305.5545501811"/>
    <n v="0.22014914297387228"/>
    <n v="0.33014914297387227"/>
    <n v="7.4163109514730097E-2"/>
    <n v="0.28971545248997832"/>
  </r>
  <r>
    <s v="RAFARD - SP"/>
    <s v="SP"/>
    <x v="4"/>
    <n v="7"/>
    <n v="3.6111051888958259E-3"/>
    <n v="0.99638889481110415"/>
    <n v="23.197776139449218"/>
    <n v="0.46228013059322415"/>
    <n v="-11371325.663483759"/>
    <n v="6300690.7628571428"/>
    <n v="0.15629999999999999"/>
    <n v="-1058255.8"/>
    <n v="0.16795869529710392"/>
    <n v="0.32425869529710394"/>
    <n v="-682279.53980902559"/>
    <n v="0.10828646659364627"/>
    <n v="0.26458646659364626"/>
    <n v="-5.9672228703457675E-2"/>
    <n v="-0.18402661075528792"/>
  </r>
  <r>
    <s v="RANCHO ALEGRE D'OESTE - PR"/>
    <s v="PR"/>
    <x v="3"/>
    <n v="7"/>
    <n v="0"/>
    <n v="1"/>
    <n v="37.15446052689655"/>
    <n v="0.74308921053793098"/>
    <n v="-5175019.6625647321"/>
    <n v="5214520.6971428562"/>
    <n v="0.11"/>
    <n v="0"/>
    <n v="0"/>
    <n v="0.11"/>
    <n v="-310501.17975388392"/>
    <n v="5.9545488029995534E-2"/>
    <n v="0.16954548802999553"/>
    <n v="5.9545488029995527E-2"/>
    <n v="0.5413226184545048"/>
  </r>
  <r>
    <s v="RANCHO QUEIMADO - SC"/>
    <s v="SC"/>
    <x v="3"/>
    <n v="7"/>
    <n v="3.0839362277841328E-2"/>
    <n v="0.96916063772215866"/>
    <n v="7.7699046069063673"/>
    <n v="0.15060571407739429"/>
    <n v="-7074082.018399653"/>
    <n v="2430390.3857142855"/>
    <n v="0.11"/>
    <n v="-246530.57"/>
    <n v="0.10143661341366988"/>
    <n v="0.21143661341366987"/>
    <n v="-424444.92110397917"/>
    <n v="0.17464063534765667"/>
    <n v="0.28464063534765666"/>
    <n v="7.3204021933986785E-2"/>
    <n v="0.34622206983028603"/>
  </r>
  <r>
    <s v="REDENÇÃO - PA"/>
    <s v="PA"/>
    <x v="1"/>
    <n v="5"/>
    <n v="2.5831723795649009E-2"/>
    <n v="0.97416827620435098"/>
    <n v="33.02771133171894"/>
    <n v="0.64349097229991103"/>
    <n v="-81074626.545404151"/>
    <n v="47268514.008000001"/>
    <n v="0.11"/>
    <n v="-587713.66"/>
    <n v="1.2433512504762302E-2"/>
    <n v="0.12243351250476231"/>
    <n v="-4864477.5927242488"/>
    <n v="0.10291158279062794"/>
    <n v="0.21291158279062794"/>
    <n v="9.047807028586563E-2"/>
    <n v="0.7389975868114238"/>
  </r>
  <r>
    <s v="REDENÇÃO DO GURGUÉIA - PI"/>
    <s v="PI"/>
    <x v="2"/>
    <n v="7"/>
    <n v="0"/>
    <n v="1"/>
    <n v="21.58382926076192"/>
    <n v="0.43167658521523838"/>
    <n v="-6919547.0362822246"/>
    <n v="5771514.5"/>
    <n v="0.11"/>
    <n v="0"/>
    <n v="0"/>
    <n v="0.11"/>
    <n v="-415172.82217693346"/>
    <n v="7.1934814020987642E-2"/>
    <n v="0.18193481402098766"/>
    <n v="7.1934814020987656E-2"/>
    <n v="0.65395285473625142"/>
  </r>
  <r>
    <s v="REDENTORA - RS"/>
    <s v="RS"/>
    <x v="3"/>
    <n v="6"/>
    <n v="0"/>
    <n v="1"/>
    <n v="11.988281567115157"/>
    <n v="0.23976563134230314"/>
    <n v="-14197991.856684389"/>
    <n v="6946260.4400000004"/>
    <n v="0.1598"/>
    <n v="-1265608.6499999999"/>
    <n v="0.18219999968788958"/>
    <n v="0.34199999968788958"/>
    <n v="-851879.5114010633"/>
    <n v="0.12263857924121591"/>
    <n v="0.2824385792412159"/>
    <n v="-5.9561420446673674E-2"/>
    <n v="-0.17415620029540835"/>
  </r>
  <r>
    <s v="REGISTRO - SP"/>
    <s v="SP"/>
    <x v="4"/>
    <n v="5"/>
    <n v="0"/>
    <n v="1"/>
    <n v="18.346051924895797"/>
    <n v="0.36692103849791591"/>
    <n v="-39008416.020032898"/>
    <n v="45142921.07"/>
    <n v="0.11"/>
    <n v="-4618120.83"/>
    <n v="0.10230000010054732"/>
    <n v="0.21230000010054734"/>
    <n v="-2340504.9612019737"/>
    <n v="5.1846555467084526E-2"/>
    <n v="0.16184655546708454"/>
    <n v="-5.0453444633462796E-2"/>
    <n v="-0.23765164677139683"/>
  </r>
  <r>
    <s v="REMÍGIO - PB"/>
    <s v="PB"/>
    <x v="2"/>
    <n v="6"/>
    <n v="0.69513941565580661"/>
    <n v="0.30486058434419339"/>
    <n v="47.439513464244456"/>
    <n v="0.2892487559142759"/>
    <n v="-56362303.940115809"/>
    <n v="18091470.93"/>
    <n v="0.11"/>
    <n v="-1175945.6100000001"/>
    <n v="6.4999999975126413E-2"/>
    <n v="0.17499999997512641"/>
    <n v="-3381738.2364069484"/>
    <n v="0.18692444906727926"/>
    <n v="0.29692444906727927"/>
    <n v="0.12192444909215286"/>
    <n v="0.69671113776847182"/>
  </r>
  <r>
    <s v="RESENDE - RJ"/>
    <s v="RJ"/>
    <x v="4"/>
    <n v="4"/>
    <n v="0"/>
    <n v="1"/>
    <n v="16.857475354423389"/>
    <n v="0.3371495070884678"/>
    <n v="-221432236.30874988"/>
    <n v="98065831.551428527"/>
    <n v="0.11"/>
    <n v="-991247.79"/>
    <n v="1.0107983324244401E-2"/>
    <n v="0.1201079833242444"/>
    <n v="-13285934.178524993"/>
    <n v="0.13547974833168544"/>
    <n v="0.24547974833168545"/>
    <n v="0.12537176500744107"/>
    <n v="1.0438254105806317"/>
  </r>
  <r>
    <s v="RESENDE COSTA - MG"/>
    <s v="MG"/>
    <x v="4"/>
    <n v="6"/>
    <n v="0.18873477063920638"/>
    <n v="0.81126522936079359"/>
    <n v="20.46003448788198"/>
    <n v="0.33197029143082646"/>
    <n v="-14160011.969714325"/>
    <n v="7270474.2599999998"/>
    <n v="0.11"/>
    <n v="-688256.33"/>
    <n v="9.4664571441588463E-2"/>
    <n v="0.20466457144158845"/>
    <n v="-849600.71818285948"/>
    <n v="0.11685629957554647"/>
    <n v="0.22685629957554648"/>
    <n v="2.2191728133958033E-2"/>
    <n v="0.10842974911410885"/>
  </r>
  <r>
    <s v="RESERVA - PR"/>
    <s v="PR"/>
    <x v="3"/>
    <n v="6"/>
    <n v="0.46012394445699922"/>
    <n v="0.53987605554300078"/>
    <n v="11.303499572974422"/>
    <n v="0.12204977526578849"/>
    <n v="-62508584.503822185"/>
    <n v="21877035.309999999"/>
    <n v="0.15"/>
    <n v="-864400.78"/>
    <n v="3.9511787943445988E-2"/>
    <n v="0.18951178794344598"/>
    <n v="-3750515.070229331"/>
    <n v="0.17143616660503216"/>
    <n v="0.32143616660503216"/>
    <n v="0.13192437866158618"/>
    <n v="0.69612756068216197"/>
  </r>
  <r>
    <s v="RESTINGA SECA - RS"/>
    <s v="RS"/>
    <x v="3"/>
    <n v="6"/>
    <n v="0"/>
    <n v="1"/>
    <n v="15.709379829857054"/>
    <n v="0.31418759659714107"/>
    <n v="-30746902.561031092"/>
    <n v="9858947.4800000004"/>
    <n v="0.13980000000000001"/>
    <n v="-2171669.66"/>
    <n v="0.22027398608274157"/>
    <n v="0.36007398608274155"/>
    <n v="-1844814.1536618655"/>
    <n v="0.18712080142472423"/>
    <n v="0.32692080142472424"/>
    <n v="-3.315318465801731E-2"/>
    <n v="-9.2073256995574893E-2"/>
  </r>
  <r>
    <s v="RIACHINHO - MG"/>
    <s v="MG"/>
    <x v="4"/>
    <n v="7"/>
    <n v="0"/>
    <n v="1"/>
    <n v="15.039057101976789"/>
    <n v="0.30078114203953576"/>
    <n v="-6055327.4809674751"/>
    <n v="5261847.84"/>
    <n v="0.1721"/>
    <n v="-82496.47"/>
    <n v="1.5678231774942396E-2"/>
    <n v="0.18777823177494241"/>
    <n v="-363319.64885804849"/>
    <n v="6.9047920028422652E-2"/>
    <n v="0.24114792002842267"/>
    <n v="5.3369688253480263E-2"/>
    <n v="0.2842165875618925"/>
  </r>
  <r>
    <s v="RIACHO DAS ALMAS - PE"/>
    <s v="PE"/>
    <x v="2"/>
    <n v="6"/>
    <n v="0"/>
    <n v="1"/>
    <n v="16.079051853567709"/>
    <n v="0.32158103707135416"/>
    <n v="-3310324.5157165453"/>
    <n v="2064927.31"/>
    <n v="0.12"/>
    <n v="-30973.91"/>
    <n v="1.5000000169497492E-2"/>
    <n v="0.13500000016949748"/>
    <n v="-198619.47094299272"/>
    <n v="9.6187149049325474E-2"/>
    <n v="0.21618714904932546"/>
    <n v="8.1187148879827975E-2"/>
    <n v="0.60138628724366305"/>
  </r>
  <r>
    <s v="RIACHUELO - RN"/>
    <s v="RN"/>
    <x v="2"/>
    <n v="7"/>
    <n v="0.30591505776154332"/>
    <n v="0.69408494223845674"/>
    <n v="20.990589577875514"/>
    <n v="0.29138504309421759"/>
    <n v="-26402494.549844336"/>
    <n v="6056070.6699999999"/>
    <n v="0.11"/>
    <n v="-302803.53000000003"/>
    <n v="4.9999999422067516E-2"/>
    <n v="0.15999999942206752"/>
    <n v="-1584149.6729906602"/>
    <n v="0.26158044701130612"/>
    <n v="0.3715804470113061"/>
    <n v="0.21158044758923858"/>
    <n v="1.3223778022092727"/>
  </r>
  <r>
    <s v="RIBEIRÃO - PE"/>
    <s v="PE"/>
    <x v="2"/>
    <n v="6"/>
    <n v="0.37136043488218062"/>
    <n v="0.62863956511781938"/>
    <n v="24.230593079129438"/>
    <n v="0.3046461899162155"/>
    <n v="-137624544.42709404"/>
    <n v="26337867.359999999"/>
    <n v="0.11"/>
    <n v="-6640321.4500000002"/>
    <n v="0.25212069600156117"/>
    <n v="0.36212069600156116"/>
    <n v="-8257472.6656256421"/>
    <n v="0.31352092987477337"/>
    <n v="0.42352092987477336"/>
    <n v="6.1400233873212196E-2"/>
    <n v="0.16955737286263117"/>
  </r>
  <r>
    <s v="RIBEIRÃO DOS ÍNDIOS - SP"/>
    <s v="SP"/>
    <x v="4"/>
    <n v="7"/>
    <n v="0"/>
    <n v="1"/>
    <n v="8.4475809799551751"/>
    <n v="0.16895161959910351"/>
    <n v="-6267837.1002612216"/>
    <n v="3727515.7114285715"/>
    <n v="0.1613"/>
    <n v="-64340.1"/>
    <n v="1.7260852798750951E-2"/>
    <n v="0.17856085279875095"/>
    <n v="-376070.22601567331"/>
    <n v="0.10089031277927042"/>
    <n v="0.26219031277927041"/>
    <n v="8.3629459980519461E-2"/>
    <n v="0.46835271376517795"/>
  </r>
  <r>
    <s v="RIBEIRÃO GRANDE - SP"/>
    <s v="SP"/>
    <x v="4"/>
    <n v="7"/>
    <n v="0"/>
    <n v="1"/>
    <n v="20.519721036023252"/>
    <n v="0.41039442072046506"/>
    <n v="-9385843.7308750637"/>
    <n v="9630035.7899999991"/>
    <n v="0.11"/>
    <n v="-268678"/>
    <n v="2.790000015150515E-2"/>
    <n v="0.13790000015150516"/>
    <n v="-563150.62385250384"/>
    <n v="5.8478559803203378E-2"/>
    <n v="0.16847855980320336"/>
    <n v="3.0578559651698201E-2"/>
    <n v="0.22174444973243479"/>
  </r>
  <r>
    <s v="RIO ACIMA - MG"/>
    <s v="MG"/>
    <x v="4"/>
    <n v="7"/>
    <n v="0.42020288887290463"/>
    <n v="0.57979711112709542"/>
    <n v="18.892654367098331"/>
    <n v="0.21907812847132632"/>
    <n v="-28731842.959009096"/>
    <n v="6850061.5599999996"/>
    <n v="0.11"/>
    <n v="-2192019.7000000002"/>
    <n v="0.32000000011678731"/>
    <n v="0.4300000001167873"/>
    <n v="-1723910.5775405457"/>
    <n v="0.25166351607802862"/>
    <n v="0.3616635160780286"/>
    <n v="-6.8336484038758694E-2"/>
    <n v="-0.158922055860927"/>
  </r>
  <r>
    <s v="RIO AZUL - PR"/>
    <s v="PR"/>
    <x v="3"/>
    <n v="6"/>
    <n v="0"/>
    <n v="1"/>
    <n v="38.718313746572392"/>
    <n v="0.77436627493144783"/>
    <n v="-4817626.0124549335"/>
    <n v="11178260.254285716"/>
    <n v="0.11"/>
    <n v="0"/>
    <n v="0"/>
    <n v="0.11"/>
    <n v="-289057.56074729603"/>
    <n v="2.5858904173972165E-2"/>
    <n v="0.13585890417397217"/>
    <n v="2.5858904173972172E-2"/>
    <n v="0.2350809470361106"/>
  </r>
  <r>
    <s v="RIO BONITO DO IGUAÇU - PR"/>
    <s v="PR"/>
    <x v="3"/>
    <n v="6"/>
    <n v="0"/>
    <n v="1"/>
    <n v="31.774318716000291"/>
    <n v="0.63548637432000588"/>
    <n v="-5997981.5809252169"/>
    <n v="11181777.84"/>
    <n v="0.1241"/>
    <n v="-1029841.74"/>
    <n v="9.2100000083707625E-2"/>
    <n v="0.21620000008370763"/>
    <n v="-359878.894855513"/>
    <n v="3.218440752490509E-2"/>
    <n v="0.15628440752490508"/>
    <n v="-5.991559255880255E-2"/>
    <n v="-0.27713040025719071"/>
  </r>
  <r>
    <s v="RIO BRANCO - AC"/>
    <s v="AC"/>
    <x v="1"/>
    <n v="2"/>
    <n v="0"/>
    <n v="1"/>
    <n v="8.7795499835019637"/>
    <n v="0.17559099967003927"/>
    <n v="-197228547.21903077"/>
    <n v="151603342.01999998"/>
    <n v="0.11"/>
    <n v="-3134155.79"/>
    <n v="2.0673395112797265E-2"/>
    <n v="0.13067339511279727"/>
    <n v="-11833712.833141845"/>
    <n v="7.8057071008241399E-2"/>
    <n v="0.1880570710082414"/>
    <n v="5.7383675895444131E-2"/>
    <n v="0.43913817227990859"/>
  </r>
  <r>
    <s v="RIO BRANCO DO IVAÍ - PR"/>
    <s v="PR"/>
    <x v="3"/>
    <n v="7"/>
    <n v="0.23664730630414049"/>
    <n v="0.76335269369585945"/>
    <n v="10.549313216999192"/>
    <n v="0.16105693321675332"/>
    <n v="-9803812.2758839298"/>
    <n v="4685155.71"/>
    <n v="0.15869999999999998"/>
    <n v="-255906.72"/>
    <n v="5.4620750267444153E-2"/>
    <n v="0.21332075026744413"/>
    <n v="-588228.73655303579"/>
    <n v="0.12555158738855143"/>
    <n v="0.28425158738855139"/>
    <n v="7.093083712110726E-2"/>
    <n v="0.33250791135967783"/>
  </r>
  <r>
    <s v="RIO BRILHANTE - MS"/>
    <s v="MS"/>
    <x v="0"/>
    <n v="6"/>
    <n v="0"/>
    <n v="1"/>
    <n v="38.129997408926194"/>
    <n v="0.76259994817852383"/>
    <n v="-24918267.056341518"/>
    <n v="30206211.411428571"/>
    <n v="0.11"/>
    <n v="0"/>
    <n v="0"/>
    <n v="0.11"/>
    <n v="-1495096.023380491"/>
    <n v="4.9496310643406899E-2"/>
    <n v="0.15949631064340691"/>
    <n v="4.9496310643406913E-2"/>
    <n v="0.4499664603946083"/>
  </r>
  <r>
    <s v="RIO CLARO - RJ"/>
    <s v="RJ"/>
    <x v="4"/>
    <n v="6"/>
    <n v="0"/>
    <n v="1"/>
    <n v="9.0687546175488301"/>
    <n v="0.1813750923509766"/>
    <n v="-35263014.965886161"/>
    <n v="20562413.559999999"/>
    <n v="0.11"/>
    <n v="-2469545.87"/>
    <n v="0.12010000007022523"/>
    <n v="0.23010000007022524"/>
    <n v="-2115780.8979531694"/>
    <n v="0.10289555220642929"/>
    <n v="0.21289555220642931"/>
    <n v="-1.7204447863795935E-2"/>
    <n v="-7.476943875943165E-2"/>
  </r>
  <r>
    <s v="RIO CLARO - SP"/>
    <s v="SP"/>
    <x v="4"/>
    <n v="4"/>
    <n v="0"/>
    <n v="1"/>
    <n v="17.464813537033272"/>
    <n v="0.34929627074066544"/>
    <n v="-192157819.52818152"/>
    <n v="153946432.7742857"/>
    <n v="0.11"/>
    <n v="-15783787.4"/>
    <n v="0.10252778915080149"/>
    <n v="0.2125277891508015"/>
    <n v="-11529469.171690891"/>
    <n v="7.4892733556192567E-2"/>
    <n v="0.18489273355619257"/>
    <n v="-2.7635055594608937E-2"/>
    <n v="-0.13003031605904569"/>
  </r>
  <r>
    <s v="RIO DAS ANTAS - SC"/>
    <s v="SC"/>
    <x v="3"/>
    <n v="7"/>
    <n v="0"/>
    <n v="1"/>
    <n v="29.548761233050314"/>
    <n v="0.59097522466100627"/>
    <n v="-4219306.0932270847"/>
    <n v="3228175.46"/>
    <n v="0.11"/>
    <n v="-322817.55"/>
    <n v="0.10000000123909002"/>
    <n v="0.21000000123909002"/>
    <n v="-253158.36559362509"/>
    <n v="7.842150116388813E-2"/>
    <n v="0.18842150116388812"/>
    <n v="-2.1578500075201901E-2"/>
    <n v="-0.10275476165656905"/>
  </r>
  <r>
    <s v="RIO DO CAMPO - SC"/>
    <s v="SC"/>
    <x v="3"/>
    <n v="7"/>
    <n v="0.28773532831333493"/>
    <n v="0.71226467168666507"/>
    <n v="12.039333661029412"/>
    <n v="0.17150384074798658"/>
    <n v="-22791049.544381455"/>
    <n v="5028346.2699999996"/>
    <n v="0.11"/>
    <n v="-1211831.45"/>
    <n v="0.2409999997872064"/>
    <n v="0.35099999978720642"/>
    <n v="-1367462.9726628873"/>
    <n v="0.2719508361668353"/>
    <n v="0.38195083616683528"/>
    <n v="3.0950836379628865E-2"/>
    <n v="8.8179021078042208E-2"/>
  </r>
  <r>
    <s v="RIO DO SUL - SC"/>
    <s v="SC"/>
    <x v="3"/>
    <n v="5"/>
    <n v="0"/>
    <n v="1"/>
    <n v="8.5098113329091571"/>
    <n v="0.17019622665818315"/>
    <n v="-24765245.338097539"/>
    <n v="59467098.06000001"/>
    <n v="0.11"/>
    <n v="-2196069.35"/>
    <n v="3.6929149422832958E-2"/>
    <n v="0.14692914942283297"/>
    <n v="-1485914.7202858522"/>
    <n v="2.4987173895498004E-2"/>
    <n v="0.134987173895498"/>
    <n v="-1.1941975527334975E-2"/>
    <n v="-8.1277102428248149E-2"/>
  </r>
  <r>
    <s v="RIO DOS ÍNDIOS - RS"/>
    <s v="RS"/>
    <x v="3"/>
    <n v="7"/>
    <n v="0"/>
    <n v="1"/>
    <n v="7.9627801947663865"/>
    <n v="0.15925560389532772"/>
    <n v="-12519763.531765953"/>
    <n v="4973289.5279999999"/>
    <n v="0.17460000000000001"/>
    <n v="-437126.34"/>
    <n v="8.7894810374289561E-2"/>
    <n v="0.26249481037428957"/>
    <n v="-751185.81190595718"/>
    <n v="0.15104405397609041"/>
    <n v="0.32564405397609042"/>
    <n v="6.3149243601800853E-2"/>
    <n v="0.24057330318933468"/>
  </r>
  <r>
    <s v="RIO GRANDE - RS"/>
    <s v="RS"/>
    <x v="3"/>
    <n v="4"/>
    <n v="0"/>
    <n v="1"/>
    <n v="12.076465700422744"/>
    <n v="0.2415293140084549"/>
    <n v="-580239212.95212746"/>
    <n v="227954034.63428569"/>
    <n v="0.11"/>
    <n v="-49490241.259999998"/>
    <n v="0.21710623082148492"/>
    <n v="0.32710623082148493"/>
    <n v="-34814352.777127646"/>
    <n v="0.15272531952760338"/>
    <n v="0.26272531952760336"/>
    <n v="-6.4380911293881571E-2"/>
    <n v="-0.19681958100338615"/>
  </r>
  <r>
    <s v="RIO GRANDE DA SERRA - SP"/>
    <s v="SP"/>
    <x v="4"/>
    <n v="6"/>
    <n v="0.1140971803587105"/>
    <n v="0.88590281964128947"/>
    <n v="15.439505089785657"/>
    <n v="0.2735580218581431"/>
    <n v="-25537960.170048859"/>
    <n v="12234214.85"/>
    <n v="0.11"/>
    <n v="-3645796.03"/>
    <n v="0.29800000038416852"/>
    <n v="0.4080000003841685"/>
    <n v="-1532277.6102029316"/>
    <n v="0.12524527556444962"/>
    <n v="0.23524527556444963"/>
    <n v="-0.17275472481971887"/>
    <n v="-0.42341844278689911"/>
  </r>
  <r>
    <s v="RIO NEGRINHO - SC"/>
    <s v="SC"/>
    <x v="3"/>
    <n v="6"/>
    <n v="0"/>
    <n v="1"/>
    <n v="39.444325294921754"/>
    <n v="0.78888650589843512"/>
    <n v="-8162692.674762086"/>
    <n v="37899863.605714284"/>
    <n v="0.11"/>
    <n v="-308163.21000000002"/>
    <n v="8.1309846707083473E-3"/>
    <n v="0.11813098467070834"/>
    <n v="-489761.56048572512"/>
    <n v="1.292251511986661E-2"/>
    <n v="0.12292251511986661"/>
    <n v="4.7915304491582683E-3"/>
    <n v="4.0561165747621031E-2"/>
  </r>
  <r>
    <s v="RIO NEGRO - PR"/>
    <s v="PR"/>
    <x v="3"/>
    <n v="6"/>
    <n v="0"/>
    <n v="1"/>
    <n v="38.110528548019857"/>
    <n v="0.76221057096039713"/>
    <n v="-11511030.567245536"/>
    <n v="19108914.06857143"/>
    <n v="0.11"/>
    <n v="-1610356.37"/>
    <n v="8.4272521411803566E-2"/>
    <n v="0.19427252141180357"/>
    <n v="-690661.83403473208"/>
    <n v="3.6143437118212211E-2"/>
    <n v="0.1461434371182122"/>
    <n v="-4.8129084293591362E-2"/>
    <n v="-0.24774005064551119"/>
  </r>
  <r>
    <s v="RIO PARANAÍBA - MG"/>
    <s v="MG"/>
    <x v="4"/>
    <n v="6"/>
    <n v="0.10084615386755431"/>
    <n v="0.89915384613244564"/>
    <n v="7.9550803266704087"/>
    <n v="0.14305682144036502"/>
    <n v="-21438425.696059883"/>
    <n v="11780358.85"/>
    <n v="0.11"/>
    <n v="-1178034.3999999999"/>
    <n v="9.9999873942719489E-2"/>
    <n v="0.20999987394271949"/>
    <n v="-1286305.541763593"/>
    <n v="0.10919069258773836"/>
    <n v="0.21919069258773838"/>
    <n v="9.1908186450188889E-3"/>
    <n v="4.3765829342953921E-2"/>
  </r>
  <r>
    <s v="RIO QUENTE - GO"/>
    <s v="GO"/>
    <x v="0"/>
    <n v="7"/>
    <n v="0"/>
    <n v="1"/>
    <n v="23.11179753284776"/>
    <n v="0.46223595065695522"/>
    <n v="-21760384.559578855"/>
    <n v="15180071.74"/>
    <n v="0.125"/>
    <n v="-455402.15"/>
    <n v="2.9999999855073151E-2"/>
    <n v="0.15499999985507315"/>
    <n v="-1305623.0735747311"/>
    <n v="8.6009018661905953E-2"/>
    <n v="0.21100901866190597"/>
    <n v="5.6009018806832817E-2"/>
    <n v="0.36134850876904467"/>
  </r>
  <r>
    <s v="RIO VERDE DE MATO GROSSO - MS"/>
    <s v="MS"/>
    <x v="0"/>
    <n v="6"/>
    <n v="0.27157596636994152"/>
    <n v="0.72842403363005848"/>
    <n v="38.207833394260895"/>
    <n v="0.55663008234625533"/>
    <n v="-14856957.070106594"/>
    <n v="15375585.11142857"/>
    <n v="0.11"/>
    <n v="-108236.37"/>
    <n v="7.0394960071827528E-3"/>
    <n v="0.11703949600718275"/>
    <n v="-891417.42420639563"/>
    <n v="5.7976162711610303E-2"/>
    <n v="0.16797616271161031"/>
    <n v="5.0936666704427563E-2"/>
    <n v="0.43520921092569953"/>
  </r>
  <r>
    <s v="RIOZINHO - RS"/>
    <s v="RS"/>
    <x v="3"/>
    <n v="7"/>
    <n v="0"/>
    <n v="1"/>
    <n v="7.7793177239101778"/>
    <n v="0.15558635447820357"/>
    <n v="-7376902.1034670472"/>
    <n v="4067820.27"/>
    <n v="0.1389"/>
    <n v="-325018.84000000003"/>
    <n v="7.9900000104970226E-2"/>
    <n v="0.21880000010497022"/>
    <n v="-442614.12620802282"/>
    <n v="0.10880867315409262"/>
    <n v="0.24770867315409262"/>
    <n v="2.8908673049122396E-2"/>
    <n v="0.13212373416477763"/>
  </r>
  <r>
    <s v="ROCA SALES - RS"/>
    <s v="RS"/>
    <x v="3"/>
    <n v="6"/>
    <n v="0.12636155732132914"/>
    <n v="0.87363844267867086"/>
    <n v="7.5798163662534579"/>
    <n v="0.13244037932007946"/>
    <n v="-29250841.427325003"/>
    <n v="7279714.3457142841"/>
    <n v="0.11"/>
    <n v="-1265846.46"/>
    <n v="0.17388683125255175"/>
    <n v="0.28388683125255176"/>
    <n v="-1755050.4856395002"/>
    <n v="0.24108782327052902"/>
    <n v="0.35108782327052901"/>
    <n v="6.7200992017977246E-2"/>
    <n v="0.23671753889208702"/>
  </r>
  <r>
    <s v="ROCHEDO - MS"/>
    <s v="MS"/>
    <x v="0"/>
    <n v="7"/>
    <n v="0"/>
    <n v="1"/>
    <n v="17.777762143475794"/>
    <n v="0.3555552428695159"/>
    <n v="-3910613.7721052277"/>
    <n v="5758251.9800000004"/>
    <n v="0.11449999999999999"/>
    <n v="-640893.44999999995"/>
    <n v="0.11130000080336878"/>
    <n v="0.22580000080336876"/>
    <n v="-234636.82632631366"/>
    <n v="4.074792613127598E-2"/>
    <n v="0.15524792613127597"/>
    <n v="-7.055207467209279E-2"/>
    <n v="-0.31245382825986334"/>
  </r>
  <r>
    <s v="ROCHEDO DE MINAS - MG"/>
    <s v="MG"/>
    <x v="4"/>
    <n v="7"/>
    <n v="0.13538577210305699"/>
    <n v="0.86461422789694298"/>
    <n v="46.542764549651707"/>
    <n v="0.80483072870572636"/>
    <n v="-2951107.6423063558"/>
    <n v="2951490"/>
    <n v="0.16699999999999998"/>
    <n v="-88544.7"/>
    <n v="0.03"/>
    <n v="0.19699999999999998"/>
    <n v="-177066.45853838132"/>
    <n v="5.9992227159292873E-2"/>
    <n v="0.22699222715929285"/>
    <n v="2.9992227159292867E-2"/>
    <n v="0.15224480791519213"/>
  </r>
  <r>
    <s v="RODOLFO FERNANDES - RN"/>
    <s v="RN"/>
    <x v="2"/>
    <n v="7"/>
    <n v="0.30995483065596402"/>
    <n v="0.69004516934403592"/>
    <n v="28.876566315168787"/>
    <n v="0.3985227018604986"/>
    <n v="-8325213.8566717831"/>
    <n v="3913511.1240000003"/>
    <n v="0.13570000000000002"/>
    <n v="-205659.95"/>
    <n v="5.255126240443516E-2"/>
    <n v="0.18825126240443518"/>
    <n v="-499512.83140030695"/>
    <n v="0.12763802518331793"/>
    <n v="0.26333802518331795"/>
    <n v="7.5086762778882765E-2"/>
    <n v="0.39886459097186755"/>
  </r>
  <r>
    <s v="ROLADOR - RS"/>
    <s v="RS"/>
    <x v="3"/>
    <n v="7"/>
    <n v="0"/>
    <n v="1"/>
    <n v="17.217641631054143"/>
    <n v="0.34435283262108285"/>
    <n v="-2207720.0303647635"/>
    <n v="4003503.96"/>
    <n v="0.113"/>
    <n v="-228613.23"/>
    <n v="5.710328559285352E-2"/>
    <n v="0.17010328559285354"/>
    <n v="-132463.2018218858"/>
    <n v="3.3086816734879863E-2"/>
    <n v="0.14608681673487986"/>
    <n v="-2.4016468857973677E-2"/>
    <n v="-0.14118756597951732"/>
  </r>
  <r>
    <s v="ROLÂNDIA - PR"/>
    <s v="PR"/>
    <x v="3"/>
    <n v="5"/>
    <n v="0.10644664195088444"/>
    <n v="0.89355335804911551"/>
    <n v="38.3983099869574"/>
    <n v="0.68621877664513353"/>
    <n v="-96230399.951957956"/>
    <n v="62121015.917142861"/>
    <n v="0.11"/>
    <n v="-2695976.67"/>
    <n v="4.3398785905174174E-2"/>
    <n v="0.15339878590517417"/>
    <n v="-5773823.9971174775"/>
    <n v="9.2944777413470125E-2"/>
    <n v="0.20294477741347011"/>
    <n v="4.9545991508295945E-2"/>
    <n v="0.32298815936472636"/>
  </r>
  <r>
    <s v="ROLIM DE MOURA - RO"/>
    <s v="RO"/>
    <x v="1"/>
    <n v="5"/>
    <n v="0"/>
    <n v="1"/>
    <n v="50.291577765979923"/>
    <n v="1.0058315553195984"/>
    <n v="560438.33674227505"/>
    <n v="49274265.379999995"/>
    <n v="0.11"/>
    <n v="-2484510.34"/>
    <n v="5.0422067601406419E-2"/>
    <n v="0.16042206760140643"/>
    <n v="33626.300204536499"/>
    <n v="-6.8243128426598786E-4"/>
    <n v="0.10931756871573402"/>
    <n v="-5.1104498885672409E-2"/>
    <n v="-0.3185627741231305"/>
  </r>
  <r>
    <s v="RONCADOR - PR"/>
    <s v="PR"/>
    <x v="3"/>
    <n v="6"/>
    <n v="0.2024982633503922"/>
    <n v="0.79750173664960777"/>
    <n v="11.996538874293037"/>
    <n v="0.19134521172066457"/>
    <n v="-28202170.969084304"/>
    <n v="9953520.4199999999"/>
    <n v="0.11"/>
    <n v="-350000"/>
    <n v="3.5163438183813962E-2"/>
    <n v="0.14516343818381397"/>
    <n v="-1692130.2581450581"/>
    <n v="0.1700031935178426"/>
    <n v="0.28000319351784259"/>
    <n v="0.13483975533402862"/>
    <n v="0.92888234820731563"/>
  </r>
  <r>
    <s v="RONDA ALTA - RS"/>
    <s v="RS"/>
    <x v="3"/>
    <n v="6"/>
    <n v="0"/>
    <n v="1"/>
    <n v="11.954629469254005"/>
    <n v="0.2390925893850801"/>
    <n v="-5976233.8389124535"/>
    <n v="7613936.3399999999"/>
    <n v="0.1552"/>
    <n v="-769778.1"/>
    <n v="0.10110119990837749"/>
    <n v="0.25630119990837752"/>
    <n v="-358574.03033474722"/>
    <n v="4.709443503631227E-2"/>
    <n v="0.20229443503631228"/>
    <n v="-5.4006764872065238E-2"/>
    <n v="-0.21071600480751385"/>
  </r>
  <r>
    <s v="RONDINHA - RS"/>
    <s v="RS"/>
    <x v="3"/>
    <n v="7"/>
    <n v="0"/>
    <n v="1"/>
    <n v="7.9050663657044007"/>
    <n v="0.15810132731408802"/>
    <n v="-7883078.2736025192"/>
    <n v="4900846.6457142867"/>
    <n v="0.11019999999999999"/>
    <n v="-340784.09"/>
    <n v="6.9535758744463133E-2"/>
    <n v="0.17973575874446313"/>
    <n v="-472984.69641615113"/>
    <n v="9.6510813459092584E-2"/>
    <n v="0.20671081345909259"/>
    <n v="2.6975054714629465E-2"/>
    <n v="0.15008173611674502"/>
  </r>
  <r>
    <s v="RONDONÓPOLIS - MT"/>
    <s v="MT"/>
    <x v="0"/>
    <n v="4"/>
    <n v="3.1808780194115101E-2"/>
    <n v="0.96819121980588485"/>
    <n v="17.20271181317532"/>
    <n v="0.33311029068734632"/>
    <n v="-135536469.91337943"/>
    <n v="114846268.55"/>
    <n v="0.11"/>
    <n v="-6261886.7300000004"/>
    <n v="5.4524076481194485E-2"/>
    <n v="0.16452407648119449"/>
    <n v="-8132188.1948027657"/>
    <n v="7.0809337538574879E-2"/>
    <n v="0.18080933753857487"/>
    <n v="1.6285261057380374E-2"/>
    <n v="9.8984059997089924E-2"/>
  </r>
  <r>
    <s v="ROQUE GONZALES - RS"/>
    <s v="RS"/>
    <x v="3"/>
    <n v="7"/>
    <n v="0.19613989992027034"/>
    <n v="0.80386010007972963"/>
    <n v="11.203432703530924"/>
    <n v="0.18011985068593769"/>
    <n v="-26477670.027634189"/>
    <n v="5129307.265714285"/>
    <n v="0.11"/>
    <n v="-1262271.3799999999"/>
    <n v="0.24609003021467879"/>
    <n v="0.35609003021467878"/>
    <n v="-1588660.2016580512"/>
    <n v="0.30972217482019404"/>
    <n v="0.41972217482019403"/>
    <n v="6.3632144605515251E-2"/>
    <n v="0.17869678790825128"/>
  </r>
  <r>
    <s v="ROSÁRIO DA LIMEIRA - MG"/>
    <s v="MG"/>
    <x v="4"/>
    <n v="7"/>
    <n v="0"/>
    <n v="1"/>
    <n v="50.685601456387246"/>
    <n v="1.0137120291277448"/>
    <n v="92628.743119024366"/>
    <n v="5522439.6500000004"/>
    <n v="0.1133"/>
    <n v="-10492.64"/>
    <n v="1.9000008447353515E-3"/>
    <n v="0.11520000084473535"/>
    <n v="5557.7245871414616"/>
    <n v="-1.0063893748737411E-3"/>
    <n v="0.11229361062512626"/>
    <n v="-2.9063902196090896E-3"/>
    <n v="-2.522908158244086E-2"/>
  </r>
  <r>
    <s v="ROSÁRIO DO SUL - RS"/>
    <s v="RS"/>
    <x v="3"/>
    <n v="6"/>
    <n v="0.32366037614258869"/>
    <n v="0.67633962385741131"/>
    <n v="12.617020858378208"/>
    <n v="0.17066782283113258"/>
    <n v="-136140214.92029452"/>
    <n v="26015280.919999994"/>
    <n v="0.11"/>
    <n v="-7906301.5999999996"/>
    <n v="0.30390990680872498"/>
    <n v="0.41390990680872497"/>
    <n v="-8168412.8952176711"/>
    <n v="0.31398518894862171"/>
    <n v="0.42398518894862169"/>
    <n v="1.0075282139896724E-2"/>
    <n v="2.4341727448801365E-2"/>
  </r>
  <r>
    <s v="ROSÁRIO OESTE - MT"/>
    <s v="MT"/>
    <x v="0"/>
    <n v="6"/>
    <n v="0.33975754749119547"/>
    <n v="0.66024245250880453"/>
    <n v="20.69433399641856"/>
    <n v="0.27326555661663443"/>
    <n v="-36743810.221885979"/>
    <n v="13701228.84"/>
    <n v="0.11"/>
    <n v="-919352.46"/>
    <n v="6.7100000352961042E-2"/>
    <n v="0.17710000035296103"/>
    <n v="-2204628.6133131585"/>
    <n v="0.16090736378892265"/>
    <n v="0.27090736378892266"/>
    <n v="9.3807363435961633E-2"/>
    <n v="0.52968584556184739"/>
  </r>
  <r>
    <s v="RUBIATABA - GO"/>
    <s v="GO"/>
    <x v="0"/>
    <n v="6"/>
    <n v="0.35441059337316932"/>
    <n v="0.64558940662683062"/>
    <n v="40.357118230975921"/>
    <n v="0.52108256023809185"/>
    <n v="-60661654.508402601"/>
    <n v="31337331.350000001"/>
    <n v="0.11"/>
    <n v="-1372575.11"/>
    <n v="4.3799999900119131E-2"/>
    <n v="0.15379999990011914"/>
    <n v="-3639699.2705041561"/>
    <n v="0.11614579524507455"/>
    <n v="0.22614579524507455"/>
    <n v="7.2345795344955416E-2"/>
    <n v="0.47038878668360362"/>
  </r>
  <r>
    <s v="RUBINÉIA - SP"/>
    <s v="SP"/>
    <x v="4"/>
    <n v="7"/>
    <n v="0"/>
    <n v="1"/>
    <n v="18.57410705454204"/>
    <n v="0.37148214109084082"/>
    <n v="-7196496.6130258506"/>
    <n v="7684676.2100000009"/>
    <n v="0.152"/>
    <n v="-390619.2"/>
    <n v="5.0830924989616444E-2"/>
    <n v="0.20283092498961644"/>
    <n v="-431789.79678155103"/>
    <n v="5.6188417700626971E-2"/>
    <n v="0.20818841770062696"/>
    <n v="5.3574927110105197E-3"/>
    <n v="2.6413589107700419E-2"/>
  </r>
  <r>
    <s v="SABARÁ - MG"/>
    <s v="MG"/>
    <x v="4"/>
    <n v="4"/>
    <n v="0"/>
    <n v="1"/>
    <n v="7.1034025344773353"/>
    <n v="0.1420680506895467"/>
    <n v="-63504134.607310183"/>
    <n v="46447916.450000003"/>
    <n v="0.11"/>
    <n v="-2606832.94"/>
    <n v="5.6123786366309651E-2"/>
    <n v="0.16612378636630964"/>
    <n v="-3810248.0764386109"/>
    <n v="8.2032701736799024E-2"/>
    <n v="0.19203270173679904"/>
    <n v="2.5908915370489394E-2"/>
    <n v="0.15596150278780185"/>
  </r>
  <r>
    <s v="SABINÓPOLIS - MG"/>
    <s v="MG"/>
    <x v="4"/>
    <n v="6"/>
    <n v="0.26014892310285909"/>
    <n v="0.73985107689714091"/>
    <n v="13.065272026481782"/>
    <n v="0.19332711157493276"/>
    <n v="-28114754.032278411"/>
    <n v="8556651.4800000004"/>
    <n v="0.11"/>
    <n v="-616078.91"/>
    <n v="7.2000000402026421E-2"/>
    <n v="0.18200000040202641"/>
    <n v="-1686885.2419367046"/>
    <n v="0.19714315183685668"/>
    <n v="0.3071431518368567"/>
    <n v="0.12514315143483029"/>
    <n v="0.68759973163954413"/>
  </r>
  <r>
    <s v="SAGRADA FAMÍLIA - RS"/>
    <s v="RS"/>
    <x v="3"/>
    <n v="7"/>
    <n v="0"/>
    <n v="1"/>
    <n v="7.7334321460975106"/>
    <n v="0.15466864292195021"/>
    <n v="-4419599.7453058166"/>
    <n v="3693820.3114285707"/>
    <n v="0.11"/>
    <n v="-308798.3"/>
    <n v="8.3598625261923867E-2"/>
    <n v="0.19359862526192387"/>
    <n v="-265175.98471834901"/>
    <n v="7.1789086192932117E-2"/>
    <n v="0.1817890861929321"/>
    <n v="-1.1809539068991765E-2"/>
    <n v="-6.1000118430667438E-2"/>
  </r>
  <r>
    <s v="SALDANHA MARINHO - RS"/>
    <s v="RS"/>
    <x v="3"/>
    <n v="7"/>
    <n v="0"/>
    <n v="1"/>
    <n v="11.835310236324558"/>
    <n v="0.23670620472649115"/>
    <n v="-16310631.333803803"/>
    <n v="4309126.9799999986"/>
    <n v="0.11"/>
    <n v="-771237.4"/>
    <n v="0.17897764525843707"/>
    <n v="0.28897764525843705"/>
    <n v="-978637.88002822816"/>
    <n v="0.2271081554501391"/>
    <n v="0.33710815545013911"/>
    <n v="4.8130510191702058E-2"/>
    <n v="0.16655444108369766"/>
  </r>
  <r>
    <s v="SALES - SP"/>
    <s v="SP"/>
    <x v="4"/>
    <n v="7"/>
    <n v="0.24085479478078917"/>
    <n v="0.75914520521921081"/>
    <n v="9.194527294638343"/>
    <n v="0.1395996261996372"/>
    <n v="-21180469.239096593"/>
    <n v="7059385.9900000002"/>
    <n v="0.11199999999999999"/>
    <n v="-1129501.76"/>
    <n v="0.16000000022664859"/>
    <n v="0.27200000022664861"/>
    <n v="-1270828.1543457955"/>
    <n v="0.18001964422203176"/>
    <n v="0.29201964422203175"/>
    <n v="2.0019643995383141E-2"/>
    <n v="7.3601632274637563E-2"/>
  </r>
  <r>
    <s v="SALES OLIVEIRA - SP"/>
    <s v="SP"/>
    <x v="4"/>
    <n v="6"/>
    <n v="0.37071949199624143"/>
    <n v="0.62928050800375857"/>
    <n v="15.29454506149383"/>
    <n v="0.19249118171966428"/>
    <n v="-22717051.500443079"/>
    <n v="8882106.8699999992"/>
    <n v="0.1137"/>
    <n v="-1598779.24"/>
    <n v="0.18000000038279207"/>
    <n v="0.29370000038279209"/>
    <n v="-1363023.0900265847"/>
    <n v="0.15345718194748367"/>
    <n v="0.26715718194748367"/>
    <n v="-2.6542818435308424E-2"/>
    <n v="-9.0373913519625537E-2"/>
  </r>
  <r>
    <s v="SALETE - SC"/>
    <s v="SC"/>
    <x v="3"/>
    <n v="7"/>
    <n v="0"/>
    <n v="1"/>
    <n v="14.561787798011864"/>
    <n v="0.29123575596023726"/>
    <n v="-2938556.9185855882"/>
    <n v="4341450.3099999996"/>
    <n v="0.125"/>
    <n v="-213165.21"/>
    <n v="4.9099999949095356E-2"/>
    <n v="0.17409999994909536"/>
    <n v="-176313.41511513529"/>
    <n v="4.0611639550271694E-2"/>
    <n v="0.16561163955027169"/>
    <n v="-8.4883603988236689E-3"/>
    <n v="-4.8755659973035992E-2"/>
  </r>
  <r>
    <s v="SALGADINHO - PE"/>
    <s v="PE"/>
    <x v="2"/>
    <n v="7"/>
    <n v="0.52372888250771699"/>
    <n v="0.47627111749228301"/>
    <n v="17.045104734905632"/>
    <n v="0.1623618215973302"/>
    <n v="-17006836.340510912"/>
    <n v="2954910.27"/>
    <n v="0.1105"/>
    <n v="-410437.04"/>
    <n v="0.13890000118345386"/>
    <n v="0.24940000118345385"/>
    <n v="-1020410.1804306547"/>
    <n v="0.34532695993867002"/>
    <n v="0.45582695993867001"/>
    <n v="0.20642695875521616"/>
    <n v="0.82769429741651224"/>
  </r>
  <r>
    <s v="SALGUEIRO - PE"/>
    <s v="PE"/>
    <x v="2"/>
    <n v="5"/>
    <n v="0"/>
    <n v="1"/>
    <n v="15.153416228133892"/>
    <n v="0.30306832456267785"/>
    <n v="-2708554.6919356352"/>
    <n v="13893449.18"/>
    <n v="0.13980000000000001"/>
    <n v="-113926.28"/>
    <n v="8.1999997642054206E-3"/>
    <n v="0.14799999976420541"/>
    <n v="-162513.28151613811"/>
    <n v="1.1697115626987749E-2"/>
    <n v="0.15149711562698776"/>
    <n v="3.4971158627823407E-3"/>
    <n v="2.3629161272662014E-2"/>
  </r>
  <r>
    <s v="SALOÁ - PE"/>
    <s v="PE"/>
    <x v="2"/>
    <n v="6"/>
    <n v="0.42968414949117933"/>
    <n v="0.57031585050882061"/>
    <n v="17.878807699235889"/>
    <n v="0.20393134838146731"/>
    <n v="-53871760.097255789"/>
    <n v="6539788.049999997"/>
    <n v="0.11"/>
    <n v="-645369.75"/>
    <n v="9.8683588071329056E-2"/>
    <n v="0.20868358807132906"/>
    <n v="-3232305.6058353474"/>
    <n v="0.49425234902457565"/>
    <n v="0.6042523490245757"/>
    <n v="0.39556876095324667"/>
    <n v="1.895543222201256"/>
  </r>
  <r>
    <s v="SALTO DE PIRAPORA - SP"/>
    <s v="SP"/>
    <x v="4"/>
    <n v="6"/>
    <n v="0"/>
    <n v="1"/>
    <n v="16.785268157498489"/>
    <n v="0.33570536314996979"/>
    <n v="-57845429.99330844"/>
    <n v="34985473.848000005"/>
    <n v="0.11"/>
    <n v="-5204710.6500000004"/>
    <n v="0.14876776208928025"/>
    <n v="0.25876776208928026"/>
    <n v="-3470725.7995985062"/>
    <n v="9.9204767518017059E-2"/>
    <n v="0.20920476751801706"/>
    <n v="-4.9562994571263203E-2"/>
    <n v="-0.19153465706505957"/>
  </r>
  <r>
    <s v="SALTO DO JACUÍ - RS"/>
    <s v="RS"/>
    <x v="3"/>
    <n v="6"/>
    <n v="0"/>
    <n v="1"/>
    <n v="6.7275467862753766"/>
    <n v="0.13455093572550753"/>
    <n v="-42345784.671282768"/>
    <n v="10680517.122857142"/>
    <n v="0.11"/>
    <n v="-1494940.35"/>
    <n v="0.1399689109435264"/>
    <n v="0.24996891094352641"/>
    <n v="-2540747.0802769661"/>
    <n v="0.23788614830639321"/>
    <n v="0.34788614830639319"/>
    <n v="9.7917237362866782E-2"/>
    <n v="0.39171766198152724"/>
  </r>
  <r>
    <s v="SALTO VELOSO - SC"/>
    <s v="SC"/>
    <x v="3"/>
    <n v="7"/>
    <n v="0"/>
    <n v="1"/>
    <n v="10.185066120200421"/>
    <n v="0.20370132240400843"/>
    <n v="-640105.9421744612"/>
    <n v="5143895.88857143"/>
    <n v="0.11"/>
    <n v="-57916.91"/>
    <n v="1.1259347244697982E-2"/>
    <n v="0.12125934724469799"/>
    <n v="-38406.356530467674"/>
    <n v="7.4663946087629588E-3"/>
    <n v="0.11746639460876296"/>
    <n v="-3.7929526359350291E-3"/>
    <n v="-3.127967222420347E-2"/>
  </r>
  <r>
    <s v="SALVADOR DAS MISSÕES - RS"/>
    <s v="RS"/>
    <x v="3"/>
    <n v="7"/>
    <n v="0"/>
    <n v="1"/>
    <n v="12.412563441080929"/>
    <n v="0.24825126882161858"/>
    <n v="-11953621.254928274"/>
    <n v="4156374.8759999997"/>
    <n v="0.11"/>
    <n v="-683776.3"/>
    <n v="0.16451266317393651"/>
    <n v="0.27451266317393652"/>
    <n v="-717217.27529569645"/>
    <n v="0.17255837038114569"/>
    <n v="0.28255837038114567"/>
    <n v="8.0457072072091518E-3"/>
    <n v="2.9309056690442148E-2"/>
  </r>
  <r>
    <s v="SALVADOR DO SUL - RS"/>
    <s v="RS"/>
    <x v="3"/>
    <n v="7"/>
    <n v="0"/>
    <n v="1"/>
    <n v="12.52014793975105"/>
    <n v="0.250402958795021"/>
    <n v="-23323265.671990413"/>
    <n v="9012853.5"/>
    <n v="0.1222"/>
    <n v="-2164755.83"/>
    <n v="0.24018540077235251"/>
    <n v="0.36238540077235248"/>
    <n v="-1399395.9403194247"/>
    <n v="0.1552666911005959"/>
    <n v="0.27746669110059591"/>
    <n v="-8.4918709671756576E-2"/>
    <n v="-0.23433259036034348"/>
  </r>
  <r>
    <s v="SANANDUVA - RS"/>
    <s v="RS"/>
    <x v="3"/>
    <n v="6"/>
    <n v="0"/>
    <n v="1"/>
    <n v="7.3737498241815178"/>
    <n v="0.14747499648363036"/>
    <n v="-39037679.832386374"/>
    <n v="10854776.99"/>
    <n v="0.11"/>
    <n v="-1368787.38"/>
    <n v="0.12610000014380765"/>
    <n v="0.23610000014380766"/>
    <n v="-2342260.7899431824"/>
    <n v="0.21578156714790162"/>
    <n v="0.32578156714790163"/>
    <n v="8.9681567004093965E-2"/>
    <n v="0.37984568805366048"/>
  </r>
  <r>
    <s v="SANCLERLÂNDIA - GO"/>
    <s v="GO"/>
    <x v="0"/>
    <n v="7"/>
    <n v="0.30700606686062071"/>
    <n v="0.69299393313937929"/>
    <n v="16.634546764775358"/>
    <n v="0.23055279977025225"/>
    <n v="-16133599.769922743"/>
    <n v="5966169.6900000004"/>
    <n v="0.11"/>
    <n v="-45123.34"/>
    <n v="7.5632009052025457E-3"/>
    <n v="0.11756320090520254"/>
    <n v="-968015.9861953645"/>
    <n v="0.16225083034729515"/>
    <n v="0.27225083034729514"/>
    <n v="0.15468762944209258"/>
    <n v="1.3157827300638525"/>
  </r>
  <r>
    <s v="SANTA ALBERTINA - SP"/>
    <s v="SP"/>
    <x v="4"/>
    <n v="7"/>
    <n v="0"/>
    <n v="1"/>
    <n v="17.730799384396025"/>
    <n v="0.35461598768792052"/>
    <n v="-8196180.2110472582"/>
    <n v="7779299.8399999999"/>
    <n v="0.11"/>
    <n v="-583447.49"/>
    <n v="7.5000000257092553E-2"/>
    <n v="0.18500000025709257"/>
    <n v="-491770.81266283547"/>
    <n v="6.3215305075943112E-2"/>
    <n v="0.17321530507594313"/>
    <n v="-1.178469518114944E-2"/>
    <n v="-6.3701054944715563E-2"/>
  </r>
  <r>
    <s v="SANTA BÁRBARA DO SUL - RS"/>
    <s v="RS"/>
    <x v="3"/>
    <n v="7"/>
    <n v="0.24971706708310992"/>
    <n v="0.75028293291689008"/>
    <n v="11.804001461341528"/>
    <n v="0.17712681673141156"/>
    <n v="-33430808.862112813"/>
    <n v="11830139.434285715"/>
    <n v="0.11"/>
    <n v="-2246027.19"/>
    <n v="0.1898563582007021"/>
    <n v="0.29985635820070211"/>
    <n v="-2005848.5317267687"/>
    <n v="0.16955409045420761"/>
    <n v="0.27955409045420759"/>
    <n v="-2.0302267746494518E-2"/>
    <n v="-6.7706644168957886E-2"/>
  </r>
  <r>
    <s v="SANTA CRUZ - PB"/>
    <s v="PB"/>
    <x v="2"/>
    <n v="7"/>
    <n v="0.30938240599309524"/>
    <n v="0.69061759400690481"/>
    <n v="19.45904348218939"/>
    <n v="0.26877515582690759"/>
    <n v="-25937796.670266896"/>
    <n v="5055124.71"/>
    <n v="0.11"/>
    <n v="-303307.48"/>
    <n v="5.9999999485670454E-2"/>
    <n v="0.16999999948567046"/>
    <n v="-1556267.8002160138"/>
    <n v="0.30785942770856267"/>
    <n v="0.41785942770856266"/>
    <n v="0.2478594282228922"/>
    <n v="1.4579966410163703"/>
  </r>
  <r>
    <s v="SANTA CRUZ - PE"/>
    <s v="PE"/>
    <x v="2"/>
    <n v="6"/>
    <n v="0"/>
    <n v="1"/>
    <n v="7.8122874603271955"/>
    <n v="0.15624574920654391"/>
    <n v="-40162200.354614548"/>
    <n v="10041066.4"/>
    <n v="0.11119999999999999"/>
    <n v="-502053.32"/>
    <n v="4.9999999999999996E-2"/>
    <n v="0.16119999999999998"/>
    <n v="-2409732.0212768726"/>
    <n v="0.23998765920688189"/>
    <n v="0.35118765920688189"/>
    <n v="0.1899876592068819"/>
    <n v="1.1785834938392177"/>
  </r>
  <r>
    <s v="SANTA CRUZ DE GOIÁS - GO"/>
    <s v="GO"/>
    <x v="0"/>
    <n v="7"/>
    <n v="0.26777357385211714"/>
    <n v="0.7322264261478828"/>
    <n v="19.701021891271782"/>
    <n v="0.2885121770181428"/>
    <n v="-24836196.961848274"/>
    <n v="6874305.25"/>
    <n v="0.11"/>
    <n v="-137486.1"/>
    <n v="1.9999999272653772E-2"/>
    <n v="0.12999999927265377"/>
    <n v="-1490171.8177108965"/>
    <n v="0.21677417040956923"/>
    <n v="0.32677417040956924"/>
    <n v="0.19677417113691548"/>
    <n v="1.5136474787527789"/>
  </r>
  <r>
    <s v="SANTA CRUZ DO CAPIBARIBE - PE"/>
    <s v="PE"/>
    <x v="2"/>
    <n v="5"/>
    <n v="0"/>
    <n v="1"/>
    <n v="41.149365858150759"/>
    <n v="0.82298731716301521"/>
    <n v="-29397883.975688461"/>
    <n v="38297625.100000001"/>
    <n v="0.11"/>
    <n v="-1148928.75"/>
    <n v="2.9999999921666159E-2"/>
    <n v="0.13999999992166617"/>
    <n v="-1763873.0385413077"/>
    <n v="4.6056982226328903E-2"/>
    <n v="0.15605698222632891"/>
    <n v="1.6056982304662737E-2"/>
    <n v="0.11469273081176468"/>
  </r>
  <r>
    <s v="SANTA FÉ - PR"/>
    <s v="PR"/>
    <x v="3"/>
    <n v="6"/>
    <n v="0.14498415997632369"/>
    <n v="0.85501584002367625"/>
    <n v="14.38316001313134"/>
    <n v="0.24595659281644885"/>
    <n v="-30436602.452258814"/>
    <n v="9794892.2899999991"/>
    <n v="0.11"/>
    <n v="-1077438.1499999999"/>
    <n v="0.10999999980602135"/>
    <n v="0.21999999980602136"/>
    <n v="-1826196.1471355287"/>
    <n v="0.18644371914124733"/>
    <n v="0.29644371914124734"/>
    <n v="7.6443719335225979E-2"/>
    <n v="0.3474714518301274"/>
  </r>
  <r>
    <s v="SANTA FÉ DE GOIÁS - GO"/>
    <s v="GO"/>
    <x v="0"/>
    <n v="7"/>
    <n v="0.45846799125807031"/>
    <n v="0.54153200874192975"/>
    <n v="14.303851949091055"/>
    <n v="0.15491987357476891"/>
    <n v="-23773139.940068733"/>
    <n v="4613820.1559999995"/>
    <n v="0.1234"/>
    <n v="-205601.51"/>
    <n v="4.4562098878654262E-2"/>
    <n v="0.16796209887865426"/>
    <n v="-1426388.3964041239"/>
    <n v="0.30915561252407947"/>
    <n v="0.43255561252407948"/>
    <n v="0.26459351364542522"/>
    <n v="1.5753167852265482"/>
  </r>
  <r>
    <s v="SANTA FÉ DO SUL - SP"/>
    <s v="SP"/>
    <x v="4"/>
    <n v="6"/>
    <n v="0.18975520703358406"/>
    <n v="0.81024479296641594"/>
    <n v="17.991583766392392"/>
    <n v="0.2915517412787707"/>
    <n v="-102194700.85500528"/>
    <n v="39565708.739999995"/>
    <n v="0.11"/>
    <n v="-5744433.29"/>
    <n v="0.14518717022734676"/>
    <n v="0.25518717022734677"/>
    <n v="-6131682.0513003161"/>
    <n v="0.15497465473432379"/>
    <n v="0.2649746547343238"/>
    <n v="9.7874845069770289E-3"/>
    <n v="3.835414021111383E-2"/>
  </r>
  <r>
    <s v="SANTA FILOMENA - PE"/>
    <s v="PE"/>
    <x v="2"/>
    <n v="6"/>
    <n v="2.4573016894426404E-2"/>
    <n v="0.97542698310557363"/>
    <n v="10.548798845362965"/>
    <n v="0.2057916606623991"/>
    <n v="-19128922.461467586"/>
    <n v="6114952.9000000004"/>
    <n v="0.13689999999999999"/>
    <n v="-733794.35"/>
    <n v="0.12000000032706711"/>
    <n v="0.25690000032706711"/>
    <n v="-1147735.3476880551"/>
    <n v="0.18769324416023794"/>
    <n v="0.32459324416023794"/>
    <n v="6.7693243833170824E-2"/>
    <n v="0.26350036491626527"/>
  </r>
  <r>
    <s v="SANTA HELENA - PB"/>
    <s v="PB"/>
    <x v="2"/>
    <n v="7"/>
    <n v="0.32964317009989863"/>
    <n v="0.67035682990010137"/>
    <n v="22.447880737322883"/>
    <n v="0.30096180338094636"/>
    <n v="-17984571.898751039"/>
    <n v="4230934.24"/>
    <n v="0.11"/>
    <n v="-180237.8"/>
    <n v="4.2600000325223673E-2"/>
    <n v="0.15260000032522367"/>
    <n v="-1079074.3139250623"/>
    <n v="0.25504398147418672"/>
    <n v="0.36504398147418671"/>
    <n v="0.21244398114896304"/>
    <n v="1.3921623898833477"/>
  </r>
  <r>
    <s v="SANTA HELENA DE GOIÁS - GO"/>
    <s v="GO"/>
    <x v="0"/>
    <n v="6"/>
    <n v="0.23509388044227789"/>
    <n v="0.76490611955772214"/>
    <n v="16.43606866357786"/>
    <n v="0.25144099004483234"/>
    <n v="-50454320.006186135"/>
    <n v="20373523.760000002"/>
    <n v="0.11"/>
    <n v="-605093.66"/>
    <n v="2.9700000212432569E-2"/>
    <n v="0.13970000021243256"/>
    <n v="-3027259.2003711681"/>
    <n v="0.14858790438179792"/>
    <n v="0.25858790438179791"/>
    <n v="0.11888790416936534"/>
    <n v="0.85102293477867108"/>
  </r>
  <r>
    <s v="SANTA ISABEL - GO"/>
    <s v="GO"/>
    <x v="0"/>
    <n v="7"/>
    <n v="0.17841144961165137"/>
    <n v="0.82158855038834866"/>
    <n v="20.404465962307803"/>
    <n v="0.3352815122284174"/>
    <n v="-13547422.267439526"/>
    <n v="3948905.09"/>
    <n v="0.14000000000000001"/>
    <n v="-139793.01"/>
    <n v="3.5400448178408872E-2"/>
    <n v="0.17540044817840889"/>
    <n v="-812845.33604637149"/>
    <n v="0.20584068685387713"/>
    <n v="0.34584068685387714"/>
    <n v="0.17044023867546826"/>
    <n v="0.97172065662058427"/>
  </r>
  <r>
    <s v="SANTA IZABEL DO OESTE - PR"/>
    <s v="PR"/>
    <x v="3"/>
    <n v="6"/>
    <n v="0"/>
    <n v="1"/>
    <n v="25.788271436457819"/>
    <n v="0.51576542872915643"/>
    <n v="-19665692.48342232"/>
    <n v="10824193.414285712"/>
    <n v="0.12"/>
    <n v="-419168.38"/>
    <n v="3.8725137657535186E-2"/>
    <n v="0.15872513765753518"/>
    <n v="-1179941.5490053392"/>
    <n v="0.10900965123628137"/>
    <n v="0.22900965123628136"/>
    <n v="7.0284513578746183E-2"/>
    <n v="0.44280644273493608"/>
  </r>
  <r>
    <s v="SANTA JULIANA - MG"/>
    <s v="MG"/>
    <x v="4"/>
    <n v="6"/>
    <n v="0"/>
    <n v="1"/>
    <n v="47.048872311676128"/>
    <n v="0.94097744623352253"/>
    <n v="-2892450.9966886332"/>
    <n v="7980846.6200000001"/>
    <n v="0.19"/>
    <n v="-397336.89"/>
    <n v="4.9786308260112884E-2"/>
    <n v="0.23978630826011288"/>
    <n v="-173547.05980131798"/>
    <n v="2.1745444821155827E-2"/>
    <n v="0.21174544482115581"/>
    <n v="-2.8040863438957064E-2"/>
    <n v="-0.11694105323369497"/>
  </r>
  <r>
    <s v="SANTA LEOPOLDINA - ES"/>
    <s v="ES"/>
    <x v="4"/>
    <n v="6"/>
    <n v="0.41152725982407196"/>
    <n v="0.58847274017592799"/>
    <n v="15.35873624803123"/>
    <n v="0.18076395211036578"/>
    <n v="-56658509.241206817"/>
    <n v="9190794.4799999986"/>
    <n v="0.11"/>
    <n v="-2279631.87"/>
    <n v="0.2480342559025431"/>
    <n v="0.35803425590254312"/>
    <n v="-3399510.5544724087"/>
    <n v="0.36988212084059235"/>
    <n v="0.47988212084059234"/>
    <n v="0.12184786493804922"/>
    <n v="0.34032460003273046"/>
  </r>
  <r>
    <s v="SANTA LUZIA - MA"/>
    <s v="MA"/>
    <x v="2"/>
    <n v="5"/>
    <n v="0"/>
    <n v="1"/>
    <n v="23.291682088313241"/>
    <n v="0.46583364176626479"/>
    <n v="-55263922.347315386"/>
    <n v="54452050.380000003"/>
    <n v="0.11"/>
    <n v="-1551883.44"/>
    <n v="2.8500000076581135E-2"/>
    <n v="0.13850000007658114"/>
    <n v="-3315835.3408389231"/>
    <n v="6.0894591070473535E-2"/>
    <n v="0.17089459107047353"/>
    <n v="3.2394590993892386E-2"/>
    <n v="0.23389596372549004"/>
  </r>
  <r>
    <s v="SANTA LUZIA - MG"/>
    <s v="MG"/>
    <x v="4"/>
    <n v="4"/>
    <n v="0"/>
    <n v="1"/>
    <n v="9.1016458495482588"/>
    <n v="0.18203291699096519"/>
    <n v="-113986504.43631549"/>
    <n v="35412120.640000001"/>
    <n v="0.11"/>
    <n v="-903009.08"/>
    <n v="2.5500000103919219E-2"/>
    <n v="0.13550000010391922"/>
    <n v="-6839190.2661789292"/>
    <n v="0.19313133872173913"/>
    <n v="0.30313133872173914"/>
    <n v="0.16763133861781992"/>
    <n v="1.2371316493672189"/>
  </r>
  <r>
    <s v="SANTA LUZIA DO NORTE - AL"/>
    <s v="AL"/>
    <x v="2"/>
    <n v="7"/>
    <n v="0.58892588731204054"/>
    <n v="0.41107411268795946"/>
    <n v="21.093161752282761"/>
    <n v="0.17341705502206481"/>
    <n v="-41825635.923166156"/>
    <n v="7252079.537142856"/>
    <n v="0.11"/>
    <n v="-1608340.62"/>
    <n v="0.22177647277068441"/>
    <n v="0.33177647277068439"/>
    <n v="-2509538.1553899692"/>
    <n v="0.34604393712684878"/>
    <n v="0.45604393712684876"/>
    <n v="0.12426746435616437"/>
    <n v="0.37455176769588161"/>
  </r>
  <r>
    <s v="SANTA MARIA - RS"/>
    <s v="RS"/>
    <x v="3"/>
    <n v="4"/>
    <n v="0.44823037671703048"/>
    <n v="0.55176962328296952"/>
    <n v="11.888577472977174"/>
    <n v="0.13119511827270025"/>
    <n v="-1648227179.7764463"/>
    <n v="174699658.77000001"/>
    <n v="0.16"/>
    <n v="-38800794.210000001"/>
    <n v="0.22209999998387517"/>
    <n v="0.38209999998387517"/>
    <n v="-98893630.786586776"/>
    <n v="0.56607798482757599"/>
    <n v="0.72607798482757602"/>
    <n v="0.34397798484370085"/>
    <n v="0.90023026657476279"/>
  </r>
  <r>
    <s v="SANTA MARIA DA BOA VISTA - PE"/>
    <s v="PE"/>
    <x v="2"/>
    <n v="6"/>
    <n v="0.27647961896017964"/>
    <n v="0.7235203810398203"/>
    <n v="8.8759473500509145"/>
    <n v="0.12843857617596441"/>
    <n v="-166907425.36564517"/>
    <n v="30254726.739999998"/>
    <n v="0.11"/>
    <n v="-907641.8"/>
    <n v="2.9999999927284093E-2"/>
    <n v="0.1399999999272841"/>
    <n v="-10014445.52193871"/>
    <n v="0.33100432894336929"/>
    <n v="0.44100432894336927"/>
    <n v="0.3010043290160852"/>
    <n v="2.1500309226601901"/>
  </r>
  <r>
    <s v="SANTA MARIA DA VITÓRIA - BA"/>
    <s v="BA"/>
    <x v="2"/>
    <n v="6"/>
    <n v="8.6050884928481383E-2"/>
    <n v="0.91394911507151866"/>
    <n v="20.685904095227073"/>
    <n v="0.37811727484574176"/>
    <n v="-92028190.456795096"/>
    <n v="34937857.890000001"/>
    <n v="0.11"/>
    <n v="-2096271.47"/>
    <n v="5.9999999902684356E-2"/>
    <n v="0.16999999990268436"/>
    <n v="-5521691.4274077052"/>
    <n v="0.15804321618092498"/>
    <n v="0.26804321618092497"/>
    <n v="9.8043216278240614E-2"/>
    <n v="0.57672480196685272"/>
  </r>
  <r>
    <s v="SANTA MARIA DE JETIBÁ - ES"/>
    <s v="ES"/>
    <x v="4"/>
    <n v="6"/>
    <n v="0.21829081834618316"/>
    <n v="0.78170918165381686"/>
    <n v="9.1413585520572891"/>
    <n v="0.14291767825865648"/>
    <n v="-66549519.778202176"/>
    <n v="23110107.61714286"/>
    <n v="0.11"/>
    <n v="-1263289.8"/>
    <n v="5.466395141591221E-2"/>
    <n v="0.16466395141591222"/>
    <n v="-3992971.1866921303"/>
    <n v="0.17278029392343383"/>
    <n v="0.28278029392343385"/>
    <n v="0.11811634250752162"/>
    <n v="0.71731755184946633"/>
  </r>
  <r>
    <s v="SANTA MARIA DO HERVAL - RS"/>
    <s v="RS"/>
    <x v="3"/>
    <n v="7"/>
    <n v="0"/>
    <n v="1"/>
    <n v="20.515201589805081"/>
    <n v="0.41030403179610159"/>
    <n v="-4491187.1254496742"/>
    <n v="6129657.3200000003"/>
    <n v="0.11"/>
    <n v="-251347.09"/>
    <n v="4.1005080199165191E-2"/>
    <n v="0.1510050801991652"/>
    <n v="-269471.22752698045"/>
    <n v="4.3961874776872592E-2"/>
    <n v="0.15396187477687259"/>
    <n v="2.9567945777073945E-3"/>
    <n v="1.9580762275067665E-2"/>
  </r>
  <r>
    <s v="SANTA RITA - PB"/>
    <s v="PB"/>
    <x v="2"/>
    <n v="4"/>
    <n v="0.38619988947768435"/>
    <n v="0.61380011052231565"/>
    <n v="31.115719301664321"/>
    <n v="0.38197663892685818"/>
    <n v="-384035372.14473253"/>
    <n v="84498622"/>
    <n v="0.11"/>
    <n v="-4799521.7300000004"/>
    <n v="5.6800000004733807E-2"/>
    <n v="0.1668000000047338"/>
    <n v="-23042122.32868395"/>
    <n v="0.27269228519115907"/>
    <n v="0.38269228519115905"/>
    <n v="0.21589228518642525"/>
    <n v="1.294318256476608"/>
  </r>
  <r>
    <s v="SANTA RITA DO PASSA QUATRO - SP"/>
    <s v="SP"/>
    <x v="4"/>
    <n v="6"/>
    <n v="0"/>
    <n v="1"/>
    <n v="16.367754472987421"/>
    <n v="0.32735508945974845"/>
    <n v="-34762229.555268809"/>
    <n v="20076113.828571424"/>
    <n v="0.11"/>
    <n v="-626717.25"/>
    <n v="3.1217060002323962E-2"/>
    <n v="0.14121706000232395"/>
    <n v="-2085733.7733161284"/>
    <n v="0.10389131039632808"/>
    <n v="0.21389131039632808"/>
    <n v="7.2674250394004131E-2"/>
    <n v="0.51462798044944535"/>
  </r>
  <r>
    <s v="SANTA RITA D'OESTE - SP"/>
    <s v="SP"/>
    <x v="4"/>
    <n v="7"/>
    <n v="0"/>
    <n v="1"/>
    <n v="36.346864859762192"/>
    <n v="0.7269372971952438"/>
    <n v="-2420291.4902213728"/>
    <n v="3963287.25"/>
    <n v="0.16"/>
    <n v="0"/>
    <n v="0"/>
    <n v="0.16"/>
    <n v="-145217.48941328237"/>
    <n v="3.6640667267627998E-2"/>
    <n v="0.19664066726762799"/>
    <n v="3.6640667267627991E-2"/>
    <n v="0.22900417042267485"/>
  </r>
  <r>
    <s v="SANTA ROSA - RS"/>
    <s v="RS"/>
    <x v="3"/>
    <n v="5"/>
    <n v="0"/>
    <n v="1"/>
    <n v="12.366920654233175"/>
    <n v="0.24733841308466351"/>
    <n v="-168361218.77413836"/>
    <n v="67052265.780000001"/>
    <n v="0.11"/>
    <n v="-9052055.8800000008"/>
    <n v="0.13499999999552589"/>
    <n v="0.24499999999552591"/>
    <n v="-10101673.126448302"/>
    <n v="0.15065371779668296"/>
    <n v="0.26065371779668295"/>
    <n v="1.5653717801157041E-2"/>
    <n v="6.3892725720175125E-2"/>
  </r>
  <r>
    <s v="SANTA SALETE - SP"/>
    <s v="SP"/>
    <x v="4"/>
    <n v="7"/>
    <n v="0"/>
    <n v="1"/>
    <n v="20.515807246760676"/>
    <n v="0.41031614493521351"/>
    <n v="-3459323.5138012958"/>
    <n v="2778634.9"/>
    <n v="0.11"/>
    <n v="-55572.7"/>
    <n v="2.0000000719777901E-2"/>
    <n v="0.13000000071977791"/>
    <n v="-207559.41082807773"/>
    <n v="7.4698338679931545E-2"/>
    <n v="0.18469833867993155"/>
    <n v="5.4698337960153637E-2"/>
    <n v="0.42075644351771113"/>
  </r>
  <r>
    <s v="SANTA TEREZINHA DE GOIÁS - GO"/>
    <s v="GO"/>
    <x v="0"/>
    <n v="6"/>
    <n v="0.27721782270882828"/>
    <n v="0.72278217729117178"/>
    <n v="17.731118634140245"/>
    <n v="0.25631473064383908"/>
    <n v="-40587462.355417229"/>
    <n v="8745654.9700000007"/>
    <n v="0.11"/>
    <n v="-682161.09"/>
    <n v="7.8000000267561431E-2"/>
    <n v="0.18800000026756142"/>
    <n v="-2435247.7413250338"/>
    <n v="0.278452299991093"/>
    <n v="0.38845229999109299"/>
    <n v="0.20045229972353157"/>
    <n v="1.0662356353098299"/>
  </r>
  <r>
    <s v="SANTA VITÓRIA - MG"/>
    <s v="MG"/>
    <x v="4"/>
    <n v="6"/>
    <n v="0.29896658614724708"/>
    <n v="0.70103341385275297"/>
    <n v="38.896767036645699"/>
    <n v="0.54535866767069929"/>
    <n v="-61166962.786286622"/>
    <n v="19700760.411428571"/>
    <n v="0.11"/>
    <n v="-2856473.91"/>
    <n v="0.14499307896475591"/>
    <n v="0.25499307896475593"/>
    <n v="-3670017.7671771972"/>
    <n v="0.18628812749015464"/>
    <n v="0.29628812749015465"/>
    <n v="4.1295048525398725E-2"/>
    <n v="0.1619457621871625"/>
  </r>
  <r>
    <s v="SANTA VITÓRIA DO PALMAR - RS"/>
    <s v="RS"/>
    <x v="3"/>
    <n v="6"/>
    <n v="0"/>
    <n v="1"/>
    <n v="15.841858079424114"/>
    <n v="0.3168371615884823"/>
    <n v="-5734790.075129644"/>
    <n v="10088558.51"/>
    <n v="0.15570000000000001"/>
    <n v="-375294.38"/>
    <n v="3.7200000339790866E-2"/>
    <n v="0.19290000033979088"/>
    <n v="-344087.40450777864"/>
    <n v="3.4106696627343905E-2"/>
    <n v="0.1898066966273439"/>
    <n v="-3.093303712446982E-3"/>
    <n v="-1.6035789046128346E-2"/>
  </r>
  <r>
    <s v="SANTANA - AP"/>
    <s v="AP"/>
    <x v="1"/>
    <n v="4"/>
    <n v="0"/>
    <n v="1"/>
    <n v="20.098300599413079"/>
    <n v="0.4019660119882616"/>
    <n v="-17946835.981371742"/>
    <n v="35239626.759999998"/>
    <n v="0.11"/>
    <n v="-1677406.23"/>
    <n v="4.7599999892847904E-2"/>
    <n v="0.1575999998928479"/>
    <n v="-1076810.1588823046"/>
    <n v="3.0556798067582731E-2"/>
    <n v="0.14055679806758273"/>
    <n v="-1.704320182526517E-2"/>
    <n v="-0.10814214363485297"/>
  </r>
  <r>
    <s v="SANTANA DA BOA VISTA - RS"/>
    <s v="RS"/>
    <x v="3"/>
    <n v="7"/>
    <n v="0"/>
    <n v="1"/>
    <n v="7.3000019892459269"/>
    <n v="0.14600003978491854"/>
    <n v="-12383210.455048848"/>
    <n v="8395814.2714285702"/>
    <n v="0.1535"/>
    <n v="-559010.88"/>
    <n v="6.6582092210203545E-2"/>
    <n v="0.22008209221020353"/>
    <n v="-742992.62730293081"/>
    <n v="8.8495600698478602E-2"/>
    <n v="0.24199560069847859"/>
    <n v="2.1913508488275057E-2"/>
    <n v="9.9569702687782424E-2"/>
  </r>
  <r>
    <s v="SANTANA DE PARNAÍBA - SP"/>
    <s v="SP"/>
    <x v="4"/>
    <n v="4"/>
    <n v="0"/>
    <n v="1"/>
    <n v="21.802533731511232"/>
    <n v="0.43605067463022462"/>
    <n v="-2339157.7699017781"/>
    <n v="225734002.78"/>
    <n v="0.11"/>
    <n v="-270880.8"/>
    <n v="1.1999999852215441E-3"/>
    <n v="0.11119999998522155"/>
    <n v="-140349.46619410667"/>
    <n v="6.2174712035249313E-4"/>
    <n v="0.1106217471203525"/>
    <n v="-5.782528648690527E-4"/>
    <n v="-5.2001156919595504E-3"/>
  </r>
  <r>
    <s v="SANTANA DO CARIRI - CE"/>
    <s v="CE"/>
    <x v="2"/>
    <n v="6"/>
    <n v="0"/>
    <n v="1"/>
    <n v="31.752523911818479"/>
    <n v="0.63505047823636962"/>
    <n v="-17470012.961812083"/>
    <n v="14381847.291428573"/>
    <n v="0.11"/>
    <n v="-1560044.16"/>
    <n v="0.1084731417590402"/>
    <n v="0.2184731417590402"/>
    <n v="-1048200.777708725"/>
    <n v="7.2883598085027743E-2"/>
    <n v="0.18288359808502774"/>
    <n v="-3.5589543674012458E-2"/>
    <n v="-0.1629012307300689"/>
  </r>
  <r>
    <s v="SANTANA DO ITARARÉ - PR"/>
    <s v="PR"/>
    <x v="3"/>
    <n v="7"/>
    <n v="0.1685430773949208"/>
    <n v="0.8314569226050792"/>
    <n v="11.195265318179462"/>
    <n v="0.18616761698401738"/>
    <n v="-10185769.963947034"/>
    <n v="7095897.5"/>
    <n v="0.13"/>
    <n v="-260291.33"/>
    <n v="3.6681946152688931E-2"/>
    <n v="0.16668194615268894"/>
    <n v="-611146.19783682202"/>
    <n v="8.6126694732670817E-2"/>
    <n v="0.21612669473267082"/>
    <n v="4.9444748579981879E-2"/>
    <n v="0.29664129632064662"/>
  </r>
  <r>
    <s v="SANTIAGO - RS"/>
    <s v="RS"/>
    <x v="3"/>
    <n v="6"/>
    <n v="0.19005793313474825"/>
    <n v="0.80994206686525172"/>
    <n v="6.4184955960769381"/>
    <n v="0.10397219178504143"/>
    <n v="-154492126.48127404"/>
    <n v="34317546.329999998"/>
    <n v="0.11"/>
    <n v="-7824400.5599999996"/>
    <n v="0.22799999990558767"/>
    <n v="0.33799999990558766"/>
    <n v="-9269527.5888764411"/>
    <n v="0.27011044145580793"/>
    <n v="0.38011044145580791"/>
    <n v="4.2110441550220257E-2"/>
    <n v="0.12458710521296701"/>
  </r>
  <r>
    <s v="SANTO AMARO DA IMPERATRIZ - SC"/>
    <s v="SC"/>
    <x v="3"/>
    <n v="6"/>
    <n v="0"/>
    <n v="1"/>
    <n v="23.36715347176192"/>
    <n v="0.4673430694352384"/>
    <n v="-19571077.072418872"/>
    <n v="11117787.71142857"/>
    <n v="0.11"/>
    <n v="-1232652.83"/>
    <n v="0.11087213229776731"/>
    <n v="0.22087213229776731"/>
    <n v="-1174264.6243451324"/>
    <n v="0.10562034955371948"/>
    <n v="0.21562034955371948"/>
    <n v="-5.2517827440478337E-3"/>
    <n v="-2.3777480161995657E-2"/>
  </r>
  <r>
    <s v="SANTO ÂNGELO - RS"/>
    <s v="RS"/>
    <x v="3"/>
    <n v="5"/>
    <n v="0.3604666432585899"/>
    <n v="0.6395333567414101"/>
    <n v="11.045226978192893"/>
    <n v="0.14127582170668965"/>
    <n v="-288786022.82885659"/>
    <n v="51605920.020000011"/>
    <n v="0.11"/>
    <n v="-14272718.210000001"/>
    <n v="0.27657133531324646"/>
    <n v="0.38657133531324644"/>
    <n v="-17327161.369731396"/>
    <n v="0.33575917962544238"/>
    <n v="0.44575917962544237"/>
    <n v="5.9187844312195925E-2"/>
    <n v="0.15310975984350939"/>
  </r>
  <r>
    <s v="SANTO ANTÔNIO DA BARRA - GO"/>
    <s v="GO"/>
    <x v="0"/>
    <n v="7"/>
    <n v="0.19961734006011536"/>
    <n v="0.80038265993988467"/>
    <n v="7.6099200522668093"/>
    <n v="0.12181696106726349"/>
    <n v="-15268834.531100903"/>
    <n v="4103594"/>
    <n v="0.1285"/>
    <n v="-328287.52"/>
    <n v="0.08"/>
    <n v="0.20850000000000002"/>
    <n v="-916130.07186605409"/>
    <n v="0.22325066072960778"/>
    <n v="0.35175066072960781"/>
    <n v="0.14325066072960779"/>
    <n v="0.68705352867917391"/>
  </r>
  <r>
    <s v="SANTO ANTÔNIO DA PATRULHA - RS"/>
    <s v="RS"/>
    <x v="3"/>
    <n v="6"/>
    <n v="0"/>
    <n v="1"/>
    <n v="10.412437871569866"/>
    <n v="0.20824875743139731"/>
    <n v="-98473841.590220928"/>
    <n v="32912720.960000001"/>
    <n v="0.11"/>
    <n v="-5266035.3499999996"/>
    <n v="0.15999999989061978"/>
    <n v="0.26999999989061979"/>
    <n v="-5908430.4954132559"/>
    <n v="0.17951814140781558"/>
    <n v="0.28951814140781557"/>
    <n v="1.9518141517195775E-2"/>
    <n v="7.2289413055936391E-2"/>
  </r>
  <r>
    <s v="SANTO ANTÔNIO DE GOIÁS - GO"/>
    <s v="GO"/>
    <x v="0"/>
    <n v="7"/>
    <n v="6.5517681137940778E-2"/>
    <n v="0.93448231886205924"/>
    <n v="22.64538517663776"/>
    <n v="0.42323424102777912"/>
    <n v="-13617107.761760652"/>
    <n v="4339428.47"/>
    <n v="0.1459"/>
    <n v="-26036.57"/>
    <n v="5.9999998110350236E-3"/>
    <n v="0.15189999981103502"/>
    <n v="-817026.4657056391"/>
    <n v="0.18827974037457498"/>
    <n v="0.33417974037457499"/>
    <n v="0.18227974056353996"/>
    <n v="1.1999982935503462"/>
  </r>
  <r>
    <s v="SANTO ANTÔNIO DE PÁDUA - RJ"/>
    <s v="RJ"/>
    <x v="4"/>
    <n v="6"/>
    <n v="0.19506239209188264"/>
    <n v="0.80493760790811741"/>
    <n v="20.905466240958525"/>
    <n v="0.33655191976402116"/>
    <n v="-122731935.83261317"/>
    <n v="27295770.850000001"/>
    <n v="0.11"/>
    <n v="-4094365.63"/>
    <n v="0.15000000009158926"/>
    <n v="0.26000000009158925"/>
    <n v="-7363916.1499567898"/>
    <n v="0.26978231134867509"/>
    <n v="0.37978231134867507"/>
    <n v="0.11978231125708583"/>
    <n v="0.46070119698034828"/>
  </r>
  <r>
    <s v="SANTO ANTÔNIO DE POSSE - SP"/>
    <s v="SP"/>
    <x v="4"/>
    <n v="6"/>
    <n v="0"/>
    <n v="1"/>
    <n v="17.706087697247018"/>
    <n v="0.35412175394494033"/>
    <n v="-20019190.393936124"/>
    <n v="19489000"/>
    <n v="0.11"/>
    <n v="-2143790"/>
    <n v="0.11"/>
    <n v="0.22"/>
    <n v="-1201151.4236361673"/>
    <n v="6.1632275829245589E-2"/>
    <n v="0.17163227582924559"/>
    <n v="-4.8367724170754411E-2"/>
    <n v="-0.21985329168524737"/>
  </r>
  <r>
    <s v="SANTO ANTÔNIO DO DESCOBERTO - GO"/>
    <s v="GO"/>
    <x v="0"/>
    <n v="5"/>
    <n v="0.11893567011570082"/>
    <n v="0.88106432988429917"/>
    <n v="51.835282373691086"/>
    <n v="0.9134043665787912"/>
    <n v="-17687874.331055317"/>
    <n v="54512481.399999999"/>
    <n v="0.11"/>
    <n v="-1090248.81"/>
    <n v="1.9999984994262251E-2"/>
    <n v="0.12999998499426224"/>
    <n v="-1061272.4598633191"/>
    <n v="1.9468430579704248E-2"/>
    <n v="0.12946843057970425"/>
    <n v="-5.3155441455798869E-4"/>
    <n v="-4.0888805839589537E-3"/>
  </r>
  <r>
    <s v="SANTO ANTÔNIO DO LESTE - MT"/>
    <s v="MT"/>
    <x v="0"/>
    <n v="7"/>
    <n v="0"/>
    <n v="1"/>
    <n v="19.756621740741242"/>
    <n v="0.39513243481482485"/>
    <n v="-4983359.2033850932"/>
    <n v="6386849.8200000003"/>
    <n v="0.11"/>
    <n v="-251003.2"/>
    <n v="3.9300000324729724E-2"/>
    <n v="0.14930000032472973"/>
    <n v="-299001.55220310559"/>
    <n v="4.6815184422655733E-2"/>
    <n v="0.15681518442265574"/>
    <n v="7.5151840979260087E-3"/>
    <n v="5.0336129146552944E-2"/>
  </r>
  <r>
    <s v="SANTO ANTÔNIO DO MONTE - MG"/>
    <s v="MG"/>
    <x v="4"/>
    <n v="6"/>
    <n v="0.31960905180301047"/>
    <n v="0.68039094819698953"/>
    <n v="26.775052506096173"/>
    <n v="0.36435006725293911"/>
    <n v="-39263225.295613602"/>
    <n v="14930812.41"/>
    <n v="0.11"/>
    <n v="-1168519.29"/>
    <n v="7.8262271195462696E-2"/>
    <n v="0.18826227119546268"/>
    <n v="-2355793.5177368158"/>
    <n v="0.15778066544851968"/>
    <n v="0.26778066544851969"/>
    <n v="7.9518394253057012E-2"/>
    <n v="0.42238093563896983"/>
  </r>
  <r>
    <s v="SANTO ANTÔNIO DO PLANALTO - RS"/>
    <s v="RS"/>
    <x v="3"/>
    <n v="7"/>
    <n v="0"/>
    <n v="1"/>
    <n v="12.297791753417821"/>
    <n v="0.24595583506835642"/>
    <n v="-10798296.551918752"/>
    <n v="4176345.6085714279"/>
    <n v="0.11"/>
    <n v="-730852.57"/>
    <n v="0.17499810564049495"/>
    <n v="0.28499810564049494"/>
    <n v="-647897.79311512515"/>
    <n v="0.15513509987904159"/>
    <n v="0.2651350998790416"/>
    <n v="-1.9863005761453334E-2"/>
    <n v="-6.9695220313180317E-2"/>
  </r>
  <r>
    <s v="SANTO AUGUSTO - RS"/>
    <s v="RS"/>
    <x v="3"/>
    <n v="6"/>
    <n v="0"/>
    <n v="1"/>
    <n v="12.05778154628416"/>
    <n v="0.24115563092568318"/>
    <n v="-21590119.178835079"/>
    <n v="11313495.831428573"/>
    <n v="0.11"/>
    <n v="-1558958.68"/>
    <n v="0.13779637198161657"/>
    <n v="0.24779637198161658"/>
    <n v="-1295407.1507301047"/>
    <n v="0.11450104989931584"/>
    <n v="0.22450104989931585"/>
    <n v="-2.3295322082300729E-2"/>
    <n v="-9.4009940081079768E-2"/>
  </r>
  <r>
    <s v="SÃO BENTO - PB"/>
    <s v="PB"/>
    <x v="2"/>
    <n v="6"/>
    <n v="0.4483011302842605"/>
    <n v="0.55169886971573945"/>
    <n v="11.904619562751114"/>
    <n v="0.1313553031433134"/>
    <n v="-63658859.449353263"/>
    <n v="23473701.34"/>
    <n v="0.12590000000000001"/>
    <n v="-2112632.73"/>
    <n v="8.9999983360101829E-2"/>
    <n v="0.21589998336010185"/>
    <n v="-3819531.5669611958"/>
    <n v="0.16271535160296949"/>
    <n v="0.28861535160296947"/>
    <n v="7.2715368242867617E-2"/>
    <n v="0.33680117576287572"/>
  </r>
  <r>
    <s v="SÃO BENTO DO SUL - SC"/>
    <s v="SC"/>
    <x v="3"/>
    <n v="5"/>
    <n v="0"/>
    <n v="1"/>
    <n v="8.7612471613303082"/>
    <n v="0.17522494322660617"/>
    <n v="-184311467.79374048"/>
    <n v="71065937.930000007"/>
    <n v="0.11"/>
    <n v="-5166493.6900000004"/>
    <n v="7.2700000035023804E-2"/>
    <n v="0.18270000003502379"/>
    <n v="-11058688.067624429"/>
    <n v="0.15561165292037998"/>
    <n v="0.26561165292037997"/>
    <n v="8.291165288535618E-2"/>
    <n v="0.45381309726032804"/>
  </r>
  <r>
    <s v="SÃO BENTO DO UNA - PE"/>
    <s v="PE"/>
    <x v="2"/>
    <n v="5"/>
    <n v="0"/>
    <n v="1"/>
    <n v="13.614496352668427"/>
    <n v="0.27228992705336852"/>
    <n v="-11780054.132646089"/>
    <n v="6097214.79"/>
    <n v="0.11449999999999999"/>
    <n v="-219499.73"/>
    <n v="3.5999999599817284E-2"/>
    <n v="0.15049999959981727"/>
    <n v="-706803.24795876537"/>
    <n v="0.11592231408970347"/>
    <n v="0.23042231408970346"/>
    <n v="7.9922314489886181E-2"/>
    <n v="0.53104528041462684"/>
  </r>
  <r>
    <s v="SÃO BORJA - RS"/>
    <s v="RS"/>
    <x v="3"/>
    <n v="5"/>
    <n v="0.20050808543748211"/>
    <n v="0.79949191456251789"/>
    <n v="26.696455753927165"/>
    <n v="0.42687201045481549"/>
    <n v="-139466846.1023438"/>
    <n v="39571763.622857139"/>
    <n v="0.11"/>
    <n v="-5786066.7999999998"/>
    <n v="0.14621705656449177"/>
    <n v="0.25621705656449179"/>
    <n v="-8368010.7661406277"/>
    <n v="0.21146418557163224"/>
    <n v="0.32146418557163225"/>
    <n v="6.524712900714047E-2"/>
    <n v="0.25465568093714031"/>
  </r>
  <r>
    <s v="SÃO DOMINGOS - GO"/>
    <s v="GO"/>
    <x v="0"/>
    <n v="6"/>
    <n v="0.23804246565045775"/>
    <n v="0.76195753434954228"/>
    <n v="39.904023415626007"/>
    <n v="0.60810342584793586"/>
    <n v="-9867876.7543134186"/>
    <n v="8396602.6300000008"/>
    <n v="0.16469999999999999"/>
    <n v="-419830.13"/>
    <n v="4.9999999821356313E-2"/>
    <n v="0.21469999982135629"/>
    <n v="-592072.6052588051"/>
    <n v="7.0513353001058363E-2"/>
    <n v="0.23521335300105833"/>
    <n v="2.0513353179702043E-2"/>
    <n v="9.5544262677086378E-2"/>
  </r>
  <r>
    <s v="SÃO FIDÉLIS - RJ"/>
    <s v="RJ"/>
    <x v="4"/>
    <n v="6"/>
    <n v="0.26992212621856798"/>
    <n v="0.73007787378143196"/>
    <n v="15.883463439395923"/>
    <n v="0.2319233043223857"/>
    <n v="-109996790.8803235"/>
    <n v="26304123.82"/>
    <n v="0.11"/>
    <n v="0"/>
    <n v="0"/>
    <n v="0.11"/>
    <n v="-6599807.4528194098"/>
    <n v="0.25090390761471904"/>
    <n v="0.36090390761471902"/>
    <n v="0.25090390761471904"/>
    <n v="2.2809446146792638"/>
  </r>
  <r>
    <s v="SÃO FRANCISCO - MG"/>
    <s v="MG"/>
    <x v="4"/>
    <n v="5"/>
    <n v="0"/>
    <n v="1"/>
    <n v="9.6401969803091294"/>
    <n v="0.19280393960618258"/>
    <n v="-67818584.139278606"/>
    <n v="27745960.440000001"/>
    <n v="0.11"/>
    <n v="-2963268.57"/>
    <n v="0.10679999982008191"/>
    <n v="0.21679999982008191"/>
    <n v="-4069115.0483567161"/>
    <n v="0.14665612520986915"/>
    <n v="0.25665612520986913"/>
    <n v="3.9856125389787223E-2"/>
    <n v="0.1838382168951247"/>
  </r>
  <r>
    <s v="SÃO FRANCISCO DE ASSIS - RS"/>
    <s v="RS"/>
    <x v="3"/>
    <n v="6"/>
    <n v="0.18776925364681241"/>
    <n v="0.81223074635318759"/>
    <n v="12.146098436669396"/>
    <n v="0.19730869196990536"/>
    <n v="-52191327.238691472"/>
    <n v="13537535.15"/>
    <n v="0.11"/>
    <n v="-1895254.92"/>
    <n v="0.1399999999261313"/>
    <n v="0.24999999992613131"/>
    <n v="-3131479.634321488"/>
    <n v="0.2313183012729971"/>
    <n v="0.34131830127299712"/>
    <n v="9.1318301346865804E-2"/>
    <n v="0.36527320549539222"/>
  </r>
  <r>
    <s v="SÃO FRANCISCO DE PAULA - RS"/>
    <s v="RS"/>
    <x v="3"/>
    <n v="6"/>
    <n v="0"/>
    <n v="1"/>
    <n v="20.894017652974533"/>
    <n v="0.41788035305949067"/>
    <n v="-14037119.618065108"/>
    <n v="9234013.3599999994"/>
    <n v="0.1229"/>
    <n v="-1543003.63"/>
    <n v="0.16709999973402681"/>
    <n v="0.28999999973402679"/>
    <n v="-842227.17708390637"/>
    <n v="9.120922227947767E-2"/>
    <n v="0.21410922227947765"/>
    <n v="-7.5890777454549141E-2"/>
    <n v="-0.26169233629018029"/>
  </r>
  <r>
    <s v="SÃO FRANCISCO DO GLÓRIA - MG"/>
    <s v="MG"/>
    <x v="4"/>
    <n v="7"/>
    <n v="0.15258748487373994"/>
    <n v="0.84741251512626004"/>
    <n v="16.985273751644378"/>
    <n v="0.2878706709997802"/>
    <n v="-10596984.650770428"/>
    <n v="2562522.12"/>
    <n v="0.14829999999999999"/>
    <n v="-358022.44"/>
    <n v="0.13971486810033859"/>
    <n v="0.28801486810033861"/>
    <n v="-635819.07904622564"/>
    <n v="0.24812237681141486"/>
    <n v="0.39642237681141484"/>
    <n v="0.10840750871107624"/>
    <n v="0.37639552925201492"/>
  </r>
  <r>
    <s v="SÃO FRANCISCO DO GUAPORÉ - RO"/>
    <s v="RO"/>
    <x v="1"/>
    <n v="6"/>
    <n v="0"/>
    <n v="1"/>
    <n v="22.034615680561156"/>
    <n v="0.44069231361122313"/>
    <n v="-6569184.1058811182"/>
    <n v="11052311.35"/>
    <n v="0.11"/>
    <n v="-173957.26"/>
    <n v="1.5739446210950258E-2"/>
    <n v="0.12573944621095026"/>
    <n v="-394151.0463528671"/>
    <n v="3.5662318393959024E-2"/>
    <n v="0.14566231839395902"/>
    <n v="1.9922872183008755E-2"/>
    <n v="0.15844568099643608"/>
  </r>
  <r>
    <s v="SÃO FRANCISCO DO PIAUÍ - PI"/>
    <s v="PI"/>
    <x v="2"/>
    <n v="7"/>
    <n v="0"/>
    <n v="1"/>
    <n v="21.093161752124232"/>
    <n v="0.42186323504248463"/>
    <n v="-14145034.429001365"/>
    <n v="5769096.8399999999"/>
    <n v="0.11"/>
    <n v="-610815.63"/>
    <n v="0.10587716707490735"/>
    <n v="0.21587716707490734"/>
    <n v="-848702.06574008183"/>
    <n v="0.14711177317316135"/>
    <n v="0.25711177317316136"/>
    <n v="4.1234606098254023E-2"/>
    <n v="0.19100957575539246"/>
  </r>
  <r>
    <s v="SÃO FRANCISCO DO SUL - SC"/>
    <s v="SC"/>
    <x v="3"/>
    <n v="6"/>
    <n v="0"/>
    <n v="1"/>
    <n v="21.560335587721511"/>
    <n v="0.43120671175443021"/>
    <n v="-112324030.46653864"/>
    <n v="56340001.148571432"/>
    <n v="0.11"/>
    <n v="-2780888.65"/>
    <n v="4.9359044964636334E-2"/>
    <n v="0.15935904496463632"/>
    <n v="-6739441.8279923182"/>
    <n v="0.11962090327652052"/>
    <n v="0.22962090327652052"/>
    <n v="7.0261858311884196E-2"/>
    <n v="0.4409028576161218"/>
  </r>
  <r>
    <s v="SÃO GABRIEL - RS"/>
    <s v="RS"/>
    <x v="3"/>
    <n v="5"/>
    <n v="7.4804745365855095E-3"/>
    <n v="0.99251952546341449"/>
    <n v="12.18367907486067"/>
    <n v="0.24185078747558492"/>
    <n v="-89619353.395298794"/>
    <n v="28133352.629999999"/>
    <n v="0.11"/>
    <n v="-6293430.9800000004"/>
    <n v="0.22369999988159964"/>
    <n v="0.33369999988159965"/>
    <n v="-5377161.2037179274"/>
    <n v="0.19113119131006065"/>
    <n v="0.30113119131006066"/>
    <n v="-3.2568808571538987E-2"/>
    <n v="-9.7599066775830856E-2"/>
  </r>
  <r>
    <s v="SÃO GONÇALO DO AMARANTE - RN"/>
    <s v="RN"/>
    <x v="2"/>
    <n v="5"/>
    <n v="0"/>
    <n v="1"/>
    <n v="32.782775076738346"/>
    <n v="0.65565550153476693"/>
    <n v="-80147364.097351119"/>
    <n v="50330984.520000003"/>
    <n v="0.11"/>
    <n v="-5793096.3200000003"/>
    <n v="0.1151000000347301"/>
    <n v="0.2251000000347301"/>
    <n v="-4808841.8458410669"/>
    <n v="9.5544362815517328E-2"/>
    <n v="0.20554436281551733"/>
    <n v="-1.9555637219212774E-2"/>
    <n v="-8.6875331924458399E-2"/>
  </r>
  <r>
    <s v="SÃO GONÇALO DO PIAUÍ - PI"/>
    <s v="PI"/>
    <x v="2"/>
    <n v="7"/>
    <n v="0.37477662338871903"/>
    <n v="0.62522337661128091"/>
    <n v="19.673741252056047"/>
    <n v="0.24600965872374261"/>
    <n v="-11783826.250426112"/>
    <n v="3053860.1279999996"/>
    <n v="0.11"/>
    <n v="-295675.05"/>
    <n v="9.6820102299066402E-2"/>
    <n v="0.20682010229906639"/>
    <n v="-707029.57502556662"/>
    <n v="0.23151996011310663"/>
    <n v="0.34151996011310665"/>
    <n v="0.13469985781404026"/>
    <n v="0.65128996802864614"/>
  </r>
  <r>
    <s v="SÃO JERÔNIMO - RS"/>
    <s v="RS"/>
    <x v="3"/>
    <n v="6"/>
    <n v="0"/>
    <n v="1"/>
    <n v="12.180891307071709"/>
    <n v="0.24361782614143418"/>
    <n v="-17351304.434818331"/>
    <n v="10072752.699999999"/>
    <n v="0.11"/>
    <n v="-2002463.24"/>
    <n v="0.19880000032165984"/>
    <n v="0.30880000032165983"/>
    <n v="-1041078.2660890998"/>
    <n v="0.10335588464205021"/>
    <n v="0.21335588464205021"/>
    <n v="-9.5444115679609615E-2"/>
    <n v="-0.30908068516901155"/>
  </r>
  <r>
    <s v="SÃO JOÃO - PE"/>
    <s v="PE"/>
    <x v="2"/>
    <n v="6"/>
    <n v="0.56267883920918815"/>
    <n v="0.43732116079081185"/>
    <n v="40.19590377179005"/>
    <n v="0.35157038593029993"/>
    <n v="-68909497.924106583"/>
    <n v="11053453.189999999"/>
    <n v="0.11"/>
    <n v="-1265803.18"/>
    <n v="0.11451653689049549"/>
    <n v="0.2245165368904955"/>
    <n v="-4134569.875446395"/>
    <n v="0.37405232594524562"/>
    <n v="0.48405232594524561"/>
    <n v="0.25953578905475011"/>
    <n v="1.1559762708318218"/>
  </r>
  <r>
    <s v="SÃO JOÃO BATISTA - SC"/>
    <s v="SC"/>
    <x v="3"/>
    <n v="6"/>
    <n v="6.5716317393664028E-2"/>
    <n v="0.93428368260633599"/>
    <n v="8.1850366039294684"/>
    <n v="0.15294292281173763"/>
    <n v="-35524416.440838315"/>
    <n v="14418830.509999998"/>
    <n v="0.11"/>
    <n v="-493061.13"/>
    <n v="3.419563949087575E-2"/>
    <n v="0.14419563949087574"/>
    <n v="-2131464.9864502987"/>
    <n v="0.14782509475869407"/>
    <n v="0.25782509475869408"/>
    <n v="0.11362945526781834"/>
    <n v="0.78802282557933001"/>
  </r>
  <r>
    <s v="SÃO JOÃO DA URTIGA - RS"/>
    <s v="RS"/>
    <x v="3"/>
    <n v="7"/>
    <n v="0"/>
    <n v="1"/>
    <n v="15.94723000910105"/>
    <n v="0.31894460018202098"/>
    <n v="-9923179.9119193722"/>
    <n v="3423890.44"/>
    <n v="0.11"/>
    <n v="-643691.4"/>
    <n v="0.18799999920558208"/>
    <n v="0.29799999920558207"/>
    <n v="-595390.79471516225"/>
    <n v="0.17389306262824294"/>
    <n v="0.28389306262824293"/>
    <n v="-1.4106936577339135E-2"/>
    <n v="-4.7338713472972693E-2"/>
  </r>
  <r>
    <s v="SÃO JOÃO D'ALIANÇA - GO"/>
    <s v="GO"/>
    <x v="0"/>
    <n v="6"/>
    <n v="0"/>
    <n v="1"/>
    <n v="42.357198890761929"/>
    <n v="0.84714397781523854"/>
    <n v="-3120586.6095609525"/>
    <n v="8125452.7971428577"/>
    <n v="0.13019999999999998"/>
    <n v="-370532.56"/>
    <n v="4.5601466066025255E-2"/>
    <n v="0.17580146606602523"/>
    <n v="-187235.19657365716"/>
    <n v="2.3043047722767454E-2"/>
    <n v="0.15324304772276742"/>
    <n v="-2.2558418343257808E-2"/>
    <n v="-0.12831757805014898"/>
  </r>
  <r>
    <s v="SÃO JOÃO DE IRACEMA - SP"/>
    <s v="SP"/>
    <x v="4"/>
    <n v="7"/>
    <n v="0"/>
    <n v="1"/>
    <n v="17.6304673007213"/>
    <n v="0.35260934601442601"/>
    <n v="-2292309.64299013"/>
    <n v="3836959.824"/>
    <n v="0.11509999999999999"/>
    <n v="-208818.3"/>
    <n v="5.44228528779091E-2"/>
    <n v="0.16952285287790908"/>
    <n v="-137538.5785794078"/>
    <n v="3.5845717674475135E-2"/>
    <n v="0.15094571767447512"/>
    <n v="-1.8577135203433959E-2"/>
    <n v="-0.10958484291680293"/>
  </r>
  <r>
    <s v="SÃO JOÃO DEL REI - MG"/>
    <s v="MG"/>
    <x v="4"/>
    <n v="5"/>
    <n v="0.43583728992263909"/>
    <n v="0.56416271007736096"/>
    <n v="6.4727389863457292"/>
    <n v="7.3033559363203937E-2"/>
    <n v="-155958321.7345688"/>
    <n v="44493353.363999993"/>
    <n v="0.11"/>
    <n v="-5562208.4100000001"/>
    <n v="0.1250121195517809"/>
    <n v="0.23501211955178092"/>
    <n v="-9357499.3040741272"/>
    <n v="0.21031229603038579"/>
    <n v="0.3203122960303858"/>
    <n v="8.5300176478604883E-2"/>
    <n v="0.36296075556141871"/>
  </r>
  <r>
    <s v="SÃO JOÃO DO MANHUAÇU - MG"/>
    <s v="MG"/>
    <x v="4"/>
    <n v="6"/>
    <n v="0"/>
    <n v="1"/>
    <n v="22.171040913385994"/>
    <n v="0.4434208182677199"/>
    <n v="-5769202.790488068"/>
    <n v="4791755.745000001"/>
    <n v="0.2"/>
    <n v="-224669.3"/>
    <n v="4.6886634452190747E-2"/>
    <n v="0.24688663445219075"/>
    <n v="-346152.16742928408"/>
    <n v="7.2239109389179434E-2"/>
    <n v="0.27223910938917945"/>
    <n v="2.5352474936988695E-2"/>
    <n v="0.102688729964028"/>
  </r>
  <r>
    <s v="SÃO JOÃO DO PIAUÍ - PI"/>
    <s v="PI"/>
    <x v="2"/>
    <n v="6"/>
    <n v="0.28851146558024526"/>
    <n v="0.71148853441975479"/>
    <n v="18.635317196588549"/>
    <n v="0.26517629041296081"/>
    <n v="-50977503.07789512"/>
    <n v="8417767.9499999993"/>
    <n v="0.12"/>
    <n v="-901955.4"/>
    <n v="0.10714899785280968"/>
    <n v="0.22714899785280968"/>
    <n v="-3058650.184673707"/>
    <n v="0.36335643876637241"/>
    <n v="0.48335643876637241"/>
    <n v="0.25620744091356273"/>
    <n v="1.1279267940225854"/>
  </r>
  <r>
    <s v="SÃO JOSÉ - SC"/>
    <s v="SC"/>
    <x v="3"/>
    <n v="4"/>
    <n v="0"/>
    <n v="1"/>
    <n v="39.98004240740385"/>
    <n v="0.79960084814807697"/>
    <n v="-79670104.877165437"/>
    <n v="128549703.6685714"/>
    <n v="0.11"/>
    <n v="-27421047.079999998"/>
    <n v="0.2133108540700904"/>
    <n v="0.32331085407009041"/>
    <n v="-4780206.2926299265"/>
    <n v="3.7185665592464681E-2"/>
    <n v="0.14718566559246468"/>
    <n v="-0.17612518847762573"/>
    <n v="-0.54475495103373062"/>
  </r>
  <r>
    <s v="SÃO JOSÉ DA COROA GRANDE - PE"/>
    <s v="PE"/>
    <x v="2"/>
    <n v="6"/>
    <n v="0.21011169353175355"/>
    <n v="0.78988830646824648"/>
    <n v="17.975536352434773"/>
    <n v="0.28397331934566206"/>
    <n v="-47878139.442349739"/>
    <n v="10248708.210000001"/>
    <n v="0.11"/>
    <n v="-614922.49"/>
    <n v="5.9999999746309485E-2"/>
    <n v="0.16999999974630947"/>
    <n v="-2872688.3665409843"/>
    <n v="0.28029760509114776"/>
    <n v="0.39029760509114775"/>
    <n v="0.22029760534483828"/>
    <n v="1.2958682686681633"/>
  </r>
  <r>
    <s v="SÃO JOSÉ DA LAJE - AL"/>
    <s v="AL"/>
    <x v="2"/>
    <n v="6"/>
    <n v="0.39459487547666516"/>
    <n v="0.60540512452333484"/>
    <n v="29.615805970909214"/>
    <n v="0.35859121403354427"/>
    <n v="-53737777.68580199"/>
    <n v="13824334.42"/>
    <n v="0.16320000000000001"/>
    <n v="-1347959.67"/>
    <n v="9.7506297883670545E-2"/>
    <n v="0.26070629788367056"/>
    <n v="-3224266.6611481193"/>
    <n v="0.23323124015891097"/>
    <n v="0.39643124015891096"/>
    <n v="0.1357249422752404"/>
    <n v="0.52060477010724937"/>
  </r>
  <r>
    <s v="SÃO JOSÉ DE RIBAMAR - MA"/>
    <s v="MA"/>
    <x v="2"/>
    <n v="4"/>
    <n v="0"/>
    <n v="1"/>
    <n v="19.987744233025357"/>
    <n v="0.39975488466050713"/>
    <n v="-196890798.050374"/>
    <n v="65812735.579999998"/>
    <n v="0.11"/>
    <n v="-19710914.309999999"/>
    <n v="0.29950000005758765"/>
    <n v="0.40950000005758763"/>
    <n v="-11813447.883022439"/>
    <n v="0.17950093973319745"/>
    <n v="0.28950093973319746"/>
    <n v="-0.11999906032439017"/>
    <n v="-0.2930379983089495"/>
  </r>
  <r>
    <s v="SÃO JOSÉ DE UBÁ - RJ"/>
    <s v="RJ"/>
    <x v="4"/>
    <n v="7"/>
    <n v="0"/>
    <n v="1"/>
    <n v="23.965720487989444"/>
    <n v="0.4793144097597889"/>
    <n v="-5995556.5847277613"/>
    <n v="9431412.6500000004"/>
    <n v="0.09"/>
    <n v="-771848.72"/>
    <n v="8.18380818063347E-2"/>
    <n v="0.1718380818063347"/>
    <n v="-359733.39508366567"/>
    <n v="3.814204811446413E-2"/>
    <n v="0.12814204811446411"/>
    <n v="-4.3696033691870584E-2"/>
    <n v="-0.25428608858144131"/>
  </r>
  <r>
    <s v="SÃO JOSÉ DO BELMONTE - PE"/>
    <s v="PE"/>
    <x v="2"/>
    <n v="6"/>
    <n v="0"/>
    <n v="1"/>
    <n v="15.696920014932841"/>
    <n v="0.31393840029865683"/>
    <n v="-3594509.0898991558"/>
    <n v="3657947.8"/>
    <n v="0.11"/>
    <n v="-275077.67"/>
    <n v="7.5199998753399375E-2"/>
    <n v="0.18519999875339938"/>
    <n v="-215670.54539394935"/>
    <n v="5.8959437691797942E-2"/>
    <n v="0.16895943769179794"/>
    <n v="-1.6240561061601433E-2"/>
    <n v="-8.7692014961762155E-2"/>
  </r>
  <r>
    <s v="SÃO JOSÉ DO EGITO - PE"/>
    <s v="PE"/>
    <x v="2"/>
    <n v="6"/>
    <n v="0"/>
    <n v="1"/>
    <n v="15.799029967777452"/>
    <n v="0.31598059935554906"/>
    <n v="-11234739.459386345"/>
    <n v="5442673.4699999997"/>
    <n v="0.11"/>
    <n v="-326560.40999999997"/>
    <n v="6.0000000330719817E-2"/>
    <n v="0.17000000033071982"/>
    <n v="-674084.36756318063"/>
    <n v="0.12385170105807958"/>
    <n v="0.23385170105807956"/>
    <n v="6.3851700727359739E-2"/>
    <n v="0.3755982388420116"/>
  </r>
  <r>
    <s v="SÃO JOSÉ DO HERVAL - RS"/>
    <s v="RS"/>
    <x v="3"/>
    <n v="7"/>
    <n v="0"/>
    <n v="1"/>
    <n v="12.05587814768244"/>
    <n v="0.24111756295364881"/>
    <n v="-8867231.3948322702"/>
    <n v="4112036.84"/>
    <n v="0.11"/>
    <n v="-649701.81999999995"/>
    <n v="0.15799999982490429"/>
    <n v="0.2679999998249043"/>
    <n v="-532033.88368993625"/>
    <n v="0.12938451292910505"/>
    <n v="0.23938451292910506"/>
    <n v="-2.8615486895799236E-2"/>
    <n v="-0.10677420490483192"/>
  </r>
  <r>
    <s v="SÃO JOSÉ DO INHACORÁ - RS"/>
    <s v="RS"/>
    <x v="3"/>
    <n v="7"/>
    <n v="0"/>
    <n v="1"/>
    <n v="9.8567370616473884"/>
    <n v="0.19713474123294777"/>
    <n v="-5054807.9319336805"/>
    <n v="4470782.8099999996"/>
    <n v="0.1158"/>
    <n v="-318319.74"/>
    <n v="7.120000087859335E-2"/>
    <n v="0.18700000087859336"/>
    <n v="-303288.47591602081"/>
    <n v="6.7837890768847442E-2"/>
    <n v="0.18363789076884746"/>
    <n v="-3.3621101097459083E-3"/>
    <n v="-1.7979198363366367E-2"/>
  </r>
  <r>
    <s v="SÃO JOSÉ DO JACUÍPE - BA"/>
    <s v="BA"/>
    <x v="2"/>
    <n v="6"/>
    <n v="0.30556959566346709"/>
    <n v="0.69443040433653291"/>
    <n v="21.186508994951165"/>
    <n v="0.2942511201568706"/>
    <n v="-26037764.170229193"/>
    <n v="8242515.9400000004"/>
    <n v="0.13699999999999998"/>
    <n v="-970144.13"/>
    <n v="0.11770000046854626"/>
    <n v="0.25470000046854624"/>
    <n v="-1562265.8502137514"/>
    <n v="0.1895374982087995"/>
    <n v="0.32653749820879951"/>
    <n v="7.1837497740253276E-2"/>
    <n v="0.28204749747978397"/>
  </r>
  <r>
    <s v="SÃO JOSÉ DO JACURI - MG"/>
    <s v="MG"/>
    <x v="4"/>
    <n v="7"/>
    <n v="0"/>
    <n v="1"/>
    <n v="40.8830197726422"/>
    <n v="0.81766039545284397"/>
    <n v="-1697622.9179676699"/>
    <n v="3089328.97"/>
    <n v="0.1308"/>
    <n v="-119799.39"/>
    <n v="3.8778450324764215E-2"/>
    <n v="0.16957845032476421"/>
    <n v="-101857.37507806018"/>
    <n v="3.2970711784721385E-2"/>
    <n v="0.16377071178472138"/>
    <n v="-5.8077385400428228E-3"/>
    <n v="-3.4248093014886405E-2"/>
  </r>
  <r>
    <s v="SÃO JOSÉ DO RIO PARDO - SP"/>
    <s v="SP"/>
    <x v="4"/>
    <n v="5"/>
    <n v="0"/>
    <n v="1"/>
    <n v="23.621454757923889"/>
    <n v="0.47242909515847775"/>
    <n v="-84615578.735546529"/>
    <n v="45689351.280000001"/>
    <n v="0.11"/>
    <n v="-10570158.779999999"/>
    <n v="0.23134841016285052"/>
    <n v="0.3413484101628505"/>
    <n v="-5076934.7241327912"/>
    <n v="0.11111855567875314"/>
    <n v="0.22111855567875316"/>
    <n v="-0.12022985448409734"/>
    <n v="-0.35222034409575276"/>
  </r>
  <r>
    <s v="SÃO JOSÉ DO RIO PRETO - SP"/>
    <s v="SP"/>
    <x v="4"/>
    <n v="3"/>
    <n v="0.37635270688289113"/>
    <n v="0.62364729311710887"/>
    <n v="51.320684314489874"/>
    <n v="0.64012011707298555"/>
    <n v="-509055528.46053624"/>
    <n v="270965616.32999998"/>
    <n v="0.11"/>
    <n v="-31946846.170000002"/>
    <n v="0.11790000001731955"/>
    <n v="0.22790000001731955"/>
    <n v="-30543331.707632173"/>
    <n v="0.11272032267900171"/>
    <n v="0.22272032267900171"/>
    <n v="-5.1796773383178396E-3"/>
    <n v="-2.2727851416955658E-2"/>
  </r>
  <r>
    <s v="SÃO JOSÉ DO SERIDÓ - RN"/>
    <s v="RN"/>
    <x v="2"/>
    <n v="7"/>
    <n v="0.25958767226156471"/>
    <n v="0.74041232773843535"/>
    <n v="19.430789121802359"/>
    <n v="0.28773591606936705"/>
    <n v="-13371581.301851757"/>
    <n v="3856962.07"/>
    <n v="0.13750000000000001"/>
    <n v="-148667.56"/>
    <n v="3.8545248125813177E-2"/>
    <n v="0.17604524812581318"/>
    <n v="-802294.87811110541"/>
    <n v="0.20801212548898762"/>
    <n v="0.34551212548898763"/>
    <n v="0.16946687736317445"/>
    <n v="0.96263250026528735"/>
  </r>
  <r>
    <s v="SÃO JOSÉ DOS AUSENTES - RS"/>
    <s v="RS"/>
    <x v="3"/>
    <n v="7"/>
    <n v="0"/>
    <n v="1"/>
    <n v="8.1631392312401942"/>
    <n v="0.1632627846248039"/>
    <n v="-4672774.8270656401"/>
    <n v="4180597.15"/>
    <n v="0.1479"/>
    <n v="-232023.14"/>
    <n v="5.5499999563459496E-2"/>
    <n v="0.2033999995634595"/>
    <n v="-280366.4896239384"/>
    <n v="6.7063742227336687E-2"/>
    <n v="0.21496374222733669"/>
    <n v="1.1563742663877191E-2"/>
    <n v="5.6852225608139184E-2"/>
  </r>
  <r>
    <s v="SÃO JOSÉ DOS RAMOS - PB"/>
    <s v="PB"/>
    <x v="2"/>
    <n v="7"/>
    <n v="0.18715179392567791"/>
    <n v="0.81284820607432207"/>
    <n v="19.467736140330526"/>
    <n v="0.31648628795991829"/>
    <n v="-13566500.803576853"/>
    <n v="3439632.63"/>
    <n v="0.11"/>
    <n v="-103188.98"/>
    <n v="3.0000000319801594E-2"/>
    <n v="0.14000000031980159"/>
    <n v="-813990.04821461113"/>
    <n v="0.23665028675303942"/>
    <n v="0.34665028675303944"/>
    <n v="0.20665028643323785"/>
    <n v="1.476073471151337"/>
  </r>
  <r>
    <s v="SÃO JULIÃO - PI"/>
    <s v="PI"/>
    <x v="2"/>
    <n v="7"/>
    <n v="0.13652103243554381"/>
    <n v="0.86347896756445619"/>
    <n v="17.416030858176434"/>
    <n v="0.30076752688977793"/>
    <n v="-19787706.639270741"/>
    <n v="4277134.79"/>
    <n v="0.11869999999999999"/>
    <n v="-621039.97"/>
    <n v="0.14519999964742752"/>
    <n v="0.2638999996474275"/>
    <n v="-1187262.3983562444"/>
    <n v="0.27758358261986044"/>
    <n v="0.39628358261986041"/>
    <n v="0.13238358297243291"/>
    <n v="0.50164298275596231"/>
  </r>
  <r>
    <s v="SÃO LOURENÇO DA MATA - PE"/>
    <s v="PE"/>
    <x v="2"/>
    <n v="4"/>
    <n v="0"/>
    <n v="1"/>
    <n v="13.222236803057287"/>
    <n v="0.26444473606114571"/>
    <n v="-920238.52374193771"/>
    <n v="2578413.2880000006"/>
    <n v="0.1152"/>
    <n v="-183958.01"/>
    <n v="7.1345432036107298E-2"/>
    <n v="0.18654543203610729"/>
    <n v="-55214.311424516258"/>
    <n v="2.1414065650950928E-2"/>
    <n v="0.13661406565095091"/>
    <n v="-4.9931366385156384E-2"/>
    <n v="-0.26766330239323033"/>
  </r>
  <r>
    <s v="SÃO LUÍS - MA"/>
    <s v="MA"/>
    <x v="2"/>
    <n v="2"/>
    <n v="0"/>
    <n v="1"/>
    <n v="14.828351179255261"/>
    <n v="0.29656702358510523"/>
    <n v="-41352376.631158762"/>
    <n v="301373266.82999998"/>
    <n v="0.11"/>
    <n v="0"/>
    <n v="0"/>
    <n v="0.11"/>
    <n v="-2481142.5978695257"/>
    <n v="8.232789271482065E-3"/>
    <n v="0.11823278927148206"/>
    <n v="8.2327892714820633E-3"/>
    <n v="7.4843538831655065E-2"/>
  </r>
  <r>
    <s v="SÃO LUÍS DE MONTES BELOS - GO"/>
    <s v="GO"/>
    <x v="0"/>
    <n v="6"/>
    <n v="0.58319030359694479"/>
    <n v="0.41680969640305521"/>
    <n v="11.614223771292819"/>
    <n v="9.6818421681394137E-2"/>
    <n v="-134157521.03909822"/>
    <n v="20691274.583999999"/>
    <n v="0.11"/>
    <n v="-1384752.56"/>
    <n v="6.6924468784092778E-2"/>
    <n v="0.17692446878409279"/>
    <n v="-8049451.2623458924"/>
    <n v="0.38902636131320373"/>
    <n v="0.49902636131320371"/>
    <n v="0.32210189252911092"/>
    <n v="1.8205615918631541"/>
  </r>
  <r>
    <s v="SÃO LUIZ DO NORTE - GO"/>
    <s v="GO"/>
    <x v="0"/>
    <n v="7"/>
    <n v="0"/>
    <n v="1"/>
    <n v="21.054291063479674"/>
    <n v="0.42108582126959349"/>
    <n v="-10349525.546243187"/>
    <n v="4744110.46"/>
    <n v="0.13"/>
    <n v="-172205.28"/>
    <n v="3.6298750092762386E-2"/>
    <n v="0.1662987500927624"/>
    <n v="-620971.53277459124"/>
    <n v="0.13089314382755565"/>
    <n v="0.26089314382755568"/>
    <n v="9.4594393734793281E-2"/>
    <n v="0.5688220367382677"/>
  </r>
  <r>
    <s v="SÃO LUIZ DO QUITUNDE - AL"/>
    <s v="AL"/>
    <x v="2"/>
    <n v="6"/>
    <n v="0.44359869191022283"/>
    <n v="0.55640130808977717"/>
    <n v="54.766213463442966"/>
    <n v="0.60943985620367269"/>
    <n v="-85180063.713219047"/>
    <n v="29617734.239999998"/>
    <n v="0.11"/>
    <n v="-592354.68000000005"/>
    <n v="1.9999999837934938E-2"/>
    <n v="0.12999999983793495"/>
    <n v="-5110803.8227931429"/>
    <n v="0.17255890613978117"/>
    <n v="0.28255890613978119"/>
    <n v="0.15255890630184624"/>
    <n v="1.1735300499387264"/>
  </r>
  <r>
    <s v="SÃO LUIZ GONZAGA - RS"/>
    <s v="RS"/>
    <x v="3"/>
    <n v="6"/>
    <n v="0.25037505232508661"/>
    <n v="0.74962494767491339"/>
    <n v="12.078191230793598"/>
    <n v="0.18108226938782498"/>
    <n v="-131308036.9092315"/>
    <n v="28000010.828571439"/>
    <n v="0.11"/>
    <n v="-7956608.0199999996"/>
    <n v="0.28416446224660069"/>
    <n v="0.39416446224660068"/>
    <n v="-7878482.2145538898"/>
    <n v="0.28137425598830923"/>
    <n v="0.39137425598830922"/>
    <n v="-2.7902062582914611E-3"/>
    <n v="-7.0787869672173098E-3"/>
  </r>
  <r>
    <s v="SÃO MANUEL - SP"/>
    <s v="SP"/>
    <x v="4"/>
    <n v="6"/>
    <n v="0.26570286963020462"/>
    <n v="0.73429713036979538"/>
    <n v="15.244044176145666"/>
    <n v="0.22387315787548306"/>
    <n v="-86504585.06597966"/>
    <n v="24656384.717142861"/>
    <n v="0.11"/>
    <n v="-5622997.7199999997"/>
    <n v="0.22805442827514344"/>
    <n v="0.33805442827514343"/>
    <n v="-5190275.103958779"/>
    <n v="0.21050430399677098"/>
    <n v="0.32050430399677099"/>
    <n v="-1.7550124278372436E-2"/>
    <n v="-5.1915084703722192E-2"/>
  </r>
  <r>
    <s v="SÃO MARCOS - RS"/>
    <s v="RS"/>
    <x v="3"/>
    <n v="6"/>
    <n v="0"/>
    <n v="1"/>
    <n v="18.727067642291239"/>
    <n v="0.37454135284582479"/>
    <n v="-24898577.823066466"/>
    <n v="21171109.945714287"/>
    <n v="0.11"/>
    <n v="-1744893.36"/>
    <n v="8.241860556551607E-2"/>
    <n v="0.19241860556551607"/>
    <n v="-1493914.6693839878"/>
    <n v="7.0563833129892381E-2"/>
    <n v="0.18056383312989238"/>
    <n v="-1.1854772435623689E-2"/>
    <n v="-6.1609283576204321E-2"/>
  </r>
  <r>
    <s v="SÃO MARTINHO - RS"/>
    <s v="RS"/>
    <x v="3"/>
    <n v="7"/>
    <n v="0.12414908605452857"/>
    <n v="0.87585091394547143"/>
    <n v="11.806862742121544"/>
    <n v="0.20682103047031777"/>
    <n v="-20228512.377530891"/>
    <n v="5814044.75"/>
    <n v="0.122"/>
    <n v="-1302346.02"/>
    <n v="0.22399999931201081"/>
    <n v="0.34599999931201081"/>
    <n v="-1213710.7426518535"/>
    <n v="0.20875497090934042"/>
    <n v="0.33075497090934042"/>
    <n v="-1.5245028402670391E-2"/>
    <n v="-4.4060775817872044E-2"/>
  </r>
  <r>
    <s v="SÃO MATEUS DO MARANHÃO - MA"/>
    <s v="MA"/>
    <x v="2"/>
    <n v="6"/>
    <n v="0.17233766706079645"/>
    <n v="0.82766233293920355"/>
    <n v="24.326463548524739"/>
    <n v="0.40268195145464963"/>
    <n v="-83670373.471283898"/>
    <n v="27728138.539999999"/>
    <n v="0.11"/>
    <n v="-1940969.7"/>
    <n v="7.000000007934179E-2"/>
    <n v="0.1800000000793418"/>
    <n v="-5020222.4082770338"/>
    <n v="0.18105154808841467"/>
    <n v="0.29105154808841466"/>
    <n v="0.11105154800907285"/>
    <n v="0.61695304422290387"/>
  </r>
  <r>
    <s v="SÃO MATEUS DO SUL - PR"/>
    <s v="PR"/>
    <x v="3"/>
    <n v="6"/>
    <n v="0"/>
    <n v="1"/>
    <n v="12.113168236752601"/>
    <n v="0.24226336473505203"/>
    <n v="-29135382.591554027"/>
    <n v="33163833.57"/>
    <n v="0.11"/>
    <n v="-1190503.3400000001"/>
    <n v="3.5897639441687744E-2"/>
    <n v="0.14589763944168774"/>
    <n v="-1748122.9554932415"/>
    <n v="5.2711727424497548E-2"/>
    <n v="0.16271172742449755"/>
    <n v="1.6814087982809811E-2"/>
    <n v="0.11524578497056526"/>
  </r>
  <r>
    <s v="SÃO MIGUEL - RN"/>
    <s v="RN"/>
    <x v="2"/>
    <n v="6"/>
    <n v="0.28906989494326679"/>
    <n v="0.71093010505673315"/>
    <n v="27.962254006198918"/>
    <n v="0.39758416356500104"/>
    <n v="-29347892.466256119"/>
    <n v="17564728.103999995"/>
    <n v="0.11"/>
    <n v="-487913.58"/>
    <n v="2.7778032037335552E-2"/>
    <n v="0.13777803203733555"/>
    <n v="-1760873.5479753672"/>
    <n v="0.10025054401920207"/>
    <n v="0.21025054401920207"/>
    <n v="7.2472511981866522E-2"/>
    <n v="0.52600919689597303"/>
  </r>
  <r>
    <s v="SÃO MIGUEL DAS MISSÕES - RS"/>
    <s v="RS"/>
    <x v="3"/>
    <n v="7"/>
    <n v="0"/>
    <n v="1"/>
    <n v="7.1899522084009782"/>
    <n v="0.14379904416801956"/>
    <n v="-22837954.340845566"/>
    <n v="8618352.1899999995"/>
    <n v="0.11"/>
    <n v="-1077294.02"/>
    <n v="0.12499999956488203"/>
    <n v="0.23499999956488205"/>
    <n v="-1370277.2604507338"/>
    <n v="0.15899527313825568"/>
    <n v="0.26899527313825566"/>
    <n v="3.3995273573373619E-2"/>
    <n v="0.14466073887794928"/>
  </r>
  <r>
    <s v="SÃO MIGUEL DO ARAGUAIA - GO"/>
    <s v="GO"/>
    <x v="0"/>
    <n v="6"/>
    <n v="0.54247940791231308"/>
    <n v="0.45752059208768692"/>
    <n v="50.024034877263865"/>
    <n v="0.45774052111321728"/>
    <n v="-81025761.127557933"/>
    <n v="18991714.100000001"/>
    <n v="0.11"/>
    <n v="-3758460.22"/>
    <n v="0.19789999997946472"/>
    <n v="0.30789999997946471"/>
    <n v="-4861545.6676534759"/>
    <n v="0.25598245856352037"/>
    <n v="0.36598245856352035"/>
    <n v="5.8082458584055641E-2"/>
    <n v="0.18864065796664309"/>
  </r>
  <r>
    <s v="SÃO MIGUEL DO GUAPORÉ - RO"/>
    <s v="RO"/>
    <x v="1"/>
    <n v="6"/>
    <n v="0"/>
    <n v="1"/>
    <n v="32.365297289810748"/>
    <n v="0.64730594579621492"/>
    <n v="-9268864.2980682123"/>
    <n v="20370852.257142857"/>
    <n v="0.14000000000000001"/>
    <n v="-138332.84"/>
    <n v="6.7907242295910733E-3"/>
    <n v="0.14679072422959108"/>
    <n v="-556131.85788409272"/>
    <n v="2.7300372653239879E-2"/>
    <n v="0.16730037265323988"/>
    <n v="2.0509648423648802E-2"/>
    <n v="0.13972032995470651"/>
  </r>
  <r>
    <s v="SÃO MIGUEL DO PASSA QUATRO - GO"/>
    <s v="GO"/>
    <x v="0"/>
    <n v="7"/>
    <n v="0"/>
    <n v="1"/>
    <n v="19.879613342465603"/>
    <n v="0.39759226684931209"/>
    <n v="-6253479.9794048993"/>
    <n v="5668685.25"/>
    <n v="0.11"/>
    <n v="-70291.7"/>
    <n v="1.2400000511582469E-2"/>
    <n v="0.12240000051158247"/>
    <n v="-375208.79876429396"/>
    <n v="6.6189739281131185E-2"/>
    <n v="0.17618973928113119"/>
    <n v="5.378973876954872E-2"/>
    <n v="0.43945864824125302"/>
  </r>
  <r>
    <s v="SÃO MIGUEL DOS MILAGRES - AL"/>
    <s v="AL"/>
    <x v="2"/>
    <n v="7"/>
    <n v="0"/>
    <n v="1"/>
    <n v="22.942696344721384"/>
    <n v="0.45885392689442767"/>
    <n v="-12539876.135441776"/>
    <n v="8703364.9299999997"/>
    <n v="0.11"/>
    <n v="-174067.3"/>
    <n v="2.0000000160857324E-2"/>
    <n v="0.13000000016085733"/>
    <n v="-752392.56812650652"/>
    <n v="8.6448468400199152E-2"/>
    <n v="0.19644846840019914"/>
    <n v="6.6448468239341807E-2"/>
    <n v="0.51114206274708351"/>
  </r>
  <r>
    <s v="SÃO PATRÍCIO - GO"/>
    <s v="GO"/>
    <x v="0"/>
    <n v="7"/>
    <n v="9.1243509971448852E-2"/>
    <n v="0.90875649002855119"/>
    <n v="22.305549599426492"/>
    <n v="0.4054062592426515"/>
    <n v="-4449796.5263036564"/>
    <n v="2209179.5699999998"/>
    <n v="0.11"/>
    <n v="-148898.70000000001"/>
    <n v="6.7399998633882005E-2"/>
    <n v="0.17739999863388201"/>
    <n v="-266987.79157821939"/>
    <n v="0.12085382066891892"/>
    <n v="0.23085382066891891"/>
    <n v="5.3453822035036902E-2"/>
    <n v="0.30131805212329721"/>
  </r>
  <r>
    <s v="SÃO PAULO DAS MISSÕES - RS"/>
    <s v="RS"/>
    <x v="3"/>
    <n v="7"/>
    <n v="0.33991710372879474"/>
    <n v="0.66008289627120531"/>
    <n v="14.929079186610691"/>
    <n v="0.1970885965632031"/>
    <n v="-27080781.440203652"/>
    <n v="6181025.1200000001"/>
    <n v="0.11"/>
    <n v="-1207961.75"/>
    <n v="0.1954306488888691"/>
    <n v="0.30543064888886912"/>
    <n v="-1624846.8864122191"/>
    <n v="0.26287660296909116"/>
    <n v="0.37287660296909114"/>
    <n v="6.7445954080222026E-2"/>
    <n v="0.22082248237229862"/>
  </r>
  <r>
    <s v="SÃO PAULO DO POTENGI - RN"/>
    <s v="RN"/>
    <x v="2"/>
    <n v="6"/>
    <n v="0.28678036659315653"/>
    <n v="0.71321963340684347"/>
    <n v="16.501083042162179"/>
    <n v="0.2353779279629358"/>
    <n v="-39194440.222765036"/>
    <n v="10114714.220000001"/>
    <n v="0.11"/>
    <n v="-199404.17"/>
    <n v="1.9714266331491075E-2"/>
    <n v="0.12971426633149108"/>
    <n v="-2351666.4133659019"/>
    <n v="0.23249954098712061"/>
    <n v="0.3424995409871206"/>
    <n v="0.21278527465562952"/>
    <n v="1.6404153581059964"/>
  </r>
  <r>
    <s v="SÃO PEDRO DA ALDEIA - RJ"/>
    <s v="RJ"/>
    <x v="4"/>
    <n v="5"/>
    <n v="0"/>
    <n v="1"/>
    <n v="16.289785158643483"/>
    <n v="0.32579570317286966"/>
    <n v="-9416874.7782089952"/>
    <n v="62647159.302857131"/>
    <n v="0.11"/>
    <n v="-963384.83"/>
    <n v="1.5377949147585102E-2"/>
    <n v="0.1253779491475851"/>
    <n v="-565012.48669253965"/>
    <n v="9.0189641953449477E-3"/>
    <n v="0.11901896419534495"/>
    <n v="-6.3589849522401459E-3"/>
    <n v="-5.0718527424266968E-2"/>
  </r>
  <r>
    <s v="SÃO PEDRO DA SERRA - RS"/>
    <s v="RS"/>
    <x v="3"/>
    <n v="7"/>
    <n v="0"/>
    <n v="1"/>
    <n v="12.835094126599444"/>
    <n v="0.25670188253198889"/>
    <n v="-1521963.6601368568"/>
    <n v="4478973.9000000004"/>
    <n v="0.15"/>
    <n v="0"/>
    <n v="0"/>
    <n v="0.15"/>
    <n v="-91317.819608211401"/>
    <n v="2.0388111573548438E-2"/>
    <n v="0.17038811157354844"/>
    <n v="2.0388111573548445E-2"/>
    <n v="0.13592074382365626"/>
  </r>
  <r>
    <s v="SÃO PEDRO DE ALCÂNTARA - SC"/>
    <s v="SC"/>
    <x v="3"/>
    <n v="7"/>
    <n v="0"/>
    <n v="1"/>
    <n v="38.399734528478177"/>
    <n v="0.7679946905695636"/>
    <n v="-1484367.0023880242"/>
    <n v="3225681.5400000005"/>
    <n v="0.11"/>
    <n v="-215714.25"/>
    <n v="6.6874007035424815E-2"/>
    <n v="0.17687400703542483"/>
    <n v="-89062.02014328145"/>
    <n v="2.7610295386841392E-2"/>
    <n v="0.13761029538684139"/>
    <n v="-3.9263711648583444E-2"/>
    <n v="-0.22198689511636149"/>
  </r>
  <r>
    <s v="SÃO PEDRO DO BUTIÁ - RS"/>
    <s v="RS"/>
    <x v="3"/>
    <n v="7"/>
    <n v="0"/>
    <n v="1"/>
    <n v="7.7903945524277738"/>
    <n v="0.15580789104855547"/>
    <n v="-15417914.468059601"/>
    <n v="4849087"/>
    <n v="0.11"/>
    <n v="-872835.66"/>
    <n v="0.18"/>
    <n v="0.28999999999999998"/>
    <n v="-925074.86808357609"/>
    <n v="0.19077299872812678"/>
    <n v="0.30077299872812679"/>
    <n v="1.0772998728126815E-2"/>
    <n v="3.7148271476299399E-2"/>
  </r>
  <r>
    <s v="SÃO PEDRO DO PARANÁ - PR"/>
    <s v="PR"/>
    <x v="3"/>
    <n v="7"/>
    <n v="0"/>
    <n v="1"/>
    <n v="16.972254673577357"/>
    <n v="0.33944509347154717"/>
    <n v="-4631845.8026099866"/>
    <n v="8373661.3099999996"/>
    <n v="0.14000000000000001"/>
    <n v="-128195.95"/>
    <n v="1.5309426218004034E-2"/>
    <n v="0.15530942621800406"/>
    <n v="-277910.74815659918"/>
    <n v="3.3188677911382969E-2"/>
    <n v="0.17318867791138298"/>
    <n v="1.7879251693378923E-2"/>
    <n v="0.11512019668582285"/>
  </r>
  <r>
    <s v="SÃO PEDRO DO SUL - RS"/>
    <s v="RS"/>
    <x v="3"/>
    <n v="6"/>
    <n v="0.23362243961485521"/>
    <n v="0.76637756038514482"/>
    <n v="20.891350063893448"/>
    <n v="0.32021323790237405"/>
    <n v="-53506056.600782357"/>
    <n v="12900620.810000001"/>
    <n v="0.11599999999999999"/>
    <n v="-1032049.66"/>
    <n v="7.9999999627924881E-2"/>
    <n v="0.19599999962792486"/>
    <n v="-3210363.3960469412"/>
    <n v="0.24885340351670573"/>
    <n v="0.3648534035167057"/>
    <n v="0.16885340388878084"/>
    <n v="0.86149696025164513"/>
  </r>
  <r>
    <s v="SÃO ROQUE - SP"/>
    <s v="SP"/>
    <x v="4"/>
    <n v="5"/>
    <n v="0"/>
    <n v="1"/>
    <n v="18.727740274261681"/>
    <n v="0.37455480548523362"/>
    <n v="-17260283.173262898"/>
    <n v="62737507.165714264"/>
    <n v="0.11"/>
    <n v="-522578.97"/>
    <n v="8.3296100468203942E-3"/>
    <n v="0.1183296100468204"/>
    <n v="-1035616.9903957738"/>
    <n v="1.6507142811082766E-2"/>
    <n v="0.12650714281108277"/>
    <n v="8.1775327642623769E-3"/>
    <n v="6.910808512786204E-2"/>
  </r>
  <r>
    <s v="SÃO SEBASTIÃO - SP"/>
    <s v="SP"/>
    <x v="4"/>
    <n v="5"/>
    <n v="0"/>
    <n v="1"/>
    <n v="15.885150573178015"/>
    <n v="0.31770301146356028"/>
    <n v="-174684119.70932409"/>
    <n v="156052803.22999999"/>
    <n v="0.11"/>
    <n v="-3121056.06"/>
    <n v="1.9999999970522798E-2"/>
    <n v="0.12999999997052281"/>
    <n v="-10481047.182559446"/>
    <n v="6.7163466247458878E-2"/>
    <n v="0.17716346624745888"/>
    <n v="4.7163466276936072E-2"/>
    <n v="0.36279589452023298"/>
  </r>
  <r>
    <s v="SÃO SEBASTIÃO DE LAGOA DE ROÇA - PB"/>
    <s v="PB"/>
    <x v="2"/>
    <n v="6"/>
    <n v="0.4946307498416937"/>
    <n v="0.50536925015830625"/>
    <n v="46.851972075663568"/>
    <n v="0.47355091992631998"/>
    <n v="-26397779.296198271"/>
    <n v="13799327.15"/>
    <n v="0.11"/>
    <n v="-1034949.54"/>
    <n v="7.5000000271752382E-2"/>
    <n v="0.1850000002717524"/>
    <n v="-1583866.7577718962"/>
    <n v="0.11477854974776043"/>
    <n v="0.22477854974776043"/>
    <n v="3.9778549476008035E-2"/>
    <n v="0.2150191860409516"/>
  </r>
  <r>
    <s v="SÃO SEBASTIÃO DO CAÍ - RS"/>
    <s v="RS"/>
    <x v="3"/>
    <n v="6"/>
    <n v="0"/>
    <n v="1"/>
    <n v="12.923424492384344"/>
    <n v="0.25846848984768689"/>
    <n v="-15640743.945606856"/>
    <n v="17581576.309999999"/>
    <n v="0.11"/>
    <n v="-1890019.45"/>
    <n v="0.10749999981088158"/>
    <n v="0.21749999981088158"/>
    <n v="-938444.63673641125"/>
    <n v="5.3376592643894244E-2"/>
    <n v="0.16337659264389426"/>
    <n v="-5.4123407166987325E-2"/>
    <n v="-0.24884325155884213"/>
  </r>
  <r>
    <s v="SÃO SEBASTIÃO DO OESTE - MG"/>
    <s v="MG"/>
    <x v="4"/>
    <n v="7"/>
    <n v="0"/>
    <n v="1"/>
    <n v="17.4861707365245"/>
    <n v="0.34972341473049001"/>
    <n v="-4640520.8505661739"/>
    <n v="4983685.0599999996"/>
    <n v="0.1696"/>
    <n v="-244200.54"/>
    <n v="4.8999994393706739E-2"/>
    <n v="0.21859999439370675"/>
    <n v="-278431.25103397045"/>
    <n v="5.5868548610487533E-2"/>
    <n v="0.22546854861048754"/>
    <n v="6.8685542167807867E-3"/>
    <n v="3.1420651385792198E-2"/>
  </r>
  <r>
    <s v="SÃO SEPÉ - RS"/>
    <s v="RS"/>
    <x v="3"/>
    <n v="7"/>
    <n v="0.35917688493720179"/>
    <n v="0.64082311506279821"/>
    <n v="11.75685954555078"/>
    <n v="0.15068134714671289"/>
    <n v="-112029863.14803478"/>
    <n v="18733496.229999997"/>
    <n v="0.11"/>
    <n v="-5795037.1200000001"/>
    <n v="0.30934092861533091"/>
    <n v="0.4193409286153309"/>
    <n v="-6721791.788882087"/>
    <n v="0.35881138824037268"/>
    <n v="0.46881138824037266"/>
    <n v="4.9470459625041763E-2"/>
    <n v="0.11797193226140323"/>
  </r>
  <r>
    <s v="SÃO TOMÉ - PR"/>
    <s v="PR"/>
    <x v="3"/>
    <n v="7"/>
    <n v="0.38954116160127367"/>
    <n v="0.61045883839872639"/>
    <n v="11.067968188708626"/>
    <n v="0.13513078007826246"/>
    <n v="-29816833.256450281"/>
    <n v="7519505.04"/>
    <n v="0.13"/>
    <n v="-842080.58"/>
    <n v="0.11198617136640684"/>
    <n v="0.24198617136640685"/>
    <n v="-1789009.9953870168"/>
    <n v="0.23791592476770476"/>
    <n v="0.36791592476770474"/>
    <n v="0.12592975340129789"/>
    <n v="0.5204006191354611"/>
  </r>
  <r>
    <s v="SÃO TOMÉ - RN"/>
    <s v="RN"/>
    <x v="2"/>
    <n v="6"/>
    <n v="0.31330547154632876"/>
    <n v="0.68669452845367118"/>
    <n v="16.950511981260412"/>
    <n v="0.23279647664039846"/>
    <n v="-50220662.300665572"/>
    <n v="10430740.84"/>
    <n v="0.11"/>
    <n v="-625844.44999999995"/>
    <n v="5.9999999961651812E-2"/>
    <n v="0.16999999996165183"/>
    <n v="-3013239.7380399341"/>
    <n v="0.28888070217263057"/>
    <n v="0.39888070217263055"/>
    <n v="0.22888070221097873"/>
    <n v="1.3463570721329945"/>
  </r>
  <r>
    <s v="SÃO VALENTIM DO SUL - RS"/>
    <s v="RS"/>
    <x v="3"/>
    <n v="7"/>
    <n v="0"/>
    <n v="1"/>
    <n v="9.6548229869924356"/>
    <n v="0.19309645973984871"/>
    <n v="-3208106.8887101524"/>
    <n v="2347114.5499999998"/>
    <n v="0.1535"/>
    <n v="-221802.32"/>
    <n v="9.4499997880376149E-2"/>
    <n v="0.24799999788037613"/>
    <n v="-192486.41332260912"/>
    <n v="8.2009807882026525E-2"/>
    <n v="0.23550980788202652"/>
    <n v="-1.249018999834961E-2"/>
    <n v="-5.0363669778635711E-2"/>
  </r>
  <r>
    <s v="SÃO VENDELINO - RS"/>
    <s v="RS"/>
    <x v="3"/>
    <n v="7"/>
    <n v="0"/>
    <n v="1"/>
    <n v="15.91094830265645"/>
    <n v="0.31821896605312899"/>
    <n v="-5513662.0252357861"/>
    <n v="3202132.29"/>
    <n v="0.11"/>
    <n v="-229913.1"/>
    <n v="7.1800000492796626E-2"/>
    <n v="0.18180000049279663"/>
    <n v="-330819.72151414718"/>
    <n v="0.1033123217761085"/>
    <n v="0.21331232177610848"/>
    <n v="3.1512321283311856E-2"/>
    <n v="0.1733351000984209"/>
  </r>
  <r>
    <s v="SÃO VICENTE - RN"/>
    <s v="RN"/>
    <x v="2"/>
    <n v="7"/>
    <n v="0.28194338687591763"/>
    <n v="0.71805661312408242"/>
    <n v="19.736512022987949"/>
    <n v="0.28343865956218917"/>
    <n v="-11742666.801636389"/>
    <n v="5286445.2"/>
    <n v="0.13600000000000001"/>
    <n v="-105558.1"/>
    <n v="1.9967690197564142E-2"/>
    <n v="0.15596769019756415"/>
    <n v="-704560.00809818332"/>
    <n v="0.1332767070200942"/>
    <n v="0.26927670702009421"/>
    <n v="0.11330901682253006"/>
    <n v="0.72649031782801687"/>
  </r>
  <r>
    <s v="SÃO VICENTE DO SUL - RS"/>
    <s v="RS"/>
    <x v="3"/>
    <n v="7"/>
    <n v="7.3872684946593992E-2"/>
    <n v="0.92612731505340595"/>
    <n v="11.812147503483423"/>
    <n v="0.21879104904831792"/>
    <n v="-25768632.684147552"/>
    <n v="7154542.8514285712"/>
    <n v="0.11"/>
    <n v="-1191562.03"/>
    <n v="0.16654621472594533"/>
    <n v="0.27654621472594532"/>
    <n v="-1546117.9610488531"/>
    <n v="0.21610297026037584"/>
    <n v="0.32610297026037582"/>
    <n v="4.9556755534430508E-2"/>
    <n v="0.17919882065115522"/>
  </r>
  <r>
    <s v="SAPÉ - PB"/>
    <s v="PB"/>
    <x v="2"/>
    <n v="5"/>
    <n v="0.47439986384780464"/>
    <n v="0.52560013615219536"/>
    <n v="18.215631351910282"/>
    <n v="0.19148276637324485"/>
    <n v="-120668993.10889953"/>
    <n v="33109732.760000002"/>
    <n v="0.1391"/>
    <n v="-2692243.35"/>
    <n v="8.1312747810894745E-2"/>
    <n v="0.22041274781089476"/>
    <n v="-7240139.5865339721"/>
    <n v="0.21867103667115106"/>
    <n v="0.35777103667115107"/>
    <n v="0.13735828886025631"/>
    <n v="0.62318668146229084"/>
  </r>
  <r>
    <s v="SAPEAÇU - BA"/>
    <s v="BA"/>
    <x v="2"/>
    <n v="6"/>
    <n v="0.12433566450361076"/>
    <n v="0.87566433549638922"/>
    <n v="7.6134099589737003"/>
    <n v="0.13333583145172595"/>
    <n v="-65085499.623465225"/>
    <n v="14517601.51"/>
    <n v="0.13339999999999999"/>
    <n v="-653292.06999999995"/>
    <n v="4.5000000141207898E-2"/>
    <n v="0.17840000014120788"/>
    <n v="-3905129.9774079132"/>
    <n v="0.26899277919413794"/>
    <n v="0.40239277919413796"/>
    <n v="0.22399277905293008"/>
    <n v="1.2555649040114036"/>
  </r>
  <r>
    <s v="SAPIRANGA - RS"/>
    <s v="RS"/>
    <x v="3"/>
    <n v="5"/>
    <n v="0"/>
    <n v="1"/>
    <n v="13.230548328574587"/>
    <n v="0.26461096657149175"/>
    <n v="-30785136.886027262"/>
    <n v="50789140.43"/>
    <n v="0.11"/>
    <n v="-1031019.55"/>
    <n v="2.0299999985646539E-2"/>
    <n v="0.13029999998564654"/>
    <n v="-1847108.2131616357"/>
    <n v="3.6368172359747014E-2"/>
    <n v="0.14636817235974703"/>
    <n v="1.6068172374100492E-2"/>
    <n v="0.12331674885549138"/>
  </r>
  <r>
    <s v="SAQUAREMA - RJ"/>
    <s v="RJ"/>
    <x v="4"/>
    <n v="5"/>
    <n v="0"/>
    <n v="1"/>
    <n v="14.684651697819195"/>
    <n v="0.29369303395638391"/>
    <n v="-8454959.9669679608"/>
    <n v="15122964.640000001"/>
    <n v="0.11"/>
    <n v="-825662.55"/>
    <n v="5.4596606528863778E-2"/>
    <n v="0.16459660652886376"/>
    <n v="-507297.59801807761"/>
    <n v="3.354485116471697E-2"/>
    <n v="0.14354485116471696"/>
    <n v="-2.1051755364146801E-2"/>
    <n v="-0.12789908496962332"/>
  </r>
  <r>
    <s v="SARANDI - PR"/>
    <s v="PR"/>
    <x v="3"/>
    <n v="5"/>
    <n v="0.17836043718013592"/>
    <n v="0.82163956281986406"/>
    <n v="50.83297306524981"/>
    <n v="0.83532763532331555"/>
    <n v="-30757974.288761277"/>
    <n v="54327292.25"/>
    <n v="0.11"/>
    <n v="-4323140.05"/>
    <n v="7.957584247169984E-2"/>
    <n v="0.18957584247169984"/>
    <n v="-1845478.4573256765"/>
    <n v="3.3969638111784897E-2"/>
    <n v="0.1439696381117849"/>
    <n v="-4.5606204359914942E-2"/>
    <n v="-0.24056970426874458"/>
  </r>
  <r>
    <s v="SARANDI - RS"/>
    <s v="RS"/>
    <x v="3"/>
    <n v="6"/>
    <n v="0.28460162394443894"/>
    <n v="0.71539837605556111"/>
    <n v="11.970559243933879"/>
    <n v="0.17127437287174366"/>
    <n v="-61606746.844867796"/>
    <n v="13668377.09142857"/>
    <n v="0.11"/>
    <n v="-4957909.1100000003"/>
    <n v="0.36272844075315286"/>
    <n v="0.47272844075315285"/>
    <n v="-3696404.8106920677"/>
    <n v="0.27043479894991196"/>
    <n v="0.38043479894991195"/>
    <n v="-9.22936418032409E-2"/>
    <n v="-0.19523606757443723"/>
  </r>
  <r>
    <s v="SARZEDO - MG"/>
    <s v="MG"/>
    <x v="4"/>
    <n v="6"/>
    <n v="0"/>
    <n v="1"/>
    <n v="22.71443543431602"/>
    <n v="0.45428870868632037"/>
    <n v="-4448567.1768944738"/>
    <n v="16898819.120000001"/>
    <n v="0.16"/>
    <n v="-630325.51"/>
    <n v="3.7299973774735568E-2"/>
    <n v="0.19729997377473557"/>
    <n v="-266914.03061366844"/>
    <n v="1.5794833279076392E-2"/>
    <n v="0.17579483327907638"/>
    <n v="-2.1505140495659186E-2"/>
    <n v="-0.10899717868291448"/>
  </r>
  <r>
    <s v="SEBASTIANÓPOLIS DO SUL - SP"/>
    <s v="SP"/>
    <x v="4"/>
    <n v="7"/>
    <n v="0"/>
    <n v="1"/>
    <n v="38.17800193028782"/>
    <n v="0.76356003860575639"/>
    <n v="-2129410.0272881766"/>
    <n v="7602680.8799999999"/>
    <n v="0.11"/>
    <n v="-38013.4"/>
    <n v="4.9999994212567818E-3"/>
    <n v="0.11499999942125678"/>
    <n v="-127764.60163729059"/>
    <n v="1.6805203802963065E-2"/>
    <n v="0.12680520380296306"/>
    <n v="1.1805204381706277E-2"/>
    <n v="0.10265395166188318"/>
  </r>
  <r>
    <s v="SEBERI - RS"/>
    <s v="RS"/>
    <x v="3"/>
    <n v="6"/>
    <n v="3.951641719221749E-2"/>
    <n v="0.96048358280778245"/>
    <n v="7.1555953971839941"/>
    <n v="0.13745663808420319"/>
    <n v="-38753075.201952681"/>
    <n v="7474577.8499999996"/>
    <n v="0.11"/>
    <n v="-1345424.01"/>
    <n v="0.17999999959863955"/>
    <n v="0.28999999959863954"/>
    <n v="-2325184.5121171609"/>
    <n v="0.31107904135578185"/>
    <n v="0.42107904135578184"/>
    <n v="0.1310790417571423"/>
    <n v="0.45199669633984785"/>
  </r>
  <r>
    <s v="SEDE NOVA - RS"/>
    <s v="RS"/>
    <x v="3"/>
    <n v="7"/>
    <n v="0"/>
    <n v="1"/>
    <n v="7.967531364538357"/>
    <n v="0.15935062729076713"/>
    <n v="-2800415.4169324944"/>
    <n v="3651838.45"/>
    <n v="0.11"/>
    <n v="-218216.36"/>
    <n v="5.9755206312590299E-2"/>
    <n v="0.16975520631259031"/>
    <n v="-168024.92501594964"/>
    <n v="4.6011050958716326E-2"/>
    <n v="0.15601105095871631"/>
    <n v="-1.3744155353873994E-2"/>
    <n v="-8.096455862782348E-2"/>
  </r>
  <r>
    <s v="SEGREDO - RS"/>
    <s v="RS"/>
    <x v="3"/>
    <n v="7"/>
    <n v="0"/>
    <n v="1"/>
    <n v="12.138561212384227"/>
    <n v="0.24277122424768455"/>
    <n v="-11519851.79060431"/>
    <n v="5259609.9100000011"/>
    <n v="0.1134"/>
    <n v="-539214.64"/>
    <n v="0.10251989201229562"/>
    <n v="0.21591989201229561"/>
    <n v="-691191.10743625858"/>
    <n v="0.13141489944379894"/>
    <n v="0.24481489944379894"/>
    <n v="2.8895007431503333E-2"/>
    <n v="0.13382281346203118"/>
  </r>
  <r>
    <s v="SELBACH - RS"/>
    <s v="RS"/>
    <x v="3"/>
    <n v="7"/>
    <n v="0"/>
    <n v="1"/>
    <n v="12.5717054397249"/>
    <n v="0.25143410879449801"/>
    <n v="-8213019.9452049173"/>
    <n v="5285968.62"/>
    <n v="0.13400000000000001"/>
    <n v="-671318.01"/>
    <n v="0.12699999910328638"/>
    <n v="0.26099999910328642"/>
    <n v="-492781.196712295"/>
    <n v="9.3224389348019812E-2"/>
    <n v="0.22722438934801981"/>
    <n v="-3.3775609755266611E-2"/>
    <n v="-0.12940846693988095"/>
  </r>
  <r>
    <s v="SENADOR CANEDO - GO"/>
    <s v="GO"/>
    <x v="0"/>
    <n v="5"/>
    <n v="0"/>
    <n v="1"/>
    <n v="22.07015880757822"/>
    <n v="0.44140317615156444"/>
    <n v="-55776995.771593213"/>
    <n v="82962975.420000002"/>
    <n v="0.1153"/>
    <n v="-4504883.3499999996"/>
    <n v="5.4299925083376423E-2"/>
    <n v="0.16959992508337643"/>
    <n v="-3346619.7462955927"/>
    <n v="4.0338714099311564E-2"/>
    <n v="0.15563871409931157"/>
    <n v="-1.3961210984064859E-2"/>
    <n v="-8.2318497353117581E-2"/>
  </r>
  <r>
    <s v="SENADOR ELÓI DE SOUZA - RN"/>
    <s v="RN"/>
    <x v="2"/>
    <n v="7"/>
    <n v="0"/>
    <n v="1"/>
    <n v="19.415972780554284"/>
    <n v="0.38831945561108566"/>
    <n v="-9805159.7059524152"/>
    <n v="5681010.1028571427"/>
    <n v="0.1547"/>
    <n v="-72259.98"/>
    <n v="1.2719565480733502E-2"/>
    <n v="0.1674195654807335"/>
    <n v="-588309.58235714491"/>
    <n v="0.10355721459838052"/>
    <n v="0.25825721459838052"/>
    <n v="9.0837649117647024E-2"/>
    <n v="0.54257487084507172"/>
  </r>
  <r>
    <s v="SENHORA DO PORTO - MG"/>
    <s v="MG"/>
    <x v="4"/>
    <n v="7"/>
    <n v="0"/>
    <n v="1"/>
    <n v="19.308940279964943"/>
    <n v="0.38617880559929885"/>
    <n v="-2385691.8850940447"/>
    <n v="2422603.8428571429"/>
    <n v="0.11"/>
    <n v="-121112.1"/>
    <n v="4.9992531943301222E-2"/>
    <n v="0.15999253194330121"/>
    <n v="-143141.51310564269"/>
    <n v="5.9085811131557558E-2"/>
    <n v="0.16908581113155757"/>
    <n v="9.0932791882563646E-3"/>
    <n v="5.6835647750601792E-2"/>
  </r>
  <r>
    <s v="SERAFINA CORRÊA - RS"/>
    <s v="RS"/>
    <x v="3"/>
    <n v="6"/>
    <n v="0"/>
    <n v="1"/>
    <n v="20.430996691874658"/>
    <n v="0.40861993383749318"/>
    <n v="-16883750.217126314"/>
    <n v="14847153.869999999"/>
    <n v="0.11"/>
    <n v="-1288732.96"/>
    <n v="8.6800000275069553E-2"/>
    <n v="0.19680000027506955"/>
    <n v="-1013025.0130275788"/>
    <n v="6.8230249507583163E-2"/>
    <n v="0.17823024950758315"/>
    <n v="-1.8569750767486404E-2"/>
    <n v="-9.4358489540301127E-2"/>
  </r>
  <r>
    <s v="SERINGUEIRAS - RO"/>
    <s v="RO"/>
    <x v="1"/>
    <n v="6"/>
    <n v="0"/>
    <n v="1"/>
    <n v="23.699746624652189"/>
    <n v="0.47399493249304375"/>
    <n v="-13278661.943476241"/>
    <n v="11414334.800000001"/>
    <n v="0.11"/>
    <n v="-639308.64"/>
    <n v="5.6009277036450693E-2"/>
    <n v="0.16600927703645069"/>
    <n v="-796719.71660857438"/>
    <n v="6.9799925319220038E-2"/>
    <n v="0.17979992531922004"/>
    <n v="1.3790648282769352E-2"/>
    <n v="8.3071551957553114E-2"/>
  </r>
  <r>
    <s v="SERRA - ES"/>
    <s v="ES"/>
    <x v="4"/>
    <n v="3"/>
    <n v="0.3209703430774003"/>
    <n v="0.67902965692259976"/>
    <n v="25.073980238605483"/>
    <n v="0.34051952398208657"/>
    <n v="-897323915.4436444"/>
    <n v="239485037.40000001"/>
    <n v="0.11"/>
    <n v="-17003437.66"/>
    <n v="7.1000000019207879E-2"/>
    <n v="0.18100000001920788"/>
    <n v="-53839434.926618665"/>
    <n v="0.22481335582019399"/>
    <n v="0.334813355820194"/>
    <n v="0.15381335580098612"/>
    <n v="0.84979754577162048"/>
  </r>
  <r>
    <s v="SERRA BRANCA - PB"/>
    <s v="PB"/>
    <x v="2"/>
    <n v="6"/>
    <n v="0.59380787992702422"/>
    <n v="0.40619212007297578"/>
    <n v="15.374257103515879"/>
    <n v="0.12489804174848246"/>
    <n v="-51340568.680585705"/>
    <n v="6082102.2257142849"/>
    <n v="0.2"/>
    <n v="-1369343.1"/>
    <n v="0.22514305895922093"/>
    <n v="0.42514305895922094"/>
    <n v="-3080434.1208351422"/>
    <n v="0.50647522953683577"/>
    <n v="0.70647522953683572"/>
    <n v="0.28133217057761478"/>
    <n v="0.66173530215061027"/>
  </r>
  <r>
    <s v="SERRA CAIADA (ANTIGO PRESIDENTE JUSCELINO) - RN"/>
    <s v="RN"/>
    <x v="2"/>
    <n v="7"/>
    <n v="0.29776771047191958"/>
    <n v="0.70223228952808037"/>
    <n v="7.7105074410041823"/>
    <n v="0.10829134587439335"/>
    <n v="-37169190.336972684"/>
    <n v="7819216.46"/>
    <n v="0.11380000000000001"/>
    <n v="-156384.32999999999"/>
    <n v="2.0000000102312041E-2"/>
    <n v="0.13380000010231205"/>
    <n v="-2230151.4202183611"/>
    <n v="0.28521418119410408"/>
    <n v="0.39901418119410409"/>
    <n v="0.26521418109179207"/>
    <n v="1.9821687659864895"/>
  </r>
  <r>
    <s v="SERRA DA SAUDADE - MG"/>
    <s v="MG"/>
    <x v="4"/>
    <n v="7"/>
    <n v="0.29808503082767979"/>
    <n v="0.70191496917232021"/>
    <n v="53.656721257652372"/>
    <n v="0.75324911694905683"/>
    <n v="-1878617.5158355925"/>
    <n v="1474056.87"/>
    <n v="0.11"/>
    <n v="-249317.35"/>
    <n v="0.16913685969253003"/>
    <n v="0.27913685969253005"/>
    <n v="-112717.05095013554"/>
    <n v="7.6467233553977831E-2"/>
    <n v="0.18646723355397782"/>
    <n v="-9.266962613855223E-2"/>
    <n v="-0.33198634619816259"/>
  </r>
  <r>
    <s v="SERRA DO SALITRE - MG"/>
    <s v="MG"/>
    <x v="4"/>
    <n v="6"/>
    <n v="0"/>
    <n v="1"/>
    <n v="6.6828299940505405"/>
    <n v="0.13365659988101081"/>
    <n v="-18263311.5527291"/>
    <n v="10034521.476"/>
    <n v="0.11"/>
    <n v="-657033.36"/>
    <n v="6.5477298700436809E-2"/>
    <n v="0.17547729870043682"/>
    <n v="-1095798.693163746"/>
    <n v="0.10920288483956263"/>
    <n v="0.21920288483956263"/>
    <n v="4.3725586139125805E-2"/>
    <n v="0.24918087104686526"/>
  </r>
  <r>
    <s v="SERRANA - SP"/>
    <s v="SP"/>
    <x v="4"/>
    <n v="6"/>
    <n v="0"/>
    <n v="1"/>
    <n v="18.232543606039936"/>
    <n v="0.36465087212079872"/>
    <n v="-92019727.444539428"/>
    <n v="37714698.189999998"/>
    <n v="0.11"/>
    <n v="-4902910.76"/>
    <n v="0.12999999987538016"/>
    <n v="0.23999999987538018"/>
    <n v="-5521183.6466723653"/>
    <n v="0.14639341985073343"/>
    <n v="0.25639341985073344"/>
    <n v="1.6393419975353263E-2"/>
    <n v="6.8305916599439742E-2"/>
  </r>
  <r>
    <s v="SERRANÓPOLIS - GO"/>
    <s v="GO"/>
    <x v="0"/>
    <n v="7"/>
    <n v="0.44009393660015944"/>
    <n v="0.5599060633998405"/>
    <n v="40.062620097111278"/>
    <n v="0.4486260781611382"/>
    <n v="-33374337.092085794"/>
    <n v="6027806.7199999997"/>
    <n v="0.11"/>
    <n v="-1386395.55"/>
    <n v="0.23000000072995044"/>
    <n v="0.34000000072995046"/>
    <n v="-2002460.2255251475"/>
    <n v="0.33220378796836197"/>
    <n v="0.44220378796836196"/>
    <n v="0.1022037872384115"/>
    <n v="0.30059937358526123"/>
  </r>
  <r>
    <s v="SERRANOS - MG"/>
    <s v="MG"/>
    <x v="4"/>
    <n v="7"/>
    <n v="0.28628432940655946"/>
    <n v="0.71371567059344054"/>
    <n v="6.7558653895702774"/>
    <n v="9.6435339939123316E-2"/>
    <n v="-10092032.344331089"/>
    <n v="2928668.21"/>
    <n v="0.11"/>
    <n v="-497873.6"/>
    <n v="0.17000000146824415"/>
    <n v="0.28000000146824416"/>
    <n v="-605521.94065986539"/>
    <n v="0.20675675673751565"/>
    <n v="0.31675675673751563"/>
    <n v="3.6756755269271468E-2"/>
    <n v="0.13127412527331783"/>
  </r>
  <r>
    <s v="SERRITA - PE"/>
    <s v="PE"/>
    <x v="2"/>
    <n v="6"/>
    <n v="0.42946685406064938"/>
    <n v="0.57053314593935056"/>
    <n v="7.9409825388670594"/>
    <n v="9.0611874994985492E-2"/>
    <n v="-49422952.635849446"/>
    <n v="9954026.7100000009"/>
    <n v="0.11890000000000001"/>
    <n v="-597241.59999999998"/>
    <n v="5.9999999738799166E-2"/>
    <n v="0.17889999973879916"/>
    <n v="-2965377.1581509667"/>
    <n v="0.29790729365553076"/>
    <n v="0.41680729365553076"/>
    <n v="0.2379072939167316"/>
    <n v="1.3298339534046133"/>
  </r>
  <r>
    <s v="SERTÂNIA - PE"/>
    <s v="PE"/>
    <x v="2"/>
    <n v="6"/>
    <n v="0.47574245646186858"/>
    <n v="0.52425754353813137"/>
    <n v="28.199925945798263"/>
    <n v="0.29568047808602826"/>
    <n v="-94090953.258158907"/>
    <n v="14181740.949999999"/>
    <n v="0.16"/>
    <n v="0"/>
    <n v="0"/>
    <n v="0.16"/>
    <n v="-5645457.1954895342"/>
    <n v="0.39807927781176505"/>
    <n v="0.55807927781176503"/>
    <n v="0.398079277811765"/>
    <n v="2.4879954863235314"/>
  </r>
  <r>
    <s v="SERTÃO SANTANA - RS"/>
    <s v="RS"/>
    <x v="3"/>
    <n v="7"/>
    <n v="0"/>
    <n v="1"/>
    <n v="12.726545464426076"/>
    <n v="0.25453090928852151"/>
    <n v="-16949211.138460044"/>
    <n v="5563633.4100000001"/>
    <n v="0.14610000000000001"/>
    <n v="-791148.67"/>
    <n v="0.14219999983787573"/>
    <n v="0.28829999983787574"/>
    <n v="-1016952.6683076026"/>
    <n v="0.18278570735443236"/>
    <n v="0.32888570735443234"/>
    <n v="4.0585707516556602E-2"/>
    <n v="0.14077595400409226"/>
  </r>
  <r>
    <s v="SERTÃOZINHO - SP"/>
    <s v="SP"/>
    <x v="4"/>
    <n v="4"/>
    <n v="0"/>
    <n v="1"/>
    <n v="16.991582529602024"/>
    <n v="0.33983165059204046"/>
    <n v="-178627025.94885403"/>
    <n v="91541033.592000008"/>
    <n v="0.12"/>
    <n v="-13873715.439999999"/>
    <n v="0.15155733877591324"/>
    <n v="0.27155733877591326"/>
    <n v="-10717621.55693124"/>
    <n v="0.11707997098546939"/>
    <n v="0.2370799709854694"/>
    <n v="-3.4477367790443858E-2"/>
    <n v="-0.12696164996260428"/>
  </r>
  <r>
    <s v="SETE DE SETEMBRO - RS"/>
    <s v="RS"/>
    <x v="3"/>
    <n v="7"/>
    <n v="0"/>
    <n v="1"/>
    <n v="12.145559905184895"/>
    <n v="0.24291119810369788"/>
    <n v="-2206030.1910490347"/>
    <n v="3547830.74"/>
    <n v="0.11599999999999999"/>
    <n v="-197136.65"/>
    <n v="5.5565404453313906E-2"/>
    <n v="0.17156540445331389"/>
    <n v="-132361.81146294207"/>
    <n v="3.7307814595163601E-2"/>
    <n v="0.1533078145951636"/>
    <n v="-1.8257589858150292E-2"/>
    <n v="-0.1064176657078818"/>
  </r>
  <r>
    <s v="SETE QUEDAS - MS"/>
    <s v="MS"/>
    <x v="0"/>
    <n v="6"/>
    <n v="0"/>
    <n v="1"/>
    <n v="21.105229117181661"/>
    <n v="0.42210458234363324"/>
    <n v="-17779326.445649162"/>
    <n v="9784460.5299999993"/>
    <n v="0.11"/>
    <n v="-1171200.47"/>
    <n v="0.1197000556554956"/>
    <n v="0.22970005565549562"/>
    <n v="-1066759.5867389496"/>
    <n v="0.10902589708121084"/>
    <n v="0.21902589708121084"/>
    <n v="-1.0674158574284776E-2"/>
    <n v="-4.6469986887133774E-2"/>
  </r>
  <r>
    <s v="SEVERÍNIA - SP"/>
    <s v="SP"/>
    <x v="4"/>
    <n v="6"/>
    <n v="3.1651448013121891E-2"/>
    <n v="0.96834855198687808"/>
    <n v="16.712778819144688"/>
    <n v="0.3236759033839145"/>
    <n v="-27343214.559361421"/>
    <n v="13688038.779999999"/>
    <n v="0.11"/>
    <n v="-2655479.52"/>
    <n v="0.19399999975745247"/>
    <n v="0.30399999975745245"/>
    <n v="-1640592.8735616852"/>
    <n v="0.11985594868118027"/>
    <n v="0.22985594868118026"/>
    <n v="-7.4144051076272199E-2"/>
    <n v="-0.24389490505075107"/>
  </r>
  <r>
    <s v="SIGEFREDO PACHECO - PI"/>
    <s v="PI"/>
    <x v="2"/>
    <n v="7"/>
    <n v="0"/>
    <n v="1"/>
    <n v="21.318212379429561"/>
    <n v="0.42636424758859121"/>
    <n v="-14088551.568999307"/>
    <n v="7842778.3300000001"/>
    <n v="0.11"/>
    <n v="0"/>
    <n v="0"/>
    <n v="0.11"/>
    <n v="-845313.09413995838"/>
    <n v="0.10778235193853278"/>
    <n v="0.21778235193853279"/>
    <n v="0.10778235193853279"/>
    <n v="0.97983956307757092"/>
  </r>
  <r>
    <s v="SILVA JARDIM - RJ"/>
    <s v="RJ"/>
    <x v="4"/>
    <n v="6"/>
    <n v="0"/>
    <n v="1"/>
    <n v="18.163380114937489"/>
    <n v="0.36326760229874977"/>
    <n v="-28038579.42232421"/>
    <n v="28283434.449999999"/>
    <n v="0.11"/>
    <n v="-585467.09"/>
    <n v="2.0699999889864859E-2"/>
    <n v="0.13069999988986486"/>
    <n v="-1682314.7653394525"/>
    <n v="5.9480568681058908E-2"/>
    <n v="0.1694805686810589"/>
    <n v="3.8780568791194042E-2"/>
    <n v="0.29671437508701404"/>
  </r>
  <r>
    <s v="SILVÂNIA - GO"/>
    <s v="GO"/>
    <x v="0"/>
    <n v="6"/>
    <n v="0.36515774082561137"/>
    <n v="0.63484225917438863"/>
    <n v="18.723367493969128"/>
    <n v="0.23772769838447347"/>
    <n v="-99366242.798946023"/>
    <n v="19618662.699999999"/>
    <n v="0.11"/>
    <n v="-1948133.21"/>
    <n v="9.9300000198280586E-2"/>
    <n v="0.2093000001982806"/>
    <n v="-5961974.5679367613"/>
    <n v="0.30389301549777709"/>
    <n v="0.41389301549777707"/>
    <n v="0.20459301529949647"/>
    <n v="0.9775108222918063"/>
  </r>
  <r>
    <s v="SILVEIRA MARTINS - RS"/>
    <s v="RS"/>
    <x v="3"/>
    <n v="7"/>
    <n v="0"/>
    <n v="1"/>
    <n v="19.721552427946317"/>
    <n v="0.39443104855892636"/>
    <n v="-8477219.3076723702"/>
    <n v="4194096.23"/>
    <n v="0.11"/>
    <n v="-614854.51"/>
    <n v="0.14660000063947032"/>
    <n v="0.2566000006394703"/>
    <n v="-508633.15846034221"/>
    <n v="0.12127360236089342"/>
    <n v="0.23127360236089342"/>
    <n v="-2.5326398278576884E-2"/>
    <n v="-9.8699915103122482E-2"/>
  </r>
  <r>
    <s v="SIMOLÂNDIA - GO"/>
    <s v="GO"/>
    <x v="0"/>
    <n v="7"/>
    <n v="0"/>
    <n v="1"/>
    <n v="38.927883533456708"/>
    <n v="0.77855767066913417"/>
    <n v="-3716877.9622164639"/>
    <n v="4860179.22"/>
    <n v="0.14510000000000001"/>
    <n v="-218222.01"/>
    <n v="4.4899992391638596E-2"/>
    <n v="0.18999999239163862"/>
    <n v="-223012.67773298782"/>
    <n v="4.5885690143950664E-2"/>
    <n v="0.19098569014395067"/>
    <n v="9.8569775231205359E-4"/>
    <n v="5.1878831146492388E-3"/>
  </r>
  <r>
    <s v="SÍTIO D'ABADIA - GO"/>
    <s v="GO"/>
    <x v="0"/>
    <n v="7"/>
    <n v="0"/>
    <n v="1"/>
    <n v="40.203039839382733"/>
    <n v="0.80406079678765463"/>
    <n v="-1027210.9240689391"/>
    <n v="2134560.87"/>
    <n v="0.11"/>
    <n v="-167349.57"/>
    <n v="7.83999989655952E-2"/>
    <n v="0.1883999989655952"/>
    <n v="-61632.655444136341"/>
    <n v="2.8873693090858701E-2"/>
    <n v="0.1388736930908587"/>
    <n v="-4.9526305874736498E-2"/>
    <n v="-0.26287848273173708"/>
  </r>
  <r>
    <s v="SOBRADINHO - RS"/>
    <s v="RS"/>
    <x v="3"/>
    <n v="6"/>
    <n v="0"/>
    <n v="1"/>
    <n v="12.090602588567402"/>
    <n v="0.24181205177134804"/>
    <n v="-22569454.158459712"/>
    <n v="10419843.411428574"/>
    <n v="0.11"/>
    <n v="-1403326.15"/>
    <n v="0.13467823791486344"/>
    <n v="0.24467823791486343"/>
    <n v="-1354167.2495075827"/>
    <n v="0.12996042224802729"/>
    <n v="0.23996042224802727"/>
    <n v="-4.7178156668361559E-3"/>
    <n v="-1.9281713433287551E-2"/>
  </r>
  <r>
    <s v="SOLEDADE - PB"/>
    <s v="PB"/>
    <x v="2"/>
    <n v="6"/>
    <n v="0.10005702146749521"/>
    <n v="0.89994297853250482"/>
    <n v="40.91484898306458"/>
    <n v="0.7364206212005352"/>
    <n v="-10049835.389389884"/>
    <n v="11365143.92"/>
    <n v="0.15560000000000002"/>
    <n v="-170477.16"/>
    <n v="1.5000000105585993E-2"/>
    <n v="0.17060000010558601"/>
    <n v="-602990.12336339301"/>
    <n v="5.3056092171632881E-2"/>
    <n v="0.20865609217163289"/>
    <n v="3.8056092066046876E-2"/>
    <n v="0.22307205183173262"/>
  </r>
  <r>
    <s v="SOLEDADE - RS"/>
    <s v="RS"/>
    <x v="3"/>
    <n v="6"/>
    <n v="0.50622745875983011"/>
    <n v="0.49377254124016989"/>
    <n v="12.019893447072937"/>
    <n v="0.11870186665594538"/>
    <n v="-73871829.211248666"/>
    <n v="22757318.190000001"/>
    <n v="0.11"/>
    <n v="-6144475.9100000001"/>
    <n v="0.26999999994287549"/>
    <n v="0.37999999994287548"/>
    <n v="-4432309.7526749196"/>
    <n v="0.19476415084017065"/>
    <n v="0.30476415084017067"/>
    <n v="-7.523584910270481E-2"/>
    <n v="-0.19798907661582854"/>
  </r>
  <r>
    <s v="SOLIDÃO - PE"/>
    <s v="PE"/>
    <x v="2"/>
    <n v="7"/>
    <n v="0.47847373974419027"/>
    <n v="0.52152626025580973"/>
    <n v="12.430846069887719"/>
    <n v="0.12966025325288344"/>
    <n v="-42166406.364033893"/>
    <n v="4971248.4400000004"/>
    <n v="0.14300000000000002"/>
    <n v="-1043962.17"/>
    <n v="0.20999999951722387"/>
    <n v="0.35299999951722388"/>
    <n v="-2529984.3818420335"/>
    <n v="0.5089233443826906"/>
    <n v="0.65192334438269062"/>
    <n v="0.29892334486546673"/>
    <n v="0.84680834355321699"/>
  </r>
  <r>
    <s v="SOLONÓPOLE - CE"/>
    <s v="CE"/>
    <x v="2"/>
    <n v="6"/>
    <n v="0"/>
    <n v="1"/>
    <n v="22.006539352882793"/>
    <n v="0.44013078705765585"/>
    <n v="-32899697.520079233"/>
    <n v="18334774.029999997"/>
    <n v="0.113"/>
    <n v="-4089825.08"/>
    <n v="0.22306383887295722"/>
    <n v="0.33606383887295721"/>
    <n v="-1973981.8512047539"/>
    <n v="0.10766327678622359"/>
    <n v="0.22066327678622361"/>
    <n v="-0.1154005620867336"/>
    <n v="-0.34338881110728092"/>
  </r>
  <r>
    <s v="SONORA - MS"/>
    <s v="MS"/>
    <x v="0"/>
    <n v="6"/>
    <n v="0"/>
    <n v="1"/>
    <n v="38.967927048909473"/>
    <n v="0.77935854097818946"/>
    <n v="-7639588.916502879"/>
    <n v="12846795.300000001"/>
    <n v="0.11"/>
    <n v="-64233.98"/>
    <n v="5.0000002724414861E-3"/>
    <n v="0.11500000027244149"/>
    <n v="-458375.33499017271"/>
    <n v="3.568013066964433E-2"/>
    <n v="0.14568013066964433"/>
    <n v="3.068013039720284E-2"/>
    <n v="0.26678374195234689"/>
  </r>
  <r>
    <s v="SORRISO - MT"/>
    <s v="MT"/>
    <x v="0"/>
    <n v="5"/>
    <n v="0"/>
    <n v="1"/>
    <n v="34.327186921724916"/>
    <n v="0.68654373843449834"/>
    <n v="-32351947.947322685"/>
    <n v="66386408.140000001"/>
    <n v="0.11"/>
    <n v="-1991592.24"/>
    <n v="2.9999999936734037E-2"/>
    <n v="0.13999999993673404"/>
    <n v="-1941116.8768393612"/>
    <n v="2.9239673168426388E-2"/>
    <n v="0.13923967316842639"/>
    <n v="-7.6032676830764534E-4"/>
    <n v="-5.4309054903659559E-3"/>
  </r>
  <r>
    <s v="SOURE - PA"/>
    <s v="PA"/>
    <x v="1"/>
    <n v="6"/>
    <n v="0.23192507512996749"/>
    <n v="0.76807492487003248"/>
    <n v="20.238970253852543"/>
    <n v="0.31090091114349228"/>
    <n v="-53307368.372285441"/>
    <n v="13484446.689999999"/>
    <n v="0.11"/>
    <n v="-2570135.54"/>
    <n v="0.19060000006570535"/>
    <n v="0.30060000006570536"/>
    <n v="-3198442.1023371262"/>
    <n v="0.23719490876174218"/>
    <n v="0.34719490876174219"/>
    <n v="4.659490869603683E-2"/>
    <n v="0.15500634958699955"/>
  </r>
  <r>
    <s v="SUMARÉ - SP"/>
    <s v="SP"/>
    <x v="4"/>
    <n v="4"/>
    <n v="0"/>
    <n v="1"/>
    <n v="9.0227113938534078"/>
    <n v="0.18045422787706816"/>
    <n v="-290586459.31374979"/>
    <n v="153117772.97999999"/>
    <n v="0.11"/>
    <n v="-16085827.76"/>
    <n v="0.10505526201782667"/>
    <n v="0.21505526201782665"/>
    <n v="-17435187.558824986"/>
    <n v="0.11386782356808667"/>
    <n v="0.22386782356808665"/>
    <n v="8.8125615502600008E-3"/>
    <n v="4.097812565743908E-2"/>
  </r>
  <r>
    <s v="SUMÉ - PB"/>
    <s v="PB"/>
    <x v="2"/>
    <n v="6"/>
    <n v="0.42368474296381331"/>
    <n v="0.57631525703618669"/>
    <n v="19.821692535133344"/>
    <n v="0.22847087656555273"/>
    <n v="-38708691.796325393"/>
    <n v="9196227.5800000001"/>
    <n v="0.13039999999999999"/>
    <n v="-707189.9"/>
    <n v="7.6899999901916302E-2"/>
    <n v="0.20729999990191628"/>
    <n v="-2322521.5077795233"/>
    <n v="0.25255154764009474"/>
    <n v="0.38295154764009476"/>
    <n v="0.17565154773817848"/>
    <n v="0.8473301872710457"/>
  </r>
  <r>
    <s v="SUMIDOURO - RJ"/>
    <s v="RJ"/>
    <x v="4"/>
    <n v="6"/>
    <n v="0"/>
    <n v="1"/>
    <n v="10.592774038549924"/>
    <n v="0.2118554807709985"/>
    <n v="-18789960.048629273"/>
    <n v="16287432.53142857"/>
    <n v="0.115"/>
    <n v="-722574.6"/>
    <n v="4.4363935114125876E-2"/>
    <n v="0.15936393511412589"/>
    <n v="-1127397.6029177564"/>
    <n v="6.9218865572723415E-2"/>
    <n v="0.18421886557272343"/>
    <n v="2.4854930458597546E-2"/>
    <n v="0.15596333286322328"/>
  </r>
  <r>
    <s v="SUZANÁPOLIS - SP"/>
    <s v="SP"/>
    <x v="4"/>
    <n v="7"/>
    <n v="0"/>
    <n v="1"/>
    <n v="22.799513191010643"/>
    <n v="0.45599026382021285"/>
    <n v="-3654878.1015255828"/>
    <n v="6168531.46"/>
    <n v="0.1376"/>
    <n v="-320763.64"/>
    <n v="5.200000066142161E-2"/>
    <n v="0.1896000006614216"/>
    <n v="-219292.68609153497"/>
    <n v="3.5550225773110504E-2"/>
    <n v="0.17315022577311051"/>
    <n v="-1.6449774888311092E-2"/>
    <n v="-8.6760415774925548E-2"/>
  </r>
  <r>
    <s v="SUZANO - SP"/>
    <s v="SP"/>
    <x v="4"/>
    <n v="4"/>
    <n v="0"/>
    <n v="1"/>
    <n v="7.3911818914966956"/>
    <n v="0.14782363782993391"/>
    <n v="-269489211.84096563"/>
    <n v="171599116.52000001"/>
    <n v="0.11"/>
    <n v="-10793584.43"/>
    <n v="6.2900000005198159E-2"/>
    <n v="0.17290000000519817"/>
    <n v="-16169352.710457938"/>
    <n v="9.4227482275955579E-2"/>
    <n v="0.20422748227595558"/>
    <n v="3.1327482270757406E-2"/>
    <n v="0.18118844574792115"/>
  </r>
  <r>
    <s v="TABOÃO DA SERRA - SP"/>
    <s v="SP"/>
    <x v="4"/>
    <n v="4"/>
    <n v="0"/>
    <n v="1"/>
    <n v="7.8822057803526651"/>
    <n v="0.1576441156070533"/>
    <n v="-287133051.75964534"/>
    <n v="157823696.03"/>
    <n v="0.11"/>
    <n v="-4734710.88"/>
    <n v="2.9999999994297432E-2"/>
    <n v="0.13999999999429744"/>
    <n v="-17227983.105578721"/>
    <n v="0.1091596733503436"/>
    <n v="0.21915967335034359"/>
    <n v="7.9159673356046151E-2"/>
    <n v="0.56542623828050376"/>
  </r>
  <r>
    <s v="TAGUATINGA - TO"/>
    <s v="TO"/>
    <x v="1"/>
    <n v="6"/>
    <n v="0"/>
    <n v="1"/>
    <n v="40.08098716098992"/>
    <n v="0.80161974321979845"/>
    <n v="-4673494.5925467471"/>
    <n v="10696628.67"/>
    <n v="0.11"/>
    <n v="-423586.5"/>
    <n v="3.9600000436399184E-2"/>
    <n v="0.14960000043639918"/>
    <n v="-280409.67555280484"/>
    <n v="2.6214771420386685E-2"/>
    <n v="0.13621477142038668"/>
    <n v="-1.3385229016012495E-2"/>
    <n v="-8.9473455728384721E-2"/>
  </r>
  <r>
    <s v="TAIAÇU - SP"/>
    <s v="SP"/>
    <x v="4"/>
    <n v="7"/>
    <n v="0"/>
    <n v="1"/>
    <n v="40.214446053952763"/>
    <n v="0.80428892107905525"/>
    <n v="-1968952.9632427818"/>
    <n v="5216283.7885714285"/>
    <n v="0.13"/>
    <n v="-95571.54"/>
    <n v="1.8321767732306211E-2"/>
    <n v="0.14832176773230621"/>
    <n v="-118137.1777945669"/>
    <n v="2.2647766606065132E-2"/>
    <n v="0.15264776660606513"/>
    <n v="4.3259988737589239E-3"/>
    <n v="2.9166311458521443E-2"/>
  </r>
  <r>
    <s v="TAIÓ - SC"/>
    <s v="SC"/>
    <x v="3"/>
    <n v="6"/>
    <n v="0.17074525105117624"/>
    <n v="0.82925474894882378"/>
    <n v="46.87450665439443"/>
    <n v="0.77741814495579642"/>
    <n v="-10862125.522256285"/>
    <n v="10580065.08"/>
    <n v="0.11"/>
    <n v="-2661247"/>
    <n v="0.25153408602662397"/>
    <n v="0.36153408602662396"/>
    <n v="-651727.53133537702"/>
    <n v="6.1599576789689935E-2"/>
    <n v="0.17159957678968993"/>
    <n v="-0.18993450923693403"/>
    <n v="-0.52535712835372028"/>
  </r>
  <r>
    <s v="TAMBAÚ - SP"/>
    <s v="SP"/>
    <x v="4"/>
    <n v="6"/>
    <n v="0"/>
    <n v="1"/>
    <n v="48.340871402457019"/>
    <n v="0.96681742804914039"/>
    <n v="-1402926.3666605512"/>
    <n v="15913457.689999999"/>
    <n v="0.11"/>
    <n v="-1248293.5"/>
    <n v="7.8442631659141324E-2"/>
    <n v="0.18844263165914132"/>
    <n v="-84175.581999633068"/>
    <n v="5.2895846797977111E-3"/>
    <n v="0.11528958467979772"/>
    <n v="-7.3153046979343606E-2"/>
    <n v="-0.38819796951076468"/>
  </r>
  <r>
    <s v="TAMBOARA - PR"/>
    <s v="PR"/>
    <x v="3"/>
    <n v="7"/>
    <n v="0.61206102187637079"/>
    <n v="0.38793897812362921"/>
    <n v="38.366136999439618"/>
    <n v="0.29767439964227532"/>
    <n v="-17059900.212886285"/>
    <n v="3845443.55"/>
    <n v="0.11"/>
    <n v="-243094.65"/>
    <n v="6.3216283593605219E-2"/>
    <n v="0.17321628359360522"/>
    <n v="-1023594.0127731771"/>
    <n v="0.26618360130996521"/>
    <n v="0.3761836013099652"/>
    <n v="0.20296731771635998"/>
    <n v="1.1717565664470424"/>
  </r>
  <r>
    <s v="TANGARÁ - RN"/>
    <s v="RN"/>
    <x v="2"/>
    <n v="6"/>
    <n v="0.16414414223483764"/>
    <n v="0.83585585776516236"/>
    <n v="20.57148482804606"/>
    <n v="0.34389592192898921"/>
    <n v="-44896655.803265952"/>
    <n v="11140930.52"/>
    <n v="0.11"/>
    <n v="0"/>
    <n v="0"/>
    <n v="0.11"/>
    <n v="-2693799.348195957"/>
    <n v="0.2417930300669317"/>
    <n v="0.35179303006693169"/>
    <n v="0.2417930300669317"/>
    <n v="2.1981184551539243"/>
  </r>
  <r>
    <s v="TANGARÁ DA SERRA - MT"/>
    <s v="MT"/>
    <x v="0"/>
    <n v="5"/>
    <n v="0"/>
    <n v="1"/>
    <n v="20.497225829304043"/>
    <n v="0.40994451658608083"/>
    <n v="-77074809.343917906"/>
    <n v="64237376.130000003"/>
    <n v="0.11"/>
    <n v="-3616564.28"/>
    <n v="5.6300000060416536E-2"/>
    <n v="0.16630000006041654"/>
    <n v="-4624488.560635074"/>
    <n v="7.1990620402618763E-2"/>
    <n v="0.18199062040261876"/>
    <n v="1.5690620342202227E-2"/>
    <n v="9.4351294867720092E-2"/>
  </r>
  <r>
    <s v="TAPEJARA - PR"/>
    <s v="PR"/>
    <x v="3"/>
    <n v="6"/>
    <n v="0"/>
    <n v="1"/>
    <n v="35.694024628632469"/>
    <n v="0.71388049257264941"/>
    <n v="-9534914.2962575424"/>
    <n v="14008427.189999999"/>
    <n v="0.14000000000000001"/>
    <n v="-650346.44999999995"/>
    <n v="4.642537246895595E-2"/>
    <n v="0.18642537246895596"/>
    <n v="-572094.85777545255"/>
    <n v="4.0839335495411355E-2"/>
    <n v="0.18083933549541137"/>
    <n v="-5.5860369735445947E-3"/>
    <n v="-2.9963930872525357E-2"/>
  </r>
  <r>
    <s v="TAPEJARA - RS"/>
    <s v="RS"/>
    <x v="3"/>
    <n v="6"/>
    <n v="0.1223638845385865"/>
    <n v="0.87763611546141351"/>
    <n v="6.9741091008905931"/>
    <n v="0.12241460040219422"/>
    <n v="-56312651.678810015"/>
    <n v="13749049.369999999"/>
    <n v="0.11"/>
    <n v="-3024790.86"/>
    <n v="0.21999999989817479"/>
    <n v="0.3299999998981748"/>
    <n v="-3378759.1007286008"/>
    <n v="0.24574492459827432"/>
    <n v="0.35574492459827434"/>
    <n v="2.5744924700099536E-2"/>
    <n v="7.8014923357707433E-2"/>
  </r>
  <r>
    <s v="TAPERA - RS"/>
    <s v="RS"/>
    <x v="3"/>
    <n v="6"/>
    <n v="0.19927470667310077"/>
    <n v="0.80072529332689923"/>
    <n v="12.317237540087646"/>
    <n v="0.1972544728452755"/>
    <n v="-30634961.46976475"/>
    <n v="8281018.3799999999"/>
    <n v="0.11"/>
    <n v="-1612278.99"/>
    <n v="0.19469573861759742"/>
    <n v="0.30469573861759741"/>
    <n v="-1838097.6881858849"/>
    <n v="0.22196517431058821"/>
    <n v="0.3319651743105882"/>
    <n v="2.7269435692990784E-2"/>
    <n v="8.9497266409802823E-2"/>
  </r>
  <r>
    <s v="TAPIRA - PR"/>
    <s v="PR"/>
    <x v="3"/>
    <n v="7"/>
    <n v="0.59178419369366553"/>
    <n v="0.40821580630633447"/>
    <n v="11.069216110303875"/>
    <n v="9.0372579592935279E-2"/>
    <n v="-18824289.345291488"/>
    <n v="5132843.0228571426"/>
    <n v="0.12"/>
    <n v="-434984.15"/>
    <n v="8.4745266524412569E-2"/>
    <n v="0.20474526652441255"/>
    <n v="-1129457.3607174892"/>
    <n v="0.22004517880010846"/>
    <n v="0.34004517880010843"/>
    <n v="0.13529991227569588"/>
    <n v="0.66082070942315796"/>
  </r>
  <r>
    <s v="TAPIRAMUTÁ - BA"/>
    <s v="BA"/>
    <x v="2"/>
    <n v="6"/>
    <n v="0"/>
    <n v="1"/>
    <n v="21.686085250267382"/>
    <n v="0.43372170500534762"/>
    <n v="-15474767.650650334"/>
    <n v="10024574.82"/>
    <n v="0.11"/>
    <n v="-521167.89"/>
    <n v="5.1989026902190351E-2"/>
    <n v="0.16198902690219036"/>
    <n v="-928486.05903901998"/>
    <n v="9.2620991484506671E-2"/>
    <n v="0.20262099148450669"/>
    <n v="4.0631964582316327E-2"/>
    <n v="0.25083158630769531"/>
  </r>
  <r>
    <s v="TAPIRATIBA - SP"/>
    <s v="SP"/>
    <x v="4"/>
    <n v="6"/>
    <n v="0"/>
    <n v="1"/>
    <n v="41.039739983583871"/>
    <n v="0.82079479967167746"/>
    <n v="-3693626.1536048995"/>
    <n v="10664013.6"/>
    <n v="0.15579999999999999"/>
    <n v="-138469.98000000001"/>
    <n v="1.298479026695915E-2"/>
    <n v="0.16878479026695914"/>
    <n v="-221617.56921629395"/>
    <n v="2.0781816071229874E-2"/>
    <n v="0.17658181607122986"/>
    <n v="7.7970258042707186E-3"/>
    <n v="4.6195073572319556E-2"/>
  </r>
  <r>
    <s v="TAQUARAL DE GOIÁS - GO"/>
    <s v="GO"/>
    <x v="0"/>
    <n v="7"/>
    <n v="0.28302898384515135"/>
    <n v="0.71697101615484859"/>
    <n v="19.224355783073701"/>
    <n v="0.27566611801425384"/>
    <n v="-19705608.787625492"/>
    <n v="3918716.7800000003"/>
    <n v="0.13500000000000001"/>
    <n v="-207400.44"/>
    <n v="5.2925600813641852E-2"/>
    <n v="0.18792560081364185"/>
    <n v="-1182336.5272575296"/>
    <n v="0.30171522813075802"/>
    <n v="0.43671522813075803"/>
    <n v="0.24878962731711618"/>
    <n v="1.3238729914389404"/>
  </r>
  <r>
    <s v="TAQUARANA - AL"/>
    <s v="AL"/>
    <x v="2"/>
    <n v="6"/>
    <n v="0.55198619548317429"/>
    <n v="0.44801380451682571"/>
    <n v="21.093161752189076"/>
    <n v="0.18900055291774043"/>
    <n v="-52233059.389546588"/>
    <n v="11588312.300000001"/>
    <n v="0.11"/>
    <n v="-1983919.07"/>
    <n v="0.1712000003658859"/>
    <n v="0.28120000036588588"/>
    <n v="-3133983.563372795"/>
    <n v="0.27044348497345855"/>
    <n v="0.38044348497345853"/>
    <n v="9.9243484607572652E-2"/>
    <n v="0.35292846542831113"/>
  </r>
  <r>
    <s v="TAQUARITINGA - SP"/>
    <s v="SP"/>
    <x v="4"/>
    <n v="5"/>
    <n v="0.47905372218469366"/>
    <n v="0.52094627781530634"/>
    <n v="26.977782302279309"/>
    <n v="0.28107950548168104"/>
    <n v="-162615912.17208296"/>
    <n v="50801000"/>
    <n v="0.11"/>
    <n v="-1016020"/>
    <n v="0.02"/>
    <n v="0.13"/>
    <n v="-9756954.730324978"/>
    <n v="0.1920622572454278"/>
    <n v="0.30206225724542779"/>
    <n v="0.17206225724542779"/>
    <n v="1.3235558249648292"/>
  </r>
  <r>
    <s v="TAQUARITUBA - SP"/>
    <s v="SP"/>
    <x v="4"/>
    <n v="6"/>
    <n v="0.60302491714640072"/>
    <n v="0.39697508285359928"/>
    <n v="10.815505210803684"/>
    <n v="8.5869721543246541E-2"/>
    <n v="-52683281.626693822"/>
    <n v="18626920.209999997"/>
    <n v="0.16"/>
    <n v="-846629.71"/>
    <n v="4.5451942696650448E-2"/>
    <n v="0.20545194269665046"/>
    <n v="-3160996.8976016291"/>
    <n v="0.16970045836695136"/>
    <n v="0.32970045836695139"/>
    <n v="0.12424851567030093"/>
    <n v="0.60475707379293908"/>
  </r>
  <r>
    <s v="TARUMÃ - SP"/>
    <s v="SP"/>
    <x v="4"/>
    <n v="6"/>
    <n v="0"/>
    <n v="1"/>
    <n v="21.499065856562115"/>
    <n v="0.42998131713124232"/>
    <n v="-2459491.8398301564"/>
    <n v="14579288.23"/>
    <n v="0.13570000000000002"/>
    <n v="-437446.66"/>
    <n v="3.0004665049413043E-2"/>
    <n v="0.16570466504941306"/>
    <n v="-147569.51038980938"/>
    <n v="1.0121859727428503E-2"/>
    <n v="0.1458218597274285"/>
    <n v="-1.9882805321984554E-2"/>
    <n v="-0.11998941198218838"/>
  </r>
  <r>
    <s v="TATUÍ - SP"/>
    <s v="SP"/>
    <x v="4"/>
    <n v="4"/>
    <n v="0"/>
    <n v="1"/>
    <n v="6.6845706746490672"/>
    <n v="0.13369141349298133"/>
    <n v="-85846072.032555237"/>
    <n v="87246468.728571415"/>
    <n v="0.11"/>
    <n v="-3950548.59"/>
    <n v="4.52803264999799E-2"/>
    <n v="0.15528032649997991"/>
    <n v="-5150764.3219533144"/>
    <n v="5.9036937506062585E-2"/>
    <n v="0.16903693750606258"/>
    <n v="1.3756611006082664E-2"/>
    <n v="8.8592105105371743E-2"/>
  </r>
  <r>
    <s v="TAUÁ - CE"/>
    <s v="CE"/>
    <x v="2"/>
    <n v="5"/>
    <n v="0.37762382743225259"/>
    <n v="0.62237617256774747"/>
    <n v="29.186397154784739"/>
    <n v="0.36329836304474239"/>
    <n v="-112914702.87135926"/>
    <n v="34373467.811999992"/>
    <n v="0.1195"/>
    <n v="-12591781.4"/>
    <n v="0.36632269600695133"/>
    <n v="0.48582269600695133"/>
    <n v="-6774882.1722815549"/>
    <n v="0.19709626649646333"/>
    <n v="0.31659626649646333"/>
    <n v="-0.169226429510488"/>
    <n v="-0.3483296085205263"/>
  </r>
  <r>
    <s v="TAUBATÉ - SP"/>
    <s v="SP"/>
    <x v="4"/>
    <n v="4"/>
    <n v="0.51552229258276572"/>
    <n v="0.48447770741723428"/>
    <n v="7.0148123413566195"/>
    <n v="6.7970404022051525E-2"/>
    <n v="-1457847134.9330204"/>
    <n v="325552635.2485714"/>
    <n v="0.11"/>
    <n v="-42608395.109999999"/>
    <n v="0.13088020337315631"/>
    <n v="0.2408802033731563"/>
    <n v="-87470828.095981225"/>
    <n v="0.26868413468437763"/>
    <n v="0.37868413468437762"/>
    <n v="0.13780393131122132"/>
    <n v="0.57208491765404323"/>
  </r>
  <r>
    <s v="TELÊMACO BORBA - PR"/>
    <s v="PR"/>
    <x v="3"/>
    <n v="5"/>
    <n v="0.35641862212885178"/>
    <n v="0.64358137787114822"/>
    <n v="19.588607690385299"/>
    <n v="0.25213726255911079"/>
    <n v="-78622803.073276237"/>
    <n v="62438336.479999997"/>
    <n v="0.11"/>
    <n v="-12081818.109999999"/>
    <n v="0.19350000001793768"/>
    <n v="0.3035000000179377"/>
    <n v="-4717368.1843965743"/>
    <n v="7.5552432212982218E-2"/>
    <n v="0.18555243221298223"/>
    <n v="-0.11794756780495547"/>
    <n v="-0.38862460559467693"/>
  </r>
  <r>
    <s v="TENENTE ANANIAS - RN"/>
    <s v="RN"/>
    <x v="2"/>
    <n v="7"/>
    <n v="0"/>
    <n v="1"/>
    <n v="37.904809046254094"/>
    <n v="0.75809618092508191"/>
    <n v="-5492428.979475705"/>
    <n v="3552294.67"/>
    <n v="0.11470000000000001"/>
    <n v="-100885.17"/>
    <n v="2.840000038622922E-2"/>
    <n v="0.14310000038622922"/>
    <n v="-329545.7387685423"/>
    <n v="9.27698204632732E-2"/>
    <n v="0.20746982046327322"/>
    <n v="6.4369820077044004E-2"/>
    <n v="0.4498240384577834"/>
  </r>
  <r>
    <s v="TENENTE PORTELA - RS"/>
    <s v="RS"/>
    <x v="3"/>
    <n v="6"/>
    <n v="5.6282046648256888E-3"/>
    <n v="0.99437179533517428"/>
    <n v="6.7227041373108944"/>
    <n v="0.13369734765050076"/>
    <n v="-40712895.450670451"/>
    <n v="8656103.5500000007"/>
    <n v="0.11"/>
    <n v="-2498151.48"/>
    <n v="0.28859999947666981"/>
    <n v="0.3985999994766698"/>
    <n v="-2442773.727040227"/>
    <n v="0.28220246129567461"/>
    <n v="0.3922024612956746"/>
    <n v="-6.3975381809951992E-3"/>
    <n v="-1.6050020545395505E-2"/>
  </r>
  <r>
    <s v="TEÓFILO OTONI - MG"/>
    <s v="MG"/>
    <x v="4"/>
    <n v="4"/>
    <n v="0.18688600488189494"/>
    <n v="0.813113995118105"/>
    <n v="16.716475349206618"/>
    <n v="0.27184800110973428"/>
    <n v="-235349553.92369211"/>
    <n v="68938612.010000005"/>
    <n v="0.1376"/>
    <n v="-8913762.5299999993"/>
    <n v="0.12929999995803512"/>
    <n v="0.26689999995803515"/>
    <n v="-14120973.235421525"/>
    <n v="0.20483402296195322"/>
    <n v="0.34243402296195324"/>
    <n v="7.5534023003918094E-2"/>
    <n v="0.28300495697187844"/>
  </r>
  <r>
    <s v="TERESINA - PI"/>
    <s v="PI"/>
    <x v="2"/>
    <n v="2"/>
    <n v="0.35096731745197313"/>
    <n v="0.64903268254802682"/>
    <n v="21.051989034777261"/>
    <n v="0.27326857832426266"/>
    <n v="-2709321898.1880422"/>
    <n v="628460421.34000003"/>
    <n v="0.11"/>
    <n v="-81699854.769999996"/>
    <n v="0.12999999999331699"/>
    <n v="0.239999999993317"/>
    <n v="-162559313.89128253"/>
    <n v="0.25866277075121835"/>
    <n v="0.36866277075121834"/>
    <n v="0.12866277075790133"/>
    <n v="0.53609487817285029"/>
  </r>
  <r>
    <s v="TEREZINHA - PE"/>
    <s v="PE"/>
    <x v="2"/>
    <n v="7"/>
    <n v="0.48897970442154215"/>
    <n v="0.51102029557845785"/>
    <n v="15.933864955616578"/>
    <n v="0.16285056758652827"/>
    <n v="-17204077.613312554"/>
    <n v="2753183.22"/>
    <n v="0.13009999999999999"/>
    <n v="-187491.78"/>
    <n v="6.8100000987220882E-2"/>
    <n v="0.19820000098722088"/>
    <n v="-1032244.6567987532"/>
    <n v="0.37492770161469791"/>
    <n v="0.5050277016146979"/>
    <n v="0.306827700627477"/>
    <n v="1.5480711357174011"/>
  </r>
  <r>
    <s v="TERRA BOA - PR"/>
    <s v="PR"/>
    <x v="3"/>
    <n v="6"/>
    <n v="0.4740632261713521"/>
    <n v="0.5259367738286479"/>
    <n v="36.208358621354961"/>
    <n v="0.38086614637892274"/>
    <n v="-22640159.361233763"/>
    <n v="12807096.17"/>
    <n v="0.11"/>
    <n v="0"/>
    <n v="0"/>
    <n v="0.11"/>
    <n v="-1358409.5616740258"/>
    <n v="0.10606694473459442"/>
    <n v="0.21606694473459442"/>
    <n v="0.10606694473459442"/>
    <n v="0.96424495213267658"/>
  </r>
  <r>
    <s v="TERRA DE AREIA - RS"/>
    <s v="RS"/>
    <x v="3"/>
    <n v="7"/>
    <n v="0"/>
    <n v="1"/>
    <n v="7.0979984971014778"/>
    <n v="0.14195996994202956"/>
    <n v="-25215207.441997454"/>
    <n v="6864040.8200000003"/>
    <n v="0.19070000000000001"/>
    <n v="-876796"/>
    <n v="0.12773758533679583"/>
    <n v="0.31843758533679584"/>
    <n v="-1512912.4465198473"/>
    <n v="0.22041134168544282"/>
    <n v="0.41111134168544283"/>
    <n v="9.2673756348646996E-2"/>
    <n v="0.2910264385111152"/>
  </r>
  <r>
    <s v="TERRA NOVA - PE"/>
    <s v="PE"/>
    <x v="2"/>
    <n v="7"/>
    <n v="0.50864170086321214"/>
    <n v="0.49135829913678786"/>
    <n v="8.5350387063079438"/>
    <n v="8.387524203596243E-2"/>
    <n v="-39658539.826084286"/>
    <n v="6588031.9900000002"/>
    <n v="0.15429999999999999"/>
    <n v="-461162.23999999999"/>
    <n v="7.0000000106253277E-2"/>
    <n v="0.22430000010625328"/>
    <n v="-2379512.3895650571"/>
    <n v="0.3611871334530446"/>
    <n v="0.51548713345304464"/>
    <n v="0.29118713334679136"/>
    <n v="1.2982038930399149"/>
  </r>
  <r>
    <s v="TERRA NOVA DO NORTE - MT"/>
    <s v="MT"/>
    <x v="0"/>
    <n v="6"/>
    <n v="0.38080175734580918"/>
    <n v="0.61919824265419088"/>
    <n v="20.545696382929211"/>
    <n v="0.2544371818883267"/>
    <n v="-18025049.00492971"/>
    <n v="8398326.5600000005"/>
    <n v="0.11"/>
    <n v="-370366.2"/>
    <n v="4.4099999845683545E-2"/>
    <n v="0.15409999984568354"/>
    <n v="-1081502.9402957826"/>
    <n v="0.1287760046682184"/>
    <n v="0.23877600466821841"/>
    <n v="8.4676004822534873E-2"/>
    <n v="0.54948737772439848"/>
  </r>
  <r>
    <s v="TERRA RICA - PR"/>
    <s v="PR"/>
    <x v="3"/>
    <n v="6"/>
    <n v="0.36637287708691801"/>
    <n v="0.63362712291308199"/>
    <n v="11.232154080795738"/>
    <n v="0.14233994948662074"/>
    <n v="-28589594.766243871"/>
    <n v="14911749.92"/>
    <n v="0.16"/>
    <n v="-698163.05"/>
    <n v="4.6819659244929188E-2"/>
    <n v="0.20681965924492918"/>
    <n v="-1715375.6859746322"/>
    <n v="0.11503516992824087"/>
    <n v="0.27503516992824084"/>
    <n v="6.8215510683311664E-2"/>
    <n v="0.32983088228825697"/>
  </r>
  <r>
    <s v="TERRA ROXA - PR"/>
    <s v="PR"/>
    <x v="3"/>
    <n v="6"/>
    <n v="0.58457132856149707"/>
    <n v="0.41542867143850293"/>
    <n v="10.899001239285511"/>
    <n v="9.0555152096859534E-2"/>
    <n v="-69272498.033825025"/>
    <n v="13702796.25"/>
    <n v="0.17"/>
    <n v="-1922745.72"/>
    <n v="0.14031776324485595"/>
    <n v="0.31031776324485594"/>
    <n v="-4156349.8820295013"/>
    <n v="0.3033212934206404"/>
    <n v="0.47332129342064044"/>
    <n v="0.16300353017578451"/>
    <n v="0.52527940544340268"/>
  </r>
  <r>
    <s v="TERRA ROXA - SP"/>
    <s v="SP"/>
    <x v="4"/>
    <n v="7"/>
    <n v="0"/>
    <n v="1"/>
    <n v="20.243466277357822"/>
    <n v="0.40486932554715643"/>
    <n v="-7966646.5124355638"/>
    <n v="8878340.4600000009"/>
    <n v="0.11"/>
    <n v="-383773.98"/>
    <n v="4.3225868812874962E-2"/>
    <n v="0.15322586881287498"/>
    <n v="-477998.79074613383"/>
    <n v="5.3838754314467212E-2"/>
    <n v="0.16383875431446721"/>
    <n v="1.0612885501592229E-2"/>
    <n v="6.9263014031612835E-2"/>
  </r>
  <r>
    <s v="TEUTÔNIA - RS"/>
    <s v="RS"/>
    <x v="3"/>
    <n v="6"/>
    <n v="4.2506416381491087E-2"/>
    <n v="0.95749358361850889"/>
    <n v="12.375349709677771"/>
    <n v="0.23698635884103286"/>
    <n v="-23749102.947666444"/>
    <n v="24338659.91"/>
    <n v="0.11"/>
    <n v="-1326456.97"/>
    <n v="5.4500000201531229E-2"/>
    <n v="0.16450000020153122"/>
    <n v="-1424946.1768599865"/>
    <n v="5.8546616047439833E-2"/>
    <n v="0.16854661604743984"/>
    <n v="4.0466158459086243E-3"/>
    <n v="2.4599488394839275E-2"/>
  </r>
  <r>
    <s v="TIBAGI - PR"/>
    <s v="PR"/>
    <x v="3"/>
    <n v="6"/>
    <n v="0"/>
    <n v="1"/>
    <n v="38.988592857112828"/>
    <n v="0.7797718571422565"/>
    <n v="-10226345.976837235"/>
    <n v="3216376.75"/>
    <n v="0.11"/>
    <n v="-505933.28"/>
    <n v="0.15729913481062194"/>
    <n v="0.26729913481062195"/>
    <n v="-613580.75861023401"/>
    <n v="0.19076768870756014"/>
    <n v="0.30076768870756015"/>
    <n v="3.3468553896938202E-2"/>
    <n v="0.12521010934304089"/>
  </r>
  <r>
    <s v="TIJUCAS - SC"/>
    <s v="SC"/>
    <x v="3"/>
    <n v="6"/>
    <n v="0"/>
    <n v="1"/>
    <n v="36.623534669213313"/>
    <n v="0.73247069338426629"/>
    <n v="-16768435.64181849"/>
    <n v="18287973.84"/>
    <n v="0.11"/>
    <n v="0"/>
    <n v="0"/>
    <n v="0.11"/>
    <n v="-1006106.1385091094"/>
    <n v="5.50146313261081E-2"/>
    <n v="0.16501463132610811"/>
    <n v="5.5014631326108107E-2"/>
    <n v="0.50013301205552829"/>
  </r>
  <r>
    <s v="TIJUCAS DO SUL - PR"/>
    <s v="PR"/>
    <x v="3"/>
    <n v="6"/>
    <n v="8.5887006716962616E-2"/>
    <n v="0.91411299328303741"/>
    <n v="12.574944099924004"/>
    <n v="0.22989839583096802"/>
    <n v="-18350527.295712609"/>
    <n v="13995658.27"/>
    <n v="0.11"/>
    <n v="-330348.96000000002"/>
    <n v="2.360367434149991E-2"/>
    <n v="0.13360367434149992"/>
    <n v="-1101031.6377427564"/>
    <n v="7.8669514252347944E-2"/>
    <n v="0.18866951425234796"/>
    <n v="5.5065839910848041E-2"/>
    <n v="0.41215812500856885"/>
  </r>
  <r>
    <s v="TIMBIRAS - MA"/>
    <s v="MA"/>
    <x v="2"/>
    <n v="6"/>
    <n v="0.24871074301252089"/>
    <n v="0.75128925698747917"/>
    <n v="24.138313021917078"/>
    <n v="0.36269710510334546"/>
    <n v="-72514059.655721247"/>
    <n v="19019035.329999998"/>
    <n v="0.11"/>
    <n v="-950951.77"/>
    <n v="5.0000000184026165E-2"/>
    <n v="0.16000000018402616"/>
    <n v="-4350843.5793432742"/>
    <n v="0.22876257937648378"/>
    <n v="0.3387625793764838"/>
    <n v="0.17876257919245764"/>
    <n v="1.1172661186678217"/>
  </r>
  <r>
    <s v="TIMBÓ - SC"/>
    <s v="SC"/>
    <x v="3"/>
    <n v="6"/>
    <n v="0.14307127836359282"/>
    <n v="0.85692872163640721"/>
    <n v="38.848175809620756"/>
    <n v="0.66580235268889421"/>
    <n v="-31864320.147707358"/>
    <n v="24006663.850000001"/>
    <n v="0.11"/>
    <n v="-1920533.11"/>
    <n v="8.0000000083310208E-2"/>
    <n v="0.19000000008331019"/>
    <n v="-1911859.2088624414"/>
    <n v="7.9638687858014937E-2"/>
    <n v="0.18963868785801494"/>
    <n v="-3.6131222529525719E-4"/>
    <n v="-1.9016432901938218E-3"/>
  </r>
  <r>
    <s v="TIMBÓ GRANDE - SC"/>
    <s v="SC"/>
    <x v="3"/>
    <n v="7"/>
    <n v="0"/>
    <n v="1"/>
    <n v="37.785186940350449"/>
    <n v="0.75570373880700903"/>
    <n v="-4952100.3050250942"/>
    <n v="4716573.96"/>
    <n v="0.13289999999999999"/>
    <n v="-235357.04"/>
    <n v="4.989999987194095E-2"/>
    <n v="0.18279999987194095"/>
    <n v="-297126.01830150565"/>
    <n v="6.2996153738148028E-2"/>
    <n v="0.195896153738148"/>
    <n v="1.309615386620705E-2"/>
    <n v="7.1641979624625041E-2"/>
  </r>
  <r>
    <s v="TIMON - MA"/>
    <s v="MA"/>
    <x v="2"/>
    <n v="4"/>
    <n v="0.14206141487029117"/>
    <n v="0.85793858512970878"/>
    <n v="16.668388621915984"/>
    <n v="0.2860090750135747"/>
    <n v="-218325418.31664547"/>
    <n v="50120141.5"/>
    <n v="0.11"/>
    <n v="-2506007.08"/>
    <n v="5.0000000099760293E-2"/>
    <n v="0.16000000009976029"/>
    <n v="-13099525.098998727"/>
    <n v="0.2613624923424992"/>
    <n v="0.37136249234249918"/>
    <n v="0.2113624922427389"/>
    <n v="1.3210155756934627"/>
  </r>
  <r>
    <s v="TOCANTINS - MG"/>
    <s v="MG"/>
    <x v="4"/>
    <n v="6"/>
    <n v="0.4709259166895835"/>
    <n v="0.5290740833104165"/>
    <n v="50.421681520846882"/>
    <n v="0.53353609859223661"/>
    <n v="-20701593.543484263"/>
    <n v="7683740.4800000014"/>
    <n v="0.11"/>
    <n v="-350493.76"/>
    <n v="4.5614991931637955E-2"/>
    <n v="0.15561499193163797"/>
    <n v="-1242095.6126090558"/>
    <n v="0.1616524680710007"/>
    <n v="0.27165246807100069"/>
    <n v="0.11603747613936272"/>
    <n v="0.74567028985445205"/>
  </r>
  <r>
    <s v="TOLEDO - PR"/>
    <s v="PR"/>
    <x v="3"/>
    <n v="4"/>
    <n v="0.3276994530986963"/>
    <n v="0.6723005469013037"/>
    <n v="52.058313073970773"/>
    <n v="0.69997664700779683"/>
    <n v="-148321521.04805243"/>
    <n v="117927406.51200002"/>
    <n v="0.11"/>
    <n v="-20878405.850000001"/>
    <n v="0.17704456044215186"/>
    <n v="0.28704456044215187"/>
    <n v="-8899291.2628831454"/>
    <n v="7.5464148039052936E-2"/>
    <n v="0.18546414803905292"/>
    <n v="-0.10158041240309895"/>
    <n v="-0.35388377416603389"/>
  </r>
  <r>
    <s v="TOROPI - RS"/>
    <s v="RS"/>
    <x v="3"/>
    <n v="7"/>
    <n v="0"/>
    <n v="1"/>
    <n v="7.9329188329469051"/>
    <n v="0.15865837665893812"/>
    <n v="-1570257.2138591816"/>
    <n v="2944276.98"/>
    <n v="0.12359999999999999"/>
    <n v="-130725.9"/>
    <n v="4.440000070917241E-2"/>
    <n v="0.1680000007091724"/>
    <n v="-94215.43283155089"/>
    <n v="3.1999514132515783E-2"/>
    <n v="0.15559951413251577"/>
    <n v="-1.2400486576656627E-2"/>
    <n v="-7.3812419787564809E-2"/>
  </r>
  <r>
    <s v="TORRES - RS"/>
    <s v="RS"/>
    <x v="3"/>
    <n v="6"/>
    <n v="0.15418988494568894"/>
    <n v="0.84581011505431103"/>
    <n v="21.65494058512364"/>
    <n v="0.36631935575595392"/>
    <n v="-103524067.00088347"/>
    <n v="42154942.45714286"/>
    <n v="0.11"/>
    <n v="-7821549.5499999998"/>
    <n v="0.18554288285298545"/>
    <n v="0.29554288285298547"/>
    <n v="-6211444.0200530086"/>
    <n v="0.14734794209167573"/>
    <n v="0.25734794209167572"/>
    <n v="-3.8194940761309748E-2"/>
    <n v="-0.12923654392418371"/>
  </r>
  <r>
    <s v="TRACUNHAÉM - PE"/>
    <s v="PE"/>
    <x v="2"/>
    <n v="6"/>
    <n v="0.39680146485554352"/>
    <n v="0.60319853514445643"/>
    <n v="52.665216052774099"/>
    <n v="0.63535162352199293"/>
    <n v="-24025708.760954928"/>
    <n v="7413121.6900000004"/>
    <n v="0.11"/>
    <n v="0"/>
    <n v="0"/>
    <n v="0.11"/>
    <n v="-1441542.5256572957"/>
    <n v="0.19445823041079682"/>
    <n v="0.30445823041079684"/>
    <n v="0.19445823041079685"/>
    <n v="1.7678020946436077"/>
  </r>
  <r>
    <s v="TRAJANO DE MORAES - RJ"/>
    <s v="RJ"/>
    <x v="4"/>
    <n v="6"/>
    <n v="0.23416800606176627"/>
    <n v="0.76583199393823376"/>
    <n v="6.9147511221452937"/>
    <n v="0.1059107527891834"/>
    <n v="-76368950.729362324"/>
    <n v="17972035"/>
    <n v="0.11"/>
    <n v="-6371349.29"/>
    <n v="0.35451462730848232"/>
    <n v="0.46451462730848231"/>
    <n v="-4582137.0437617395"/>
    <n v="0.25495927666297885"/>
    <n v="0.36495927666297884"/>
    <n v="-9.9555350645503471E-2"/>
    <n v="-0.21432123940284264"/>
  </r>
  <r>
    <s v="TRAMANDAÍ - RS"/>
    <s v="RS"/>
    <x v="3"/>
    <n v="6"/>
    <n v="8.205837114212465E-2"/>
    <n v="0.91794162885787534"/>
    <n v="12.396962228383494"/>
    <n v="0.22759375401623799"/>
    <n v="-123032020.50230722"/>
    <n v="38153621.939999998"/>
    <n v="0.11"/>
    <n v="-7356423.2800000003"/>
    <n v="0.19281061419460091"/>
    <n v="0.30281061419460092"/>
    <n v="-7381921.2301384332"/>
    <n v="0.19347891116987972"/>
    <n v="0.30347891116987974"/>
    <n v="6.6829697527881482E-4"/>
    <n v="2.2069800196942158E-3"/>
  </r>
  <r>
    <s v="TRÊS ARROIOS - RS"/>
    <s v="RS"/>
    <x v="3"/>
    <n v="7"/>
    <n v="0"/>
    <n v="1"/>
    <n v="10.079587435695663"/>
    <n v="0.20159174871391325"/>
    <n v="-4302669.6592965815"/>
    <n v="4646156.8499999996"/>
    <n v="0.11"/>
    <n v="-415831.03999999998"/>
    <n v="8.9500000414320921E-2"/>
    <n v="0.19950000041432092"/>
    <n v="-258160.17955779488"/>
    <n v="5.5564241133571481E-2"/>
    <n v="0.16556424113357149"/>
    <n v="-3.3935759280749433E-2"/>
    <n v="-0.17010405619183844"/>
  </r>
  <r>
    <s v="TRÊS COROAS - RS"/>
    <s v="RS"/>
    <x v="3"/>
    <n v="6"/>
    <n v="0"/>
    <n v="1"/>
    <n v="20.654254199436721"/>
    <n v="0.41308508398873445"/>
    <n v="-12624688.790669708"/>
    <n v="21911699.459999993"/>
    <n v="0.11"/>
    <n v="-936446.72"/>
    <n v="4.2737293002283641E-2"/>
    <n v="0.15273729300228364"/>
    <n v="-757481.32744018245"/>
    <n v="3.4569720565169833E-2"/>
    <n v="0.14456972056516984"/>
    <n v="-8.1675724371138014E-3"/>
    <n v="-5.3474644447127129E-2"/>
  </r>
  <r>
    <s v="TRÊS DE MAIO - RS"/>
    <s v="RS"/>
    <x v="3"/>
    <n v="6"/>
    <n v="9.843157904795749E-2"/>
    <n v="0.90156842095204248"/>
    <n v="6.799018949899251"/>
    <n v="0.12259561557367364"/>
    <n v="-119758520.59563139"/>
    <n v="19285622.219999999"/>
    <n v="0.11"/>
    <n v="-3722125.09"/>
    <n v="0.19300000007985224"/>
    <n v="0.30300000007985223"/>
    <n v="-7185511.2357378835"/>
    <n v="0.37258384270776634"/>
    <n v="0.48258384270776633"/>
    <n v="0.1795838426279141"/>
    <n v="0.5926859491108476"/>
  </r>
  <r>
    <s v="TRÊS FORQUILHAS - RS"/>
    <s v="RS"/>
    <x v="3"/>
    <n v="7"/>
    <n v="0"/>
    <n v="1"/>
    <n v="17.655689627470284"/>
    <n v="0.35311379254940567"/>
    <n v="-4500577.7044380512"/>
    <n v="5145494.04"/>
    <n v="0.1439"/>
    <n v="-709049.08"/>
    <n v="0.13780000025031608"/>
    <n v="0.28170000025031605"/>
    <n v="-270034.66226628306"/>
    <n v="5.2479831900900047E-2"/>
    <n v="0.19637983190090005"/>
    <n v="-8.5320168349415998E-2"/>
    <n v="-0.30287599671139964"/>
  </r>
  <r>
    <s v="TRÊS MARIAS - MG"/>
    <s v="MG"/>
    <x v="4"/>
    <n v="6"/>
    <n v="0"/>
    <n v="1"/>
    <n v="8.2439487918203707"/>
    <n v="0.16487897583640743"/>
    <n v="-76706267.988121271"/>
    <n v="22636031.940000001"/>
    <n v="0.11"/>
    <n v="-2164232.4900000002"/>
    <n v="9.561006521534357E-2"/>
    <n v="0.20561006521534358"/>
    <n v="-4602376.0792872757"/>
    <n v="0.2033207980747917"/>
    <n v="0.31332079807479168"/>
    <n v="0.1077107328594481"/>
    <n v="0.52385924174790954"/>
  </r>
  <r>
    <s v="TRÊS PALMEIRAS - RS"/>
    <s v="RS"/>
    <x v="3"/>
    <n v="7"/>
    <n v="0"/>
    <n v="1"/>
    <n v="7.6574554861616448"/>
    <n v="0.1531491097232329"/>
    <n v="-7163642.6886838991"/>
    <n v="3467342.71"/>
    <n v="0.126"/>
    <n v="-378980.94"/>
    <n v="0.10930011011227674"/>
    <n v="0.23530011011227675"/>
    <n v="-429818.56132103392"/>
    <n v="0.12396194932834716"/>
    <n v="0.24996194932834714"/>
    <n v="1.4661839216070394E-2"/>
    <n v="6.2311229727322726E-2"/>
  </r>
  <r>
    <s v="TRÊS PASSOS - RS"/>
    <s v="RS"/>
    <x v="3"/>
    <n v="6"/>
    <n v="0.2648985240854333"/>
    <n v="0.73510147591456665"/>
    <n v="32.113428118263379"/>
    <n v="0.47213256812823512"/>
    <n v="-45360472.200097583"/>
    <n v="16588693.92"/>
    <n v="0.11"/>
    <n v="-4196939.5599999996"/>
    <n v="0.25299999989390359"/>
    <n v="0.36299999989390358"/>
    <n v="-2721628.3320058547"/>
    <n v="0.16406525704380798"/>
    <n v="0.27406525704380796"/>
    <n v="-8.8934742850095616E-2"/>
    <n v="-0.24499929166966716"/>
  </r>
  <r>
    <s v="TRÊS PONTAS - MG"/>
    <s v="MG"/>
    <x v="4"/>
    <n v="5"/>
    <n v="0.25360529287677247"/>
    <n v="0.74639470712322753"/>
    <n v="26.289439316287972"/>
    <n v="0.39244596717829244"/>
    <n v="-48153229.73503755"/>
    <n v="33259500.309999999"/>
    <n v="0.11"/>
    <n v="-1995570.02"/>
    <n v="6.0000000042093236E-2"/>
    <n v="0.17000000004209323"/>
    <n v="-2889193.7841022527"/>
    <n v="8.6868225835418533E-2"/>
    <n v="0.19686822583541852"/>
    <n v="2.686822579332529E-2"/>
    <n v="0.15804838698042656"/>
  </r>
  <r>
    <s v="TRÊS RANCHOS - GO"/>
    <s v="GO"/>
    <x v="0"/>
    <n v="7"/>
    <n v="0.42696867629534119"/>
    <n v="0.57303132370465881"/>
    <n v="7.9646876580590629"/>
    <n v="9.1280310231834874E-2"/>
    <n v="-12635379.336536752"/>
    <n v="3038379.24"/>
    <n v="0.11630000000000001"/>
    <n v="-118388.98"/>
    <n v="3.8964517148293833E-2"/>
    <n v="0.15526451714829384"/>
    <n v="-758122.76019220508"/>
    <n v="0.24951551478880069"/>
    <n v="0.3658155147888007"/>
    <n v="0.21055099764050686"/>
    <n v="1.3560792994281408"/>
  </r>
  <r>
    <s v="TRINDADE - GO"/>
    <s v="GO"/>
    <x v="0"/>
    <n v="4"/>
    <n v="0.12352029555344123"/>
    <n v="0.87647970444655876"/>
    <n v="18.703868609941413"/>
    <n v="0.32787122462497437"/>
    <n v="-131806415.37296857"/>
    <n v="48912530.430000007"/>
    <n v="0.11"/>
    <n v="-348991.92"/>
    <n v="7.1350207591376075E-3"/>
    <n v="0.11713502075913761"/>
    <n v="-7908384.9223781135"/>
    <n v="0.16168423209459606"/>
    <n v="0.27168423209459608"/>
    <n v="0.15454921133545846"/>
    <n v="1.3194107990406638"/>
  </r>
  <r>
    <s v="TRINDADE - PE"/>
    <s v="PE"/>
    <x v="2"/>
    <n v="6"/>
    <n v="0.31947499187138056"/>
    <n v="0.68052500812861938"/>
    <n v="7.5710902402214417"/>
    <n v="0.10304632494538415"/>
    <n v="-166431481.54450253"/>
    <n v="19816403.260000002"/>
    <n v="0.11"/>
    <n v="-3368788.55"/>
    <n v="0.16999999978805436"/>
    <n v="0.27999999978805434"/>
    <n v="-9985888.8926701508"/>
    <n v="0.50392035131960422"/>
    <n v="0.61392035131960421"/>
    <n v="0.33392035153154986"/>
    <n v="1.1925726849439657"/>
  </r>
  <r>
    <s v="TRINDADE DO SUL - RS"/>
    <s v="RS"/>
    <x v="3"/>
    <n v="7"/>
    <n v="0"/>
    <n v="1"/>
    <n v="7.4110447118265457"/>
    <n v="0.14822089423653093"/>
    <n v="-11395721.772765046"/>
    <n v="5186528.92"/>
    <n v="0.13100000000000001"/>
    <n v="-753084"/>
    <n v="0.14520000015733067"/>
    <n v="0.27620000015733071"/>
    <n v="-683743.30636590277"/>
    <n v="0.13183061675975438"/>
    <n v="0.26283061675975439"/>
    <n v="-1.3369383397576318E-2"/>
    <n v="-4.8404719007823171E-2"/>
  </r>
  <r>
    <s v="TRIUNFO - RS"/>
    <s v="RS"/>
    <x v="3"/>
    <n v="6"/>
    <n v="0"/>
    <n v="1"/>
    <n v="32.079371324260244"/>
    <n v="0.64158742648520484"/>
    <n v="-88927976.048400104"/>
    <n v="56244331.280000001"/>
    <n v="0.11"/>
    <n v="-8835984.4399999995"/>
    <n v="0.1570999999273171"/>
    <n v="0.26709999992731709"/>
    <n v="-5335678.5629040059"/>
    <n v="9.486606812589711E-2"/>
    <n v="0.20486606812589711"/>
    <n v="-6.2233931801419978E-2"/>
    <n v="-0.23299862155879814"/>
  </r>
  <r>
    <s v="TUCUNDUVA - RS"/>
    <s v="RS"/>
    <x v="3"/>
    <n v="7"/>
    <n v="1.283764290288434E-2"/>
    <n v="0.98716235709711564"/>
    <n v="11.758044549708082"/>
    <n v="0.23214197945085449"/>
    <n v="-16625867.370450716"/>
    <n v="5086912.5"/>
    <n v="0.12"/>
    <n v="-936645.09"/>
    <n v="0.18412840598300048"/>
    <n v="0.3041284059830005"/>
    <n v="-997552.04222704296"/>
    <n v="0.19610167114670107"/>
    <n v="0.31610167114670107"/>
    <n v="1.1973265163700564E-2"/>
    <n v="3.9369111625731534E-2"/>
  </r>
  <r>
    <s v="TUNAS - RS"/>
    <s v="RS"/>
    <x v="3"/>
    <n v="7"/>
    <n v="0.15591517526912035"/>
    <n v="0.84408482473087965"/>
    <n v="7.7628365197085287"/>
    <n v="0.13104985006305289"/>
    <n v="-14583095.594865909"/>
    <n v="3705643.5600000005"/>
    <n v="0.11"/>
    <n v="-685669.17"/>
    <n v="0.1850337623945677"/>
    <n v="0.29503376239456769"/>
    <n v="-874985.7356919545"/>
    <n v="0.23612247684500837"/>
    <n v="0.34612247684500835"/>
    <n v="5.1088714450440664E-2"/>
    <n v="0.17316226467029372"/>
  </r>
  <r>
    <s v="TUNAS DO PARANÁ - PR"/>
    <s v="PR"/>
    <x v="3"/>
    <n v="7"/>
    <n v="0"/>
    <n v="1"/>
    <n v="8.9953578852445855"/>
    <n v="0.17990715770489171"/>
    <n v="-4902998.800409683"/>
    <n v="5809107.1628571423"/>
    <n v="0.125"/>
    <n v="-108628.08"/>
    <n v="1.8699617162265009E-2"/>
    <n v="0.14369961716226501"/>
    <n v="-294179.92802458099"/>
    <n v="5.0641160470500254E-2"/>
    <n v="0.17564116047050027"/>
    <n v="3.194154330823526E-2"/>
    <n v="0.22227994714952515"/>
  </r>
  <r>
    <s v="TUPANATINGA - PE"/>
    <s v="PE"/>
    <x v="2"/>
    <n v="6"/>
    <n v="0.17777810849267831"/>
    <n v="0.82222189150732172"/>
    <n v="20.485188653888329"/>
    <n v="0.33686741125768777"/>
    <n v="-58742839.502036728"/>
    <n v="14798278.949999999"/>
    <n v="0.11"/>
    <n v="-733232.13"/>
    <n v="4.9548473337840411E-2"/>
    <n v="0.15954847333784042"/>
    <n v="-3524570.3701222036"/>
    <n v="0.23817434324835482"/>
    <n v="0.34817434324835483"/>
    <n v="0.18862586991051442"/>
    <n v="1.1822480401370137"/>
  </r>
  <r>
    <s v="TUPANCIRETÃ - RS"/>
    <s v="RS"/>
    <x v="3"/>
    <n v="6"/>
    <n v="0"/>
    <n v="1"/>
    <n v="12.013011461324275"/>
    <n v="0.24026022922648552"/>
    <n v="-72413568.027069181"/>
    <n v="18812162.300000001"/>
    <n v="0.11"/>
    <n v="-3918573.41"/>
    <n v="0.20830000015468716"/>
    <n v="0.31830000015468718"/>
    <n v="-4344814.0816241503"/>
    <n v="0.23095771832800688"/>
    <n v="0.34095771832800686"/>
    <n v="2.2657718173319685E-2"/>
    <n v="7.1183531769740904E-2"/>
  </r>
  <r>
    <s v="TUPANDI - RS"/>
    <s v="RS"/>
    <x v="3"/>
    <n v="7"/>
    <n v="0"/>
    <n v="1"/>
    <n v="16.351423121384389"/>
    <n v="0.32702846242768779"/>
    <n v="-9828212.3153349292"/>
    <n v="7097032.3500000006"/>
    <n v="0.11"/>
    <n v="-468731.68"/>
    <n v="6.6046152375224834E-2"/>
    <n v="0.17604615237522483"/>
    <n v="-589692.73892009573"/>
    <n v="8.3090045224338827E-2"/>
    <n v="0.19309004522433881"/>
    <n v="1.7043892849113979E-2"/>
    <n v="9.6814912562170674E-2"/>
  </r>
  <r>
    <s v="TUPARETAMA - PE"/>
    <s v="PE"/>
    <x v="2"/>
    <n v="7"/>
    <n v="0.38936281166379372"/>
    <n v="0.61063718833620628"/>
    <n v="8.3522528569756282"/>
    <n v="0.10200392401713287"/>
    <n v="-46798869.970181532"/>
    <n v="6915253.5199999996"/>
    <n v="0.113"/>
    <n v="-898982.96"/>
    <n v="0.13000000034705886"/>
    <n v="0.24300000034705888"/>
    <n v="-2807932.1982108918"/>
    <n v="0.4060490609765659"/>
    <n v="0.51904906097656589"/>
    <n v="0.27604906062950701"/>
    <n v="1.1360043631080106"/>
  </r>
  <r>
    <s v="TURIÚBA - SP"/>
    <s v="SP"/>
    <x v="4"/>
    <n v="7"/>
    <n v="0.15555410851583237"/>
    <n v="0.8444458914841676"/>
    <n v="36.322986109729051"/>
    <n v="0.61345592773594371"/>
    <n v="-7163053.0117334854"/>
    <n v="5267212.080000001"/>
    <n v="0.11"/>
    <n v="0"/>
    <n v="0"/>
    <n v="0.11"/>
    <n v="-429783.18070400908"/>
    <n v="8.1595951364086525E-2"/>
    <n v="0.19159595136408653"/>
    <n v="8.1595951364086525E-2"/>
    <n v="0.74178137603715033"/>
  </r>
  <r>
    <s v="TURMALINA - MG"/>
    <s v="MG"/>
    <x v="4"/>
    <n v="6"/>
    <n v="0"/>
    <n v="1"/>
    <n v="50.407328412615435"/>
    <n v="1.0081465682523088"/>
    <n v="184241.58328702993"/>
    <n v="9132139"/>
    <n v="0.12"/>
    <n v="-182642.78"/>
    <n v="0.02"/>
    <n v="0.13999999999999999"/>
    <n v="11054.494997221796"/>
    <n v="-1.2105044609178415E-3"/>
    <n v="0.11878949553908215"/>
    <n v="-2.1210504460917837E-2"/>
    <n v="-0.15150360329227031"/>
  </r>
  <r>
    <s v="TURMALINA - SP"/>
    <s v="SP"/>
    <x v="4"/>
    <n v="7"/>
    <n v="0.17314514303264592"/>
    <n v="0.82685485696735406"/>
    <n v="47.075345200054443"/>
    <n v="0.77848955644159679"/>
    <n v="-6669034.4835850131"/>
    <n v="4069785.9150000005"/>
    <n v="0.11"/>
    <n v="0"/>
    <n v="0"/>
    <n v="0.11"/>
    <n v="-400142.06901510077"/>
    <n v="9.8320176385764679E-2"/>
    <n v="0.20832017638576467"/>
    <n v="9.8320176385764665E-2"/>
    <n v="0.89381978532513329"/>
  </r>
  <r>
    <s v="TURVELÂNDIA - GO"/>
    <s v="GO"/>
    <x v="0"/>
    <n v="7"/>
    <n v="0"/>
    <n v="1"/>
    <n v="21.659735377289067"/>
    <n v="0.43319470754578132"/>
    <n v="-16544151.829928927"/>
    <n v="6542263"/>
    <n v="0.11"/>
    <n v="-27477.5"/>
    <n v="4.1999992968793825E-3"/>
    <n v="0.11419999929687938"/>
    <n v="-992649.10979573557"/>
    <n v="0.15172870760404092"/>
    <n v="0.26172870760404093"/>
    <n v="0.14752870830716155"/>
    <n v="1.2918450894525786"/>
  </r>
  <r>
    <s v="TURVO - PR"/>
    <s v="PR"/>
    <x v="3"/>
    <n v="6"/>
    <n v="0"/>
    <n v="1"/>
    <n v="16.555935036225534"/>
    <n v="0.33111870072451066"/>
    <n v="-12103479.744210267"/>
    <n v="10965277.310000001"/>
    <n v="0.13970000000000002"/>
    <n v="-548263.87"/>
    <n v="5.0000000410386332E-2"/>
    <n v="0.18970000041038634"/>
    <n v="-726208.78465261601"/>
    <n v="6.6228036384482103E-2"/>
    <n v="0.20592803638448212"/>
    <n v="1.6228035974095778E-2"/>
    <n v="8.5545787764833792E-2"/>
  </r>
  <r>
    <s v="UBÁ - MG"/>
    <s v="MG"/>
    <x v="4"/>
    <n v="4"/>
    <n v="0"/>
    <n v="1"/>
    <n v="9.5404760971349916"/>
    <n v="0.19080952194269984"/>
    <n v="-97207456.224971607"/>
    <n v="39009101.360000007"/>
    <n v="0.11"/>
    <n v="-6933660.8700000001"/>
    <n v="0.17774469619312447"/>
    <n v="0.28774469619312448"/>
    <n v="-5832447.3734982964"/>
    <n v="0.14951504059713863"/>
    <n v="0.25951504059713865"/>
    <n v="-2.8229655595985836E-2"/>
    <n v="-9.8106606201488589E-2"/>
  </r>
  <r>
    <s v="UBATUBA - SP"/>
    <s v="SP"/>
    <x v="4"/>
    <n v="5"/>
    <n v="0"/>
    <n v="1"/>
    <n v="19.155067826470674"/>
    <n v="0.38310135652941346"/>
    <n v="-58463995.486712724"/>
    <n v="68492498.079999998"/>
    <n v="0.11"/>
    <n v="-513693.74"/>
    <n v="7.5000000642406126E-3"/>
    <n v="0.11750000006424061"/>
    <n v="-3507839.7292027632"/>
    <n v="5.1214948024023994E-2"/>
    <n v="0.161214948024024"/>
    <n v="4.3714947959783396E-2"/>
    <n v="0.37204211009262278"/>
  </r>
  <r>
    <s v="UBERABA - MG"/>
    <s v="MG"/>
    <x v="4"/>
    <n v="4"/>
    <n v="0"/>
    <n v="1"/>
    <n v="13.980722006436773"/>
    <n v="0.27961444012873549"/>
    <n v="-132245492.7817107"/>
    <n v="116836758.97714284"/>
    <n v="0.11"/>
    <n v="-12661944.49"/>
    <n v="0.10837295215007717"/>
    <n v="0.21837295215007718"/>
    <n v="-7934729.5669026412"/>
    <n v="6.7912955103923575E-2"/>
    <n v="0.17791295510392358"/>
    <n v="-4.0459997046153606E-2"/>
    <n v="-0.18527934273814006"/>
  </r>
  <r>
    <s v="UBIRETAMA - RS"/>
    <s v="RS"/>
    <x v="3"/>
    <n v="7"/>
    <n v="0"/>
    <n v="1"/>
    <n v="12.778182131361778"/>
    <n v="0.25556364262723558"/>
    <n v="-4206615.4831805816"/>
    <n v="3365404.8600000003"/>
    <n v="0.11"/>
    <n v="-399142.87"/>
    <n v="0.11860173934615402"/>
    <n v="0.22860173934615402"/>
    <n v="-252396.92899083489"/>
    <n v="7.4997493463783399E-2"/>
    <n v="0.18499749346378341"/>
    <n v="-4.3604245882370607E-2"/>
    <n v="-0.19074328133761076"/>
  </r>
  <r>
    <s v="UCHOA - SP"/>
    <s v="SP"/>
    <x v="4"/>
    <n v="7"/>
    <n v="0.46621701040115465"/>
    <n v="0.53378298959884529"/>
    <n v="7.7767257387255979"/>
    <n v="8.3021678282144767E-2"/>
    <n v="-52990146.930372745"/>
    <n v="9803408.2799999993"/>
    <n v="0.1283"/>
    <n v="-686238.58"/>
    <n v="7.0000000040802132E-2"/>
    <n v="0.19830000004080212"/>
    <n v="-3179408.8158223648"/>
    <n v="0.32431667895630734"/>
    <n v="0.45261667895630731"/>
    <n v="0.25431667891550519"/>
    <n v="1.2824845126736113"/>
  </r>
  <r>
    <s v="UMBURANAS - BA"/>
    <s v="BA"/>
    <x v="2"/>
    <n v="6"/>
    <n v="0"/>
    <n v="1"/>
    <n v="24.88904140466764"/>
    <n v="0.49778082809335283"/>
    <n v="-10732698.352243589"/>
    <n v="10238750.984999999"/>
    <n v="0.11509999999999999"/>
    <n v="-515032.22"/>
    <n v="5.0302250807206246E-2"/>
    <n v="0.16540225080720625"/>
    <n v="-643961.9011346153"/>
    <n v="6.2894575918296475E-2"/>
    <n v="0.17799457591829648"/>
    <n v="1.2592325111090236E-2"/>
    <n v="7.6131522090155279E-2"/>
  </r>
  <r>
    <s v="UMUARAMA - PR"/>
    <s v="PR"/>
    <x v="3"/>
    <n v="4"/>
    <n v="0.9821512811047568"/>
    <n v="1.7848718895243199E-2"/>
    <n v="10.749691025644374"/>
    <n v="3.8373642665488995E-3"/>
    <n v="-261311426.38126135"/>
    <n v="64457590.037142843"/>
    <n v="0.185"/>
    <n v="-9681953.3599999994"/>
    <n v="0.15020656767373555"/>
    <n v="0.33520656767373558"/>
    <n v="-15678685.58287568"/>
    <n v="0.24324033172572915"/>
    <n v="0.42824033172572917"/>
    <n v="9.3033764051993595E-2"/>
    <n v="0.27754159083942986"/>
  </r>
  <r>
    <s v="UNAÍ - MG"/>
    <s v="MG"/>
    <x v="4"/>
    <n v="5"/>
    <n v="0.32215213605078979"/>
    <n v="0.67784786394921026"/>
    <n v="37.512383862859608"/>
    <n v="0.5085537854616442"/>
    <n v="-143464754.17462528"/>
    <n v="65132907.248571426"/>
    <n v="0.11"/>
    <n v="-4595033.74"/>
    <n v="7.0548574201726333E-2"/>
    <n v="0.18054857420172632"/>
    <n v="-8607885.250477517"/>
    <n v="0.13215877525052921"/>
    <n v="0.2421587752505292"/>
    <n v="6.1610201048802882E-2"/>
    <n v="0.34123892321612037"/>
  </r>
  <r>
    <s v="UNIÃO DA VITÓRIA - PR"/>
    <s v="PR"/>
    <x v="3"/>
    <n v="5"/>
    <n v="0.67481766857515035"/>
    <n v="0.32518233142484965"/>
    <n v="10.507260041542791"/>
    <n v="6.8335506343920951E-2"/>
    <n v="-348793677.19847071"/>
    <n v="53218997.903999999"/>
    <n v="0.16"/>
    <n v="-6095623.3300000001"/>
    <n v="0.11453848381353769"/>
    <n v="0.27453848381353768"/>
    <n v="-20927620.631908242"/>
    <n v="0.39323590176686318"/>
    <n v="0.55323590176686321"/>
    <n v="0.27869741795332553"/>
    <n v="1.0151488202383043"/>
  </r>
  <r>
    <s v="UNIÃO PAULISTA - SP"/>
    <s v="SP"/>
    <x v="4"/>
    <n v="7"/>
    <n v="0"/>
    <n v="1"/>
    <n v="19.74237130677313"/>
    <n v="0.39484742613546259"/>
    <n v="-6353671.7197369449"/>
    <n v="3240222.462857143"/>
    <n v="0.12"/>
    <n v="-249038.3"/>
    <n v="7.6858395636330651E-2"/>
    <n v="0.19685839563633065"/>
    <n v="-381220.30318421667"/>
    <n v="0.11765250921940298"/>
    <n v="0.23765250921940298"/>
    <n v="4.0794113583072333E-2"/>
    <n v="0.20722567331308528"/>
  </r>
  <r>
    <s v="UNIFLOR - PR"/>
    <s v="PR"/>
    <x v="3"/>
    <n v="7"/>
    <n v="0"/>
    <n v="1"/>
    <n v="7.2903841583239997"/>
    <n v="0.14580768316647999"/>
    <n v="-9300261.9868260138"/>
    <n v="3541678.01"/>
    <n v="0.1552"/>
    <n v="-267248.07"/>
    <n v="7.5458036909459208E-2"/>
    <n v="0.23065803690945921"/>
    <n v="-558015.71920956078"/>
    <n v="0.15755687491465686"/>
    <n v="0.31275687491465687"/>
    <n v="8.2098838005197655E-2"/>
    <n v="0.35593313419824213"/>
  </r>
  <r>
    <s v="URÂNIA - SP"/>
    <s v="SP"/>
    <x v="4"/>
    <n v="7"/>
    <n v="0.56396675273990104"/>
    <n v="0.43603324726009896"/>
    <n v="17.143118435446784"/>
    <n v="0.14949939199144657"/>
    <n v="-34531721.411265761"/>
    <n v="5114829"/>
    <n v="0.18"/>
    <n v="-102198.7"/>
    <n v="1.9980863485367741E-2"/>
    <n v="0.19998086348536773"/>
    <n v="-2071903.2846759455"/>
    <n v="0.40507772296511685"/>
    <n v="0.58507772296511684"/>
    <n v="0.38509685947974914"/>
    <n v="1.9256685503206961"/>
  </r>
  <r>
    <s v="URUAÇU - GO"/>
    <s v="GO"/>
    <x v="0"/>
    <n v="6"/>
    <n v="0.18067339878115959"/>
    <n v="0.81932660121884038"/>
    <n v="22.263708635712007"/>
    <n v="0.36482497454048923"/>
    <n v="-88241194.200529143"/>
    <n v="28713586.68"/>
    <n v="0.11"/>
    <n v="-574238.6"/>
    <n v="1.9998846065440404E-2"/>
    <n v="0.1299988460654404"/>
    <n v="-5294471.6520317486"/>
    <n v="0.1843890737523059"/>
    <n v="0.29438907375230589"/>
    <n v="0.16439022768686548"/>
    <n v="1.2645514376651676"/>
  </r>
  <r>
    <s v="URUANA - GO"/>
    <s v="GO"/>
    <x v="0"/>
    <n v="6"/>
    <n v="0.69963564508333087"/>
    <n v="0.30036435491666913"/>
    <n v="15.73595332819025"/>
    <n v="9.4530389408413545E-2"/>
    <n v="-45368122.178147413"/>
    <n v="10718127.470000001"/>
    <n v="0.11"/>
    <n v="-545552.68999999994"/>
    <n v="5.0900000165793879E-2"/>
    <n v="0.16090000016579387"/>
    <n v="-2722087.3306888449"/>
    <n v="0.25397041958196126"/>
    <n v="0.36397041958196125"/>
    <n v="0.20307041941616738"/>
    <n v="1.262090858961594"/>
  </r>
  <r>
    <s v="URUCUIA - MG"/>
    <s v="MG"/>
    <x v="4"/>
    <n v="6"/>
    <n v="0"/>
    <n v="1"/>
    <n v="20.465093823942883"/>
    <n v="0.40930187647885768"/>
    <n v="-13950527.743206546"/>
    <n v="9281588.4700000007"/>
    <n v="0.11"/>
    <n v="-143864.62"/>
    <n v="1.5499999861553869E-2"/>
    <n v="0.12549999986155386"/>
    <n v="-837031.66459239274"/>
    <n v="9.0181941086684772E-2"/>
    <n v="0.20018194108668477"/>
    <n v="7.4681941225130916E-2"/>
    <n v="0.59507522954196634"/>
  </r>
  <r>
    <s v="URUTAÍ - GO"/>
    <s v="GO"/>
    <x v="0"/>
    <n v="7"/>
    <n v="0.29390221938400923"/>
    <n v="0.70609778061599071"/>
    <n v="19.458211440571652"/>
    <n v="0.27478799825888645"/>
    <n v="-21762064.257997945"/>
    <n v="4708236"/>
    <n v="0.11"/>
    <n v="-164788.26"/>
    <n v="3.5000000000000003E-2"/>
    <n v="0.14500000000000002"/>
    <n v="-1305723.8554798767"/>
    <n v="0.27732761388339006"/>
    <n v="0.38732761388339004"/>
    <n v="0.24232761388339003"/>
    <n v="1.6712249233337242"/>
  </r>
  <r>
    <s v="VALE DO ANARI - RO"/>
    <s v="RO"/>
    <x v="1"/>
    <n v="7"/>
    <n v="0"/>
    <n v="1"/>
    <n v="24.023685547562117"/>
    <n v="0.48047371095124236"/>
    <n v="-4571175.9819964832"/>
    <n v="7534123.4800000004"/>
    <n v="0.12050000000000001"/>
    <n v="-215224.92"/>
    <n v="2.8566683380134884E-2"/>
    <n v="0.1490666833801349"/>
    <n v="-274270.55891978898"/>
    <n v="3.640377804370535E-2"/>
    <n v="0.15690377804370537"/>
    <n v="7.8370946635704652E-3"/>
    <n v="5.2574421633740265E-2"/>
  </r>
  <r>
    <s v="VALE DO PARAÍSO - RO"/>
    <s v="RO"/>
    <x v="1"/>
    <n v="7"/>
    <n v="0"/>
    <n v="1"/>
    <n v="23.277862650263028"/>
    <n v="0.46555725300526057"/>
    <n v="-4051322.6194480155"/>
    <n v="6684862.8600000003"/>
    <n v="0.14000000000000001"/>
    <n v="-412667.8"/>
    <n v="6.1731677768480049E-2"/>
    <n v="0.20173167776848006"/>
    <n v="-243079.35716688092"/>
    <n v="3.6362654291890874E-2"/>
    <n v="0.17636265429189088"/>
    <n v="-2.5369023476589175E-2"/>
    <n v="-0.12575627069192508"/>
  </r>
  <r>
    <s v="VALE DO SOL - RS"/>
    <s v="RS"/>
    <x v="3"/>
    <n v="6"/>
    <n v="0"/>
    <n v="1"/>
    <n v="15.857726918777812"/>
    <n v="0.31715453837555624"/>
    <n v="-3391394.0689236"/>
    <n v="8593281.25"/>
    <n v="0.16"/>
    <n v="-290210.95"/>
    <n v="3.3771843555103008E-2"/>
    <n v="0.19377184355510302"/>
    <n v="-203483.64413541599"/>
    <n v="2.3679388375123414E-2"/>
    <n v="0.18367938837512343"/>
    <n v="-1.0092455179979587E-2"/>
    <n v="-5.2084219228216155E-2"/>
  </r>
  <r>
    <s v="VALE REAL - RS"/>
    <s v="RS"/>
    <x v="3"/>
    <n v="7"/>
    <n v="0"/>
    <n v="1"/>
    <n v="12.463764713068542"/>
    <n v="0.24927529426137085"/>
    <n v="-5540139.5743321599"/>
    <n v="4957637.8899999997"/>
    <n v="0.1729"/>
    <n v="-486344.28"/>
    <n v="9.8100000603311518E-2"/>
    <n v="0.27100000060331153"/>
    <n v="-332408.37445992959"/>
    <n v="6.70497486576071E-2"/>
    <n v="0.2399497486576071"/>
    <n v="-3.1050251945704432E-2"/>
    <n v="-0.1145765751903286"/>
  </r>
  <r>
    <s v="VALE VERDE - RS"/>
    <s v="RS"/>
    <x v="3"/>
    <n v="7"/>
    <n v="0"/>
    <n v="1"/>
    <n v="12.521828706294114"/>
    <n v="0.25043657412588227"/>
    <n v="-1054625.9883847132"/>
    <n v="3036615.67"/>
    <n v="0.12"/>
    <n v="-63768.93"/>
    <n v="2.1000000306262003E-2"/>
    <n v="0.141000000306262"/>
    <n v="-63277.559303082788"/>
    <n v="2.0838185065113226E-2"/>
    <n v="0.14083818506511322"/>
    <n v="-1.6181524114877721E-4"/>
    <n v="-1.1476258212574919E-3"/>
  </r>
  <r>
    <s v="VALENÇA - RJ"/>
    <s v="RJ"/>
    <x v="4"/>
    <n v="5"/>
    <n v="0"/>
    <n v="1"/>
    <n v="23.521836317966482"/>
    <n v="0.47043672635932965"/>
    <n v="-40665300.72263401"/>
    <n v="49128026.189999998"/>
    <n v="0.11"/>
    <n v="-944779.1"/>
    <n v="1.9230959866901993E-2"/>
    <n v="0.129230959866902"/>
    <n v="-2439918.0433580405"/>
    <n v="4.9664483444170723E-2"/>
    <n v="0.15966448344417072"/>
    <n v="3.0433523577268723E-2"/>
    <n v="0.23549715647560721"/>
  </r>
  <r>
    <s v="VALENÇA DO PIAUÍ - PI"/>
    <s v="PI"/>
    <x v="2"/>
    <n v="6"/>
    <n v="0"/>
    <n v="1"/>
    <n v="19.458092256765802"/>
    <n v="0.38916184513531604"/>
    <n v="-52790345.596054658"/>
    <n v="14613632.93"/>
    <n v="0.11"/>
    <n v="0"/>
    <n v="0"/>
    <n v="0.11"/>
    <n v="-3167420.7357632793"/>
    <n v="0.2167442381326653"/>
    <n v="0.32674423813266529"/>
    <n v="0.2167442381326653"/>
    <n v="1.9704021648424117"/>
  </r>
  <r>
    <s v="VALENTIM GENTIL - SP"/>
    <s v="SP"/>
    <x v="4"/>
    <n v="6"/>
    <n v="0"/>
    <n v="1"/>
    <n v="15.871393978983448"/>
    <n v="0.31742787957966895"/>
    <n v="-3086518.9260618403"/>
    <n v="11611054.24"/>
    <n v="0.11"/>
    <n v="-348331.63"/>
    <n v="3.0000000241149506E-2"/>
    <n v="0.1400000002411495"/>
    <n v="-185191.13556371041"/>
    <n v="1.5949553910938444E-2"/>
    <n v="0.12594955391093846"/>
    <n v="-1.4050446330211047E-2"/>
    <n v="-0.10036033075720863"/>
  </r>
  <r>
    <s v="VALINHOS - SP"/>
    <s v="SP"/>
    <x v="4"/>
    <n v="4"/>
    <n v="0"/>
    <n v="1"/>
    <n v="8.9437889517435583"/>
    <n v="0.17887577903487117"/>
    <n v="-264972111.85581923"/>
    <n v="149205704.92285711"/>
    <n v="0.11"/>
    <n v="-2609991.59"/>
    <n v="1.7492572360751402E-2"/>
    <n v="0.1274925723607514"/>
    <n v="-15898326.711349152"/>
    <n v="0.10655307529674529"/>
    <n v="0.21655307529674528"/>
    <n v="8.9060502935993879E-2"/>
    <n v="0.69855444350114282"/>
  </r>
  <r>
    <s v="VALPARAÍSO DE GOIÁS - GO"/>
    <s v="GO"/>
    <x v="0"/>
    <n v="4"/>
    <n v="0"/>
    <n v="1"/>
    <n v="18.351158253811352"/>
    <n v="0.36702316507622706"/>
    <n v="-170873642.89944211"/>
    <n v="77797269.260000005"/>
    <n v="0.11"/>
    <n v="-132255.35999999999"/>
    <n v="1.7000000290241547E-3"/>
    <n v="0.11170000002902415"/>
    <n v="-10252418.573966525"/>
    <n v="0.13178378459149692"/>
    <n v="0.24178378459149691"/>
    <n v="0.13008378456247277"/>
    <n v="1.1645817773381535"/>
  </r>
  <r>
    <s v="VARGEM ALTA - ES"/>
    <s v="ES"/>
    <x v="4"/>
    <n v="6"/>
    <n v="0.16957172682479579"/>
    <n v="0.83042827317520418"/>
    <n v="19.395922806252514"/>
    <n v="0.32213845365271676"/>
    <n v="-29393748.10028334"/>
    <n v="11286621.130000001"/>
    <n v="0.11"/>
    <n v="-1861163.82"/>
    <n v="0.16489999961573973"/>
    <n v="0.27489999961573974"/>
    <n v="-1763624.8860170003"/>
    <n v="0.1562580036756315"/>
    <n v="0.26625800367563152"/>
    <n v="-8.6419959401082269E-3"/>
    <n v="-3.1436871415744472E-2"/>
  </r>
  <r>
    <s v="VARGEM GRANDE - MA"/>
    <s v="MA"/>
    <x v="2"/>
    <n v="6"/>
    <n v="0.43081266408863272"/>
    <n v="0.56918733591136728"/>
    <n v="45.961893121366273"/>
    <n v="0.5232185499838693"/>
    <n v="-51861421.644106448"/>
    <n v="31109343.210000001"/>
    <n v="0.19649999999999998"/>
    <n v="-5652567.6600000001"/>
    <n v="0.18169999995959413"/>
    <n v="0.37819999995959408"/>
    <n v="-3111685.2986463867"/>
    <n v="0.10002413993896681"/>
    <n v="0.29652413993896676"/>
    <n v="-8.1675860020627322E-2"/>
    <n v="-0.21595943952763974"/>
  </r>
  <r>
    <s v="VARJÃO - GO"/>
    <s v="GO"/>
    <x v="0"/>
    <n v="7"/>
    <n v="0.26596621491155498"/>
    <n v="0.73403378508844508"/>
    <n v="18.483904988658907"/>
    <n v="0.2713562148408098"/>
    <n v="-13654166.046465507"/>
    <n v="2126348.25"/>
    <n v="0.1434"/>
    <n v="-159063.54"/>
    <n v="7.4805968401460116E-2"/>
    <n v="0.21820596840146012"/>
    <n v="-819249.96278793039"/>
    <n v="0.38528494228917132"/>
    <n v="0.52868494228917129"/>
    <n v="0.31047897388771117"/>
    <n v="1.4228711348375458"/>
  </r>
  <r>
    <s v="VARRE-SAI - RJ"/>
    <s v="RJ"/>
    <x v="4"/>
    <n v="7"/>
    <n v="0"/>
    <n v="1"/>
    <n v="25.559944797425597"/>
    <n v="0.51119889594851198"/>
    <n v="-29967910.49075681"/>
    <n v="15709679.622857142"/>
    <n v="0.13"/>
    <n v="-1661076.52"/>
    <n v="0.10573586221218544"/>
    <n v="0.23573586221218545"/>
    <n v="-1798074.6294454085"/>
    <n v="0.11445647986539843"/>
    <n v="0.24445647986539842"/>
    <n v="8.7206176532129698E-3"/>
    <n v="3.6993173509440647E-2"/>
  </r>
  <r>
    <s v="VÁRZEA DA PALMA - MG"/>
    <s v="MG"/>
    <x v="4"/>
    <n v="6"/>
    <n v="0"/>
    <n v="1"/>
    <n v="8.3084885484115087"/>
    <n v="0.16616977096823018"/>
    <n v="-35068356.717822619"/>
    <n v="17179418.920000002"/>
    <n v="0.16"/>
    <n v="-343588.05"/>
    <n v="1.9999980884103149E-2"/>
    <n v="0.17999998088410316"/>
    <n v="-2104101.4030693569"/>
    <n v="0.12247803100137433"/>
    <n v="0.28247803100137436"/>
    <n v="0.10247805011727121"/>
    <n v="0.56932256111323643"/>
  </r>
  <r>
    <s v="VÁRZEA GRANDE - MT"/>
    <s v="MT"/>
    <x v="0"/>
    <n v="4"/>
    <n v="5.9605759140223903E-2"/>
    <n v="0.94039424085977608"/>
    <n v="18.973967384604858"/>
    <n v="0.35686019309487271"/>
    <n v="-181618777.02612284"/>
    <n v="114970236.52285716"/>
    <n v="0.11"/>
    <n v="-8285423.6399999997"/>
    <n v="7.2065813645193114E-2"/>
    <n v="0.18206581364519311"/>
    <n v="-10897126.62156737"/>
    <n v="9.4782153635049007E-2"/>
    <n v="0.20478215363504901"/>
    <n v="2.2716339989855894E-2"/>
    <n v="0.12476993640401446"/>
  </r>
  <r>
    <s v="VÁRZEA NOVA - BA"/>
    <s v="BA"/>
    <x v="2"/>
    <n v="6"/>
    <n v="0"/>
    <n v="1"/>
    <n v="53.454602711792418"/>
    <n v="1.0690920542358484"/>
    <n v="1394357.2526714241"/>
    <n v="10557058.748571428"/>
    <n v="0.1358"/>
    <n v="0"/>
    <n v="0"/>
    <n v="0.1358"/>
    <n v="83661.435160285444"/>
    <n v="-7.9246916354999385E-3"/>
    <n v="0.12787530836450006"/>
    <n v="-7.9246916354999419E-3"/>
    <n v="-5.8355608508836143E-2"/>
  </r>
  <r>
    <s v="VASSOURAS - RJ"/>
    <s v="RJ"/>
    <x v="4"/>
    <n v="6"/>
    <n v="0"/>
    <n v="1"/>
    <n v="50.651200866444398"/>
    <n v="1.013024017328888"/>
    <n v="502867.74156672752"/>
    <n v="34735155.216000006"/>
    <n v="0.11"/>
    <n v="-983104.71"/>
    <n v="2.8302873670394708E-2"/>
    <n v="0.1383028736703947"/>
    <n v="30172.064494003651"/>
    <n v="-8.6863191790504898E-4"/>
    <n v="0.10913136808209495"/>
    <n v="-2.9171505588299756E-2"/>
    <n v="-0.21092479725202018"/>
  </r>
  <r>
    <s v="VENÂNCIO AIRES - RS"/>
    <s v="RS"/>
    <x v="3"/>
    <n v="5"/>
    <n v="0"/>
    <n v="1"/>
    <n v="12.385981061728353"/>
    <n v="0.24771962123456706"/>
    <n v="-159808166.79542705"/>
    <n v="50416109.729999997"/>
    <n v="0.115"/>
    <n v="-10562174.99"/>
    <n v="0.20950000003104169"/>
    <n v="0.32450000003104168"/>
    <n v="-9588490.0077256225"/>
    <n v="0.19018702670785431"/>
    <n v="0.3051870267078543"/>
    <n v="-1.9312973323187377E-2"/>
    <n v="-5.9516096521848638E-2"/>
  </r>
  <r>
    <s v="VENTUROSA - PE"/>
    <s v="PE"/>
    <x v="2"/>
    <n v="6"/>
    <n v="0.54454659093672997"/>
    <n v="0.45545340906327003"/>
    <n v="26.396664462546923"/>
    <n v="0.24044901634732532"/>
    <n v="-62534754.214434385"/>
    <n v="9857700.0600000005"/>
    <n v="0.11"/>
    <n v="-709211.83"/>
    <n v="7.194495933973466E-2"/>
    <n v="0.18194495933973465"/>
    <n v="-3752085.2528660628"/>
    <n v="0.38062481410760862"/>
    <n v="0.49062481410760861"/>
    <n v="0.30867985476787396"/>
    <n v="1.6965562326543768"/>
  </r>
  <r>
    <s v="VERA CRUZ - RN"/>
    <s v="RN"/>
    <x v="2"/>
    <n v="6"/>
    <n v="0.20142307586223168"/>
    <n v="0.79857692413776826"/>
    <n v="7.177290733846406"/>
    <n v="0.11463237515755137"/>
    <n v="-42464428.504278414"/>
    <n v="9953773.1400000006"/>
    <n v="0.11"/>
    <n v="0"/>
    <n v="0"/>
    <n v="0.11"/>
    <n v="-2547865.7102567046"/>
    <n v="0.25596983921784505"/>
    <n v="0.36596983921784504"/>
    <n v="0.25596983921784505"/>
    <n v="2.3269985383440459"/>
  </r>
  <r>
    <s v="VERA CRUZ - RS"/>
    <s v="RS"/>
    <x v="3"/>
    <n v="6"/>
    <n v="0"/>
    <n v="1"/>
    <n v="6.7468260953403147"/>
    <n v="0.1349365219068063"/>
    <n v="-53237777.572820179"/>
    <n v="18451579.07"/>
    <n v="0.11"/>
    <n v="-2466976.12"/>
    <n v="0.13369999991008899"/>
    <n v="0.243699999910089"/>
    <n v="-3194266.6543692108"/>
    <n v="0.1731161675784538"/>
    <n v="0.28311616757845381"/>
    <n v="3.941616766836481E-2"/>
    <n v="0.16174053214159656"/>
  </r>
  <r>
    <s v="VERA MENDES - PI"/>
    <s v="PI"/>
    <x v="2"/>
    <n v="7"/>
    <n v="3.2745121884081324E-2"/>
    <n v="0.9672548781159187"/>
    <n v="21.370444044913732"/>
    <n v="0.41341332499892181"/>
    <n v="-9775752.0141511504"/>
    <n v="2516233.5"/>
    <n v="0.11"/>
    <n v="-94665.85"/>
    <n v="3.762204501291315E-2"/>
    <n v="0.14762204501291315"/>
    <n v="-586545.12084906898"/>
    <n v="0.23310440817558029"/>
    <n v="0.3431044081755803"/>
    <n v="0.19548236316266715"/>
    <n v="1.3242084754046557"/>
  </r>
  <r>
    <s v="VERANÓPOLIS - RS"/>
    <s v="RS"/>
    <x v="3"/>
    <n v="6"/>
    <n v="0"/>
    <n v="1"/>
    <n v="6.8223764035775893"/>
    <n v="0.13644752807155178"/>
    <n v="-79222713.418101951"/>
    <n v="19796229.789999999"/>
    <n v="0.11"/>
    <n v="-4715461.9400000004"/>
    <n v="0.23820000020317003"/>
    <n v="0.34820000020317005"/>
    <n v="-4753362.8050861172"/>
    <n v="0.24011454986682682"/>
    <n v="0.35011454986682683"/>
    <n v="1.9145496636567838E-3"/>
    <n v="5.4984194788618712E-3"/>
  </r>
  <r>
    <s v="VERDEJANTE - PE"/>
    <s v="PE"/>
    <x v="2"/>
    <n v="7"/>
    <n v="0.40398002040441983"/>
    <n v="0.59601997959558017"/>
    <n v="15.172125587329306"/>
    <n v="0.18085779965963186"/>
    <n v="-43578496.055328265"/>
    <n v="5908905.5899999999"/>
    <n v="0.11"/>
    <n v="-1004513.95"/>
    <n v="0.16999999994922918"/>
    <n v="0.27999999994922919"/>
    <n v="-2614709.7633196958"/>
    <n v="0.44250322221169486"/>
    <n v="0.5525032222116949"/>
    <n v="0.27250322226246571"/>
    <n v="0.97322579397098985"/>
  </r>
  <r>
    <s v="VEREDINHA - MG"/>
    <s v="MG"/>
    <x v="4"/>
    <n v="7"/>
    <n v="0"/>
    <n v="1"/>
    <n v="54.637499010375187"/>
    <n v="1.0927499802075038"/>
    <n v="425821.66554376157"/>
    <n v="3475042.4"/>
    <n v="0.13"/>
    <n v="-17212.75"/>
    <n v="4.9532489157542367E-3"/>
    <n v="0.13495324891575425"/>
    <n v="25549.299932625694"/>
    <n v="-7.3522268196283573E-3"/>
    <n v="0.12264777318037165"/>
    <n v="-1.2305475735382598E-2"/>
    <n v="-9.1183249267784539E-2"/>
  </r>
  <r>
    <s v="VERTENTE DO LÉRIO - PE"/>
    <s v="PE"/>
    <x v="2"/>
    <n v="7"/>
    <n v="8.0849107338149553E-2"/>
    <n v="0.91915089266185046"/>
    <n v="27.002169763669901"/>
    <n v="0.49638136884168033"/>
    <n v="-13138694.046986967"/>
    <n v="6403519.1520000007"/>
    <n v="0.125"/>
    <n v="-184968.13"/>
    <n v="2.8885387176866523E-2"/>
    <n v="0.15388538717686653"/>
    <n v="-788321.64281921799"/>
    <n v="0.12310756384214183"/>
    <n v="0.24810756384214183"/>
    <n v="9.4222176665275298E-2"/>
    <n v="0.61228800468872357"/>
  </r>
  <r>
    <s v="VESPASIANO - MG"/>
    <s v="MG"/>
    <x v="4"/>
    <n v="4"/>
    <n v="6.3035687863654877E-2"/>
    <n v="0.93696431213634512"/>
    <n v="8.6134833115440141"/>
    <n v="0.1614105293219745"/>
    <n v="-154180310.78843984"/>
    <n v="39673794.079999998"/>
    <n v="0.11"/>
    <n v="-4959224.26"/>
    <n v="0.125"/>
    <n v="0.23499999999999999"/>
    <n v="-9250818.6473063901"/>
    <n v="0.23317201850301056"/>
    <n v="0.34317201850301055"/>
    <n v="0.10817201850301056"/>
    <n v="0.46030646171493861"/>
  </r>
  <r>
    <s v="VIADUTOS - RS"/>
    <s v="RS"/>
    <x v="3"/>
    <n v="7"/>
    <n v="0"/>
    <n v="1"/>
    <n v="8.0423127780010955"/>
    <n v="0.16084625556002191"/>
    <n v="-4257450.7181849517"/>
    <n v="5001365.8499999996"/>
    <n v="0.11"/>
    <n v="-340593.01"/>
    <n v="6.809999912323951E-2"/>
    <n v="0.17809999912323951"/>
    <n v="-255447.04309109709"/>
    <n v="5.1075456335812168E-2"/>
    <n v="0.16107545633581216"/>
    <n v="-1.7024542787427349E-2"/>
    <n v="-9.5589797143384114E-2"/>
  </r>
  <r>
    <s v="VIAMÃO - RS"/>
    <s v="RS"/>
    <x v="3"/>
    <n v="4"/>
    <n v="0"/>
    <n v="1"/>
    <n v="12.003051515213278"/>
    <n v="0.24006103030426554"/>
    <n v="-390635994.28323013"/>
    <n v="100696394.23999999"/>
    <n v="0.11"/>
    <n v="-14097495.189999999"/>
    <n v="0.13999999996424897"/>
    <n v="0.24999999996424899"/>
    <n v="-23438159.656993806"/>
    <n v="0.23276066470792636"/>
    <n v="0.34276066470792638"/>
    <n v="9.276066474367739E-2"/>
    <n v="0.37104265902777023"/>
  </r>
  <r>
    <s v="VIANÓPOLIS - GO"/>
    <s v="GO"/>
    <x v="0"/>
    <n v="6"/>
    <n v="0.45090248339038907"/>
    <n v="0.54909751660961093"/>
    <n v="16.646610554497052"/>
    <n v="0.18281225030883339"/>
    <n v="-41999579.585427634"/>
    <n v="10506638.82"/>
    <n v="0.11"/>
    <n v="-203976.29"/>
    <n v="1.9414038446978803E-2"/>
    <n v="0.1294140384469788"/>
    <n v="-2519974.7751256581"/>
    <n v="0.23984595057448241"/>
    <n v="0.34984595057448242"/>
    <n v="0.22043191212750363"/>
    <n v="1.7033075760000722"/>
  </r>
  <r>
    <s v="VICÊNCIA - PE"/>
    <s v="PE"/>
    <x v="2"/>
    <n v="6"/>
    <n v="0.4593020365066714"/>
    <n v="0.54069796349332866"/>
    <n v="51.924541976257984"/>
    <n v="0.561509882037731"/>
    <n v="-64725746.416910127"/>
    <n v="19520400.120000001"/>
    <n v="0.18260000000000001"/>
    <n v="-1738378"/>
    <n v="8.9054424566784945E-2"/>
    <n v="0.27165442456678496"/>
    <n v="-3883544.7850146075"/>
    <n v="0.1989480113696874"/>
    <n v="0.38154801136968741"/>
    <n v="0.10989358680290245"/>
    <n v="0.40453449995579094"/>
  </r>
  <r>
    <s v="VICENTINA - MS"/>
    <s v="MS"/>
    <x v="0"/>
    <n v="7"/>
    <n v="0"/>
    <n v="1"/>
    <n v="33.448242467022865"/>
    <n v="0.6689648493404573"/>
    <n v="-3701925.859123806"/>
    <n v="3503849.33"/>
    <n v="0.11"/>
    <n v="-56913.17"/>
    <n v="1.6243041478042092E-2"/>
    <n v="0.12624304147804211"/>
    <n v="-222115.55154742836"/>
    <n v="6.3391867237461486E-2"/>
    <n v="0.17339186723746147"/>
    <n v="4.7148825759419366E-2"/>
    <n v="0.37347663053270241"/>
  </r>
  <r>
    <s v="VICENTINÓPOLIS - GO"/>
    <s v="GO"/>
    <x v="0"/>
    <n v="7"/>
    <n v="0.24448462750952979"/>
    <n v="0.75551537249047018"/>
    <n v="18.215847352055949"/>
    <n v="0.27524705394836191"/>
    <n v="-25860383.805762511"/>
    <n v="7833069.5499999998"/>
    <n v="0.11"/>
    <n v="-391653.48"/>
    <n v="5.0000000319159681E-2"/>
    <n v="0.16000000031915967"/>
    <n v="-1551623.0283457506"/>
    <n v="0.1980862059811215"/>
    <n v="0.30808620598112152"/>
    <n v="0.14808620566196184"/>
    <n v="0.92553878354104491"/>
  </r>
  <r>
    <s v="VIÇOSA - MG"/>
    <s v="MG"/>
    <x v="4"/>
    <n v="5"/>
    <n v="0"/>
    <n v="1"/>
    <n v="14.76996925978896"/>
    <n v="0.29539938519577918"/>
    <n v="-1119039.2628955781"/>
    <n v="14776004.112"/>
    <n v="0.16570000000000001"/>
    <n v="-104380.95"/>
    <n v="7.064220421759991E-3"/>
    <n v="0.17276422042176001"/>
    <n v="-67142.355773734685"/>
    <n v="4.5440130677282722E-3"/>
    <n v="0.17024401306772829"/>
    <n v="-2.5202073540317171E-3"/>
    <n v="-1.4587553764774164E-2"/>
  </r>
  <r>
    <s v="VIÇOSA DO CEARÁ - CE"/>
    <s v="CE"/>
    <x v="2"/>
    <n v="5"/>
    <n v="0"/>
    <n v="1"/>
    <n v="23.959113151544425"/>
    <n v="0.47918226303088851"/>
    <n v="-19283823.991767537"/>
    <n v="43166350.579999998"/>
    <n v="0.11"/>
    <n v="-863327.01"/>
    <n v="1.9999999962934091E-2"/>
    <n v="0.1299999999629341"/>
    <n v="-1157029.4395060521"/>
    <n v="2.68039670706407E-2"/>
    <n v="0.13680396707064069"/>
    <n v="6.8039671077065877E-3"/>
    <n v="5.233820853574267E-2"/>
  </r>
  <r>
    <s v="VICTOR GRAEFF - RS"/>
    <s v="RS"/>
    <x v="3"/>
    <n v="7"/>
    <n v="0"/>
    <n v="1"/>
    <n v="12.077961822578249"/>
    <n v="0.24155923645156499"/>
    <n v="-12910106.344625844"/>
    <n v="4144698.5300000003"/>
    <n v="0.11"/>
    <n v="-1056568.1200000001"/>
    <n v="0.25492037897385988"/>
    <n v="0.36492037897385987"/>
    <n v="-774606.38067755057"/>
    <n v="0.18689088604896686"/>
    <n v="0.29689088604896685"/>
    <n v="-6.802949292489302E-2"/>
    <n v="-0.18642283863726372"/>
  </r>
  <r>
    <s v="VIDEIRA - SC"/>
    <s v="SC"/>
    <x v="3"/>
    <n v="6"/>
    <n v="0"/>
    <n v="1"/>
    <n v="8.8613509615650194"/>
    <n v="0.17722701923130038"/>
    <n v="-61975253.071822986"/>
    <n v="33775747.697142854"/>
    <n v="0.11"/>
    <n v="-6614555.9500000002"/>
    <n v="0.19583743961231498"/>
    <n v="0.30583743961231497"/>
    <n v="-3718515.1843093792"/>
    <n v="0.11009423736973066"/>
    <n v="0.22009423736973066"/>
    <n v="-8.5743202242584304E-2"/>
    <n v="-0.28035548018997913"/>
  </r>
  <r>
    <s v="VILA BOA - GO"/>
    <s v="GO"/>
    <x v="0"/>
    <n v="7"/>
    <n v="0"/>
    <n v="1"/>
    <n v="41.453510135230282"/>
    <n v="0.82907020270460563"/>
    <n v="-1967744.5682999003"/>
    <n v="4532706.8880000003"/>
    <n v="0.12"/>
    <n v="-382050.03"/>
    <n v="8.4287389288605602E-2"/>
    <n v="0.2042873892886056"/>
    <n v="-118064.67409799401"/>
    <n v="2.604727749119656E-2"/>
    <n v="0.14604727749119656"/>
    <n v="-5.8240111797409039E-2"/>
    <n v="-0.28508911881550714"/>
  </r>
  <r>
    <s v="VILA FLORES - RS"/>
    <s v="RS"/>
    <x v="3"/>
    <n v="7"/>
    <n v="0"/>
    <n v="1"/>
    <n v="11.51490419831004"/>
    <n v="0.2302980839662008"/>
    <n v="-9814021.8575635683"/>
    <n v="5997472.3371428577"/>
    <n v="9.0399999999999994E-2"/>
    <n v="-640239.73"/>
    <n v="0.10675159367304468"/>
    <n v="0.19715159367304469"/>
    <n v="-588841.31145381404"/>
    <n v="9.8181580231236673E-2"/>
    <n v="0.18858158023123667"/>
    <n v="-8.570013441808022E-3"/>
    <n v="-4.3469156308320267E-2"/>
  </r>
  <r>
    <s v="VILA LÂNGARO - RS"/>
    <s v="RS"/>
    <x v="3"/>
    <n v="7"/>
    <n v="0"/>
    <n v="1"/>
    <n v="8.2605763255262907"/>
    <n v="0.16521152651052581"/>
    <n v="-5517858.3551958166"/>
    <n v="4204057.72"/>
    <n v="0.11"/>
    <n v="-487250.29"/>
    <n v="0.1159000000599421"/>
    <n v="0.2259000000599421"/>
    <n v="-331071.50131174899"/>
    <n v="7.8750465231897201E-2"/>
    <n v="0.1887504652318972"/>
    <n v="-3.7149534828044894E-2"/>
    <n v="-0.16445123868166156"/>
  </r>
  <r>
    <s v="VILA MARIA - RS"/>
    <s v="RS"/>
    <x v="3"/>
    <n v="7"/>
    <n v="0"/>
    <n v="1"/>
    <n v="12.227711375703379"/>
    <n v="0.24455422751406758"/>
    <n v="-11044165.293637689"/>
    <n v="4915060.29"/>
    <n v="0.11"/>
    <n v="-496421.09"/>
    <n v="0.10100000014445398"/>
    <n v="0.21100000014445397"/>
    <n v="-662649.9176182613"/>
    <n v="0.13482030301163636"/>
    <n v="0.24482030301163638"/>
    <n v="3.3820302867182406E-2"/>
    <n v="0.16028579546932931"/>
  </r>
  <r>
    <s v="VILA NOVA DO SUL - RS"/>
    <s v="RS"/>
    <x v="3"/>
    <n v="7"/>
    <n v="0"/>
    <n v="1"/>
    <n v="9.5125776688597057"/>
    <n v="0.19025155337719413"/>
    <n v="-11308909.929589849"/>
    <n v="5670842.4600000009"/>
    <n v="0.126"/>
    <n v="-849883.21"/>
    <n v="0.149868950864842"/>
    <n v="0.27586895086484198"/>
    <n v="-678534.59577539086"/>
    <n v="0.11965322622899857"/>
    <n v="0.24565322622899857"/>
    <n v="-3.0215724635843405E-2"/>
    <n v="-0.10952926939083896"/>
  </r>
  <r>
    <s v="VILA RICA - MT"/>
    <s v="MT"/>
    <x v="0"/>
    <n v="6"/>
    <n v="9.9991280361885868E-4"/>
    <n v="0.99900008719638111"/>
    <n v="20.74423352782118"/>
    <n v="0.41446982206230909"/>
    <n v="-20764084.14537514"/>
    <n v="15369812.689999999"/>
    <n v="0.11"/>
    <n v="-753120.82"/>
    <n v="4.8999999882236689E-2"/>
    <n v="0.15899999988223668"/>
    <n v="-1245845.0487225084"/>
    <n v="8.1057920083377963E-2"/>
    <n v="0.19105792008337796"/>
    <n v="3.2057920201141288E-2"/>
    <n v="0.20162213977915089"/>
  </r>
  <r>
    <s v="VILA VELHA - ES"/>
    <s v="ES"/>
    <x v="4"/>
    <n v="3"/>
    <n v="0"/>
    <n v="1"/>
    <n v="11.417340691966187"/>
    <n v="0.22834681383932373"/>
    <n v="-77180673.904866204"/>
    <n v="130108073.24999997"/>
    <n v="0.11"/>
    <n v="-4037224.38"/>
    <n v="3.1029776086550422E-2"/>
    <n v="0.14102977608655043"/>
    <n v="-4630840.4342919718"/>
    <n v="3.5592260484819477E-2"/>
    <n v="0.14559226048481949"/>
    <n v="4.5624843982690622E-3"/>
    <n v="3.2351213515853905E-2"/>
  </r>
  <r>
    <s v="VILHENA - RO"/>
    <s v="RO"/>
    <x v="1"/>
    <n v="5"/>
    <n v="0"/>
    <n v="1"/>
    <n v="41.805355658518927"/>
    <n v="0.83610711317037856"/>
    <n v="-21494969.021708228"/>
    <n v="54961573.600000001"/>
    <n v="0.11"/>
    <n v="-2489759.2799999998"/>
    <n v="4.5299999925766311E-2"/>
    <n v="0.15529999992576632"/>
    <n v="-1289698.1413024936"/>
    <n v="2.3465451529620936E-2"/>
    <n v="0.13346545152962094"/>
    <n v="-2.1834548396145376E-2"/>
    <n v="-0.14059593307522422"/>
  </r>
  <r>
    <s v="VIRGINÓPOLIS - MG"/>
    <s v="MG"/>
    <x v="4"/>
    <n v="6"/>
    <n v="0.43113836561144064"/>
    <n v="0.5688616343885593"/>
    <n v="8.5923868682864413"/>
    <n v="9.7757584743844383E-2"/>
    <n v="-23283640.303993616"/>
    <n v="4134444.4200000004"/>
    <n v="0.11"/>
    <n v="-327738.09999999998"/>
    <n v="7.9270167090551902E-2"/>
    <n v="0.18927016709055189"/>
    <n v="-1397018.418239617"/>
    <n v="0.33789749633147009"/>
    <n v="0.44789749633147008"/>
    <n v="0.25862732924091819"/>
    <n v="1.3664452946627557"/>
  </r>
  <r>
    <s v="VITÓRIA DE SANTO ANTÃO - PE"/>
    <s v="PE"/>
    <x v="2"/>
    <n v="4"/>
    <n v="0"/>
    <n v="1"/>
    <n v="13.097280154720909"/>
    <n v="0.26194560309441817"/>
    <n v="-17172914.104464736"/>
    <n v="26565027.719999999"/>
    <n v="0.13500000000000001"/>
    <n v="-255024.27"/>
    <n v="9.6000001463578365E-3"/>
    <n v="0.14460000014635785"/>
    <n v="-1030374.8462678841"/>
    <n v="3.8786891439685806E-2"/>
    <n v="0.17378689143968581"/>
    <n v="2.9186891293327966E-2"/>
    <n v="0.20184572104969756"/>
  </r>
  <r>
    <s v="VOTUPORANGA - SP"/>
    <s v="SP"/>
    <x v="4"/>
    <n v="5"/>
    <n v="0"/>
    <n v="1"/>
    <n v="11.984151794345701"/>
    <n v="0.23968303588691403"/>
    <n v="-47758548.491260551"/>
    <n v="53826368.82"/>
    <n v="0.127"/>
    <n v="-3229582.13"/>
    <n v="6.0000000014862602E-2"/>
    <n v="0.18700000001486261"/>
    <n v="-2865512.9094756329"/>
    <n v="5.323622923660621E-2"/>
    <n v="0.1802362292366062"/>
    <n v="-6.763770778256406E-3"/>
    <n v="-3.6169897207052548E-2"/>
  </r>
  <r>
    <s v="WENCESLAU BRAZ - PR"/>
    <s v="PR"/>
    <x v="3"/>
    <n v="6"/>
    <n v="0.68603406036589021"/>
    <n v="0.31396593963410979"/>
    <n v="10.088536968715786"/>
    <n v="6.3349139778326111E-2"/>
    <n v="-62688148.194696791"/>
    <n v="9357947.0299999993"/>
    <n v="0.14000000000000001"/>
    <n v="-1136096.6000000001"/>
    <n v="0.12140447005714673"/>
    <n v="0.26140447005714673"/>
    <n v="-3761288.8916818076"/>
    <n v="0.40193526204238494"/>
    <n v="0.54193526204238496"/>
    <n v="0.28053079198523823"/>
    <n v="1.0731675396519051"/>
  </r>
  <r>
    <s v="XAMBRÊ - PR"/>
    <s v="PR"/>
    <x v="3"/>
    <n v="7"/>
    <n v="0.63300762089160556"/>
    <n v="0.36699237910839444"/>
    <n v="9.2461064792278496"/>
    <n v="6.7865012286027385E-2"/>
    <n v="-23256413.778775033"/>
    <n v="6116914.1571428571"/>
    <n v="0.11"/>
    <n v="-803144.41"/>
    <n v="0.13129895064199165"/>
    <n v="0.24129895064199164"/>
    <n v="-1395384.8267265018"/>
    <n v="0.22811907947033716"/>
    <n v="0.33811907947033715"/>
    <n v="9.6820128828345509E-2"/>
    <n v="0.40124554446154548"/>
  </r>
  <r>
    <s v="XANGRI-LÁ - RS"/>
    <s v="RS"/>
    <x v="3"/>
    <n v="6"/>
    <n v="0"/>
    <n v="1"/>
    <n v="7.5680606571076998"/>
    <n v="0.15136121314215401"/>
    <n v="-33228298.537090704"/>
    <n v="29709318.25"/>
    <n v="0.11"/>
    <n v="-2798617.78"/>
    <n v="9.420000002861055E-2"/>
    <n v="0.20420000002861055"/>
    <n v="-1993697.9122254422"/>
    <n v="6.7106821349744106E-2"/>
    <n v="0.17710682134974409"/>
    <n v="-2.7093178678866459E-2"/>
    <n v="-0.13267962132747513"/>
  </r>
  <r>
    <s v="ZACARIAS - SP"/>
    <s v="SP"/>
    <x v="4"/>
    <n v="7"/>
    <n v="0"/>
    <n v="1"/>
    <n v="31.378894701682906"/>
    <n v="0.62757789403365816"/>
    <n v="-5385670.7263904093"/>
    <n v="8050674.3399999999"/>
    <n v="0.11"/>
    <n v="-867862.69"/>
    <n v="0.10779999952153076"/>
    <n v="0.21779999952153076"/>
    <n v="-323140.24358342454"/>
    <n v="4.0138282824072669E-2"/>
    <n v="0.15013828282407266"/>
    <n v="-6.7661716697458102E-2"/>
    <n v="-0.310659856960970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E9" firstHeaderRow="0" firstDataRow="1" firstDataCol="1"/>
  <pivotFields count="19">
    <pivotField showAll="0"/>
    <pivotField showAll="0"/>
    <pivotField axis="axisRow" showAll="0">
      <items count="6">
        <item x="0"/>
        <item x="2"/>
        <item x="1"/>
        <item x="4"/>
        <item x="3"/>
        <item t="default"/>
      </items>
    </pivotField>
    <pivotField showAll="0"/>
    <pivotField numFmtId="10" showAll="0"/>
    <pivotField numFmtId="10" showAll="0"/>
    <pivotField numFmtId="4" showAll="0"/>
    <pivotField numFmtId="10" showAll="0"/>
    <pivotField numFmtId="4" showAll="0"/>
    <pivotField numFmtId="4" showAll="0"/>
    <pivotField numFmtId="10" showAll="0"/>
    <pivotField numFmtId="4" showAll="0"/>
    <pivotField numFmtId="164" showAll="0"/>
    <pivotField dataField="1" numFmtId="10" showAll="0"/>
    <pivotField numFmtId="4" showAll="0"/>
    <pivotField numFmtId="10" showAll="0"/>
    <pivotField dataField="1" numFmtId="10" showAll="0"/>
    <pivotField dataField="1" numFmtId="10" showAll="0"/>
    <pivotField dataField="1" numFmtId="10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Média de Alíquota do Ente Total Atual" fld="13" subtotal="average" baseField="2" baseItem="0"/>
    <dataField name="Média de Alíquota do Ente Total - Necessaria" fld="16" subtotal="average" baseField="2" baseItem="0"/>
    <dataField name="Média de Variação na Aliq Total" fld="17" subtotal="average" baseField="2" baseItem="0"/>
    <dataField name="Média de % de Variação na Aliq Total" fld="18" subtotal="average" baseField="2" baseItem="1"/>
  </dataFields>
  <formats count="24">
    <format dxfId="23">
      <pivotArea type="all" dataOnly="0" outline="0" fieldPosition="0"/>
    </format>
    <format dxfId="22">
      <pivotArea outline="0" collapsedLevelsAreSubtotals="1" fieldPosition="0"/>
    </format>
    <format dxfId="21">
      <pivotArea field="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dataOnly="0" labelOnly="1" grandRow="1" outline="0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2" type="button" dataOnly="0" labelOnly="1" outline="0" axis="axisRow" fieldPosition="0"/>
    </format>
    <format dxfId="14">
      <pivotArea dataOnly="0" labelOnly="1" fieldPosition="0">
        <references count="1">
          <reference field="2" count="0"/>
        </references>
      </pivotArea>
    </format>
    <format dxfId="13">
      <pivotArea dataOnly="0" labelOnly="1" grandRow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field="2" type="button" dataOnly="0" labelOnly="1" outline="0" axis="axisRow" fieldPosition="0"/>
    </format>
    <format dxfId="8">
      <pivotArea dataOnly="0" labelOnly="1" fieldPosition="0">
        <references count="1">
          <reference field="2" count="0"/>
        </references>
      </pivotArea>
    </format>
    <format dxfId="7">
      <pivotArea dataOnly="0" labelOnly="1" grandRow="1" outline="0" fieldPosition="0"/>
    </format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2" type="button" dataOnly="0" labelOnly="1" outline="0" axis="axisRow" fieldPosition="0"/>
    </format>
    <format dxfId="2">
      <pivotArea dataOnly="0" labelOnly="1" fieldPosition="0">
        <references count="1">
          <reference field="2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9"/>
  <sheetViews>
    <sheetView workbookViewId="0">
      <selection activeCell="A3" sqref="A3:E9"/>
    </sheetView>
  </sheetViews>
  <sheetFormatPr defaultColWidth="23" defaultRowHeight="16.5" x14ac:dyDescent="0.25"/>
  <cols>
    <col min="1" max="1" width="20.5703125" style="23" bestFit="1" customWidth="1"/>
    <col min="2" max="2" width="19.7109375" style="23" bestFit="1" customWidth="1"/>
    <col min="3" max="3" width="21" style="23" bestFit="1" customWidth="1"/>
    <col min="4" max="4" width="19.5703125" style="23" bestFit="1" customWidth="1"/>
    <col min="5" max="5" width="20.140625" style="23" bestFit="1" customWidth="1"/>
    <col min="6" max="16384" width="23" style="23"/>
  </cols>
  <sheetData>
    <row r="3" spans="1:5" ht="33" x14ac:dyDescent="0.25">
      <c r="A3" s="24" t="s">
        <v>1546</v>
      </c>
      <c r="B3" s="25" t="s">
        <v>1543</v>
      </c>
      <c r="C3" s="25" t="s">
        <v>1544</v>
      </c>
      <c r="D3" s="25" t="s">
        <v>1545</v>
      </c>
      <c r="E3" s="25" t="s">
        <v>1547</v>
      </c>
    </row>
    <row r="4" spans="1:5" x14ac:dyDescent="0.25">
      <c r="A4" s="25" t="s">
        <v>1526</v>
      </c>
      <c r="B4" s="25">
        <v>0.17987859020626795</v>
      </c>
      <c r="C4" s="25">
        <v>0.30431113566027612</v>
      </c>
      <c r="D4" s="25">
        <v>0.12443254545400809</v>
      </c>
      <c r="E4" s="25">
        <v>0.72431143546955667</v>
      </c>
    </row>
    <row r="5" spans="1:5" x14ac:dyDescent="0.25">
      <c r="A5" s="25" t="s">
        <v>1528</v>
      </c>
      <c r="B5" s="25">
        <v>0.18995813674771056</v>
      </c>
      <c r="C5" s="25">
        <v>0.3257631430941279</v>
      </c>
      <c r="D5" s="25">
        <v>0.13580500634641707</v>
      </c>
      <c r="E5" s="25">
        <v>0.76497675874459325</v>
      </c>
    </row>
    <row r="6" spans="1:5" x14ac:dyDescent="0.25">
      <c r="A6" s="25" t="s">
        <v>1527</v>
      </c>
      <c r="B6" s="25">
        <v>0.16792930503102674</v>
      </c>
      <c r="C6" s="25">
        <v>0.19556805783135436</v>
      </c>
      <c r="D6" s="25">
        <v>2.7638752800327512E-2</v>
      </c>
      <c r="E6" s="25">
        <v>0.19756427353958306</v>
      </c>
    </row>
    <row r="7" spans="1:5" x14ac:dyDescent="0.25">
      <c r="A7" s="25" t="s">
        <v>1530</v>
      </c>
      <c r="B7" s="25">
        <v>0.20581596683893186</v>
      </c>
      <c r="C7" s="25">
        <v>0.2530107032555256</v>
      </c>
      <c r="D7" s="25">
        <v>4.7194736416593781E-2</v>
      </c>
      <c r="E7" s="25">
        <v>0.27489222458698981</v>
      </c>
    </row>
    <row r="8" spans="1:5" x14ac:dyDescent="0.25">
      <c r="A8" s="25" t="s">
        <v>1529</v>
      </c>
      <c r="B8" s="25">
        <v>0.23793675114569521</v>
      </c>
      <c r="C8" s="25">
        <v>0.27428365023530421</v>
      </c>
      <c r="D8" s="25">
        <v>3.6346899089609128E-2</v>
      </c>
      <c r="E8" s="25">
        <v>0.17832214832727086</v>
      </c>
    </row>
    <row r="9" spans="1:5" x14ac:dyDescent="0.25">
      <c r="A9" s="25" t="s">
        <v>1542</v>
      </c>
      <c r="B9" s="25">
        <v>0.20731234369003324</v>
      </c>
      <c r="C9" s="25">
        <v>0.2805855237388265</v>
      </c>
      <c r="D9" s="25">
        <v>7.3273180048793962E-2</v>
      </c>
      <c r="E9" s="25">
        <v>0.41206852581932352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R23"/>
  <sheetViews>
    <sheetView tabSelected="1" zoomScale="120" zoomScaleNormal="120" workbookViewId="0">
      <pane xSplit="1" ySplit="1" topLeftCell="D9" activePane="bottomRight" state="frozen"/>
      <selection pane="topRight" activeCell="B1" sqref="B1"/>
      <selection pane="bottomLeft" activeCell="A2" sqref="A2"/>
      <selection pane="bottomRight" activeCell="E20" sqref="E20"/>
    </sheetView>
  </sheetViews>
  <sheetFormatPr defaultColWidth="25.28515625" defaultRowHeight="12.75" x14ac:dyDescent="0.25"/>
  <cols>
    <col min="1" max="1" width="45.140625" style="56" bestFit="1" customWidth="1"/>
    <col min="2" max="44" width="16.7109375" style="27" customWidth="1"/>
    <col min="45" max="16384" width="25.28515625" style="27"/>
  </cols>
  <sheetData>
    <row r="1" spans="1:44" s="52" customFormat="1" ht="38.25" x14ac:dyDescent="0.25">
      <c r="A1" s="51"/>
      <c r="B1" s="51" t="s">
        <v>486</v>
      </c>
      <c r="C1" s="51" t="s">
        <v>487</v>
      </c>
      <c r="D1" s="51" t="s">
        <v>488</v>
      </c>
      <c r="E1" s="51" t="s">
        <v>489</v>
      </c>
      <c r="F1" s="51" t="s">
        <v>490</v>
      </c>
      <c r="G1" s="51" t="s">
        <v>491</v>
      </c>
      <c r="H1" s="51" t="s">
        <v>492</v>
      </c>
      <c r="I1" s="51" t="s">
        <v>493</v>
      </c>
      <c r="J1" s="51" t="s">
        <v>494</v>
      </c>
      <c r="K1" s="51" t="s">
        <v>495</v>
      </c>
      <c r="L1" s="51" t="s">
        <v>496</v>
      </c>
      <c r="M1" s="51" t="s">
        <v>497</v>
      </c>
      <c r="N1" s="51" t="s">
        <v>498</v>
      </c>
      <c r="O1" s="51" t="s">
        <v>499</v>
      </c>
      <c r="P1" s="51" t="s">
        <v>500</v>
      </c>
      <c r="Q1" s="51" t="s">
        <v>501</v>
      </c>
      <c r="R1" s="51" t="s">
        <v>502</v>
      </c>
      <c r="S1" s="51" t="s">
        <v>503</v>
      </c>
      <c r="T1" s="51" t="s">
        <v>504</v>
      </c>
      <c r="U1" s="51" t="s">
        <v>505</v>
      </c>
      <c r="V1" s="51" t="s">
        <v>506</v>
      </c>
      <c r="W1" s="51" t="s">
        <v>507</v>
      </c>
      <c r="X1" s="51" t="s">
        <v>508</v>
      </c>
      <c r="Y1" s="51" t="s">
        <v>509</v>
      </c>
      <c r="Z1" s="51" t="s">
        <v>510</v>
      </c>
      <c r="AA1" s="51" t="s">
        <v>511</v>
      </c>
      <c r="AB1" s="51" t="s">
        <v>512</v>
      </c>
      <c r="AC1" s="51" t="s">
        <v>513</v>
      </c>
      <c r="AD1" s="51" t="s">
        <v>514</v>
      </c>
      <c r="AE1" s="51" t="s">
        <v>515</v>
      </c>
      <c r="AF1" s="51" t="s">
        <v>516</v>
      </c>
      <c r="AG1" s="51" t="s">
        <v>517</v>
      </c>
      <c r="AH1" s="51" t="s">
        <v>518</v>
      </c>
      <c r="AI1" s="51" t="s">
        <v>519</v>
      </c>
      <c r="AJ1" s="51" t="s">
        <v>520</v>
      </c>
      <c r="AK1" s="51" t="s">
        <v>521</v>
      </c>
      <c r="AL1" s="51" t="s">
        <v>522</v>
      </c>
      <c r="AM1" s="51" t="s">
        <v>523</v>
      </c>
      <c r="AN1" s="51" t="s">
        <v>524</v>
      </c>
      <c r="AO1" s="51" t="s">
        <v>525</v>
      </c>
      <c r="AP1" s="51" t="s">
        <v>526</v>
      </c>
      <c r="AQ1" s="51" t="s">
        <v>527</v>
      </c>
      <c r="AR1" s="51" t="s">
        <v>528</v>
      </c>
    </row>
    <row r="2" spans="1:44" x14ac:dyDescent="0.25">
      <c r="A2" s="53" t="s">
        <v>1567</v>
      </c>
      <c r="B2" s="28">
        <f>VLOOKUP(B$1,'Variação Alíquotas'!$A$4:$W$1502,21,FALSE)</f>
        <v>1874758</v>
      </c>
      <c r="C2" s="28">
        <f>VLOOKUP(C$1,'Variação Alíquotas'!$A$4:$W$1502,21,FALSE)</f>
        <v>27981020.960000001</v>
      </c>
      <c r="D2" s="28">
        <f>VLOOKUP(D$1,'Variação Alíquotas'!$A$4:$W$1502,21,FALSE)</f>
        <v>93759446.969999999</v>
      </c>
      <c r="E2" s="28">
        <f>VLOOKUP(E$1,'Variação Alíquotas'!$A$4:$W$1502,21,FALSE)</f>
        <v>31935315.370000001</v>
      </c>
      <c r="F2" s="28">
        <f>VLOOKUP(F$1,'Variação Alíquotas'!$A$4:$W$1502,21,FALSE)</f>
        <v>1731237.01</v>
      </c>
      <c r="G2" s="28">
        <f>VLOOKUP(G$1,'Variação Alíquotas'!$A$4:$W$1502,21,FALSE)</f>
        <v>396433.23</v>
      </c>
      <c r="H2" s="28">
        <f>VLOOKUP(H$1,'Variação Alíquotas'!$A$4:$W$1502,21,FALSE)</f>
        <v>43538377.700000003</v>
      </c>
      <c r="I2" s="28">
        <f>VLOOKUP(I$1,'Variação Alíquotas'!$A$4:$W$1502,21,FALSE)</f>
        <v>53813278.789999999</v>
      </c>
      <c r="J2" s="28">
        <f>VLOOKUP(J$1,'Variação Alíquotas'!$A$4:$W$1502,21,FALSE)</f>
        <v>63225457.659999996</v>
      </c>
      <c r="K2" s="28">
        <f>VLOOKUP(K$1,'Variação Alíquotas'!$A$4:$W$1502,21,FALSE)</f>
        <v>2243430.4500000002</v>
      </c>
      <c r="L2" s="28">
        <f>VLOOKUP(L$1,'Variação Alíquotas'!$A$4:$W$1502,21,FALSE)</f>
        <v>31524598.760000002</v>
      </c>
      <c r="M2" s="28">
        <f>VLOOKUP(M$1,'Variação Alíquotas'!$A$4:$W$1502,21,FALSE)</f>
        <v>20217129.719999999</v>
      </c>
      <c r="N2" s="28">
        <f>VLOOKUP(N$1,'Variação Alíquotas'!$A$4:$W$1502,21,FALSE)</f>
        <v>161711241.99000001</v>
      </c>
      <c r="O2" s="28">
        <f>VLOOKUP(O$1,'Variação Alíquotas'!$A$4:$W$1502,21,FALSE)</f>
        <v>5146294.8099999996</v>
      </c>
      <c r="P2" s="28">
        <f>VLOOKUP(P$1,'Variação Alíquotas'!$A$4:$W$1502,21,FALSE)</f>
        <v>45495599.539999999</v>
      </c>
      <c r="Q2" s="28">
        <f>VLOOKUP(Q$1,'Variação Alíquotas'!$A$4:$W$1502,21,FALSE)</f>
        <v>37580101.549999997</v>
      </c>
      <c r="R2" s="28">
        <f>VLOOKUP(R$1,'Variação Alíquotas'!$A$4:$W$1502,21,FALSE)</f>
        <v>6448488.0899999999</v>
      </c>
      <c r="S2" s="28">
        <f>VLOOKUP(S$1,'Variação Alíquotas'!$A$4:$W$1502,21,FALSE)</f>
        <v>12980583.91</v>
      </c>
      <c r="T2" s="28">
        <f>VLOOKUP(T$1,'Variação Alíquotas'!$A$4:$W$1502,21,FALSE)</f>
        <v>35974992.390000001</v>
      </c>
      <c r="U2" s="28">
        <f>VLOOKUP(U$1,'Variação Alíquotas'!$A$4:$W$1502,21,FALSE)</f>
        <v>7597325.9699999997</v>
      </c>
      <c r="V2" s="28">
        <f>VLOOKUP(V$1,'Variação Alíquotas'!$A$4:$W$1502,21,FALSE)</f>
        <v>95771906.719999999</v>
      </c>
      <c r="W2" s="28">
        <f>VLOOKUP(W$1,'Variação Alíquotas'!$A$4:$W$1502,21,FALSE)</f>
        <v>1750731.57</v>
      </c>
      <c r="X2" s="28">
        <f>VLOOKUP(X$1,'Variação Alíquotas'!$A$4:$W$1502,21,FALSE)</f>
        <v>14303702.119999999</v>
      </c>
      <c r="Y2" s="28">
        <f>VLOOKUP(Y$1,'Variação Alíquotas'!$A$4:$W$1502,21,FALSE)</f>
        <v>5633134.9299999997</v>
      </c>
      <c r="Z2" s="28">
        <f>VLOOKUP(Z$1,'Variação Alíquotas'!$A$4:$W$1502,21,FALSE)</f>
        <v>16904769.309999999</v>
      </c>
      <c r="AA2" s="28">
        <f>VLOOKUP(AA$1,'Variação Alíquotas'!$A$4:$W$1502,21,FALSE)</f>
        <v>7044619.1799999997</v>
      </c>
      <c r="AB2" s="28">
        <f>VLOOKUP(AB$1,'Variação Alíquotas'!$A$4:$W$1502,21,FALSE)</f>
        <v>19709424.48</v>
      </c>
      <c r="AC2" s="28">
        <f>VLOOKUP(AC$1,'Variação Alíquotas'!$A$4:$W$1502,21,FALSE)</f>
        <v>46983456.140000001</v>
      </c>
      <c r="AD2" s="28">
        <f>VLOOKUP(AD$1,'Variação Alíquotas'!$A$4:$W$1502,21,FALSE)</f>
        <v>6135419.4800000004</v>
      </c>
      <c r="AE2" s="28">
        <f>VLOOKUP(AE$1,'Variação Alíquotas'!$A$4:$W$1502,21,FALSE)</f>
        <v>10013368.720000001</v>
      </c>
      <c r="AF2" s="28">
        <f>VLOOKUP(AF$1,'Variação Alíquotas'!$A$4:$W$1502,21,FALSE)</f>
        <v>26120610.510000002</v>
      </c>
      <c r="AG2" s="28">
        <f>VLOOKUP(AG$1,'Variação Alíquotas'!$A$4:$W$1502,21,FALSE)</f>
        <v>1926460.48</v>
      </c>
      <c r="AH2" s="28">
        <f>VLOOKUP(AH$1,'Variação Alíquotas'!$A$4:$W$1502,21,FALSE)</f>
        <v>30308148.719999999</v>
      </c>
      <c r="AI2" s="28">
        <f>VLOOKUP(AI$1,'Variação Alíquotas'!$A$4:$W$1502,21,FALSE)</f>
        <v>9694133.3200000003</v>
      </c>
      <c r="AJ2" s="28">
        <f>VLOOKUP(AJ$1,'Variação Alíquotas'!$A$4:$W$1502,21,FALSE)</f>
        <v>83786350.019999996</v>
      </c>
      <c r="AK2" s="28">
        <f>VLOOKUP(AK$1,'Variação Alíquotas'!$A$4:$W$1502,21,FALSE)</f>
        <v>130612129.93000001</v>
      </c>
      <c r="AL2" s="28">
        <f>VLOOKUP(AL$1,'Variação Alíquotas'!$A$4:$W$1502,21,FALSE)</f>
        <v>11879314.300000001</v>
      </c>
      <c r="AM2" s="28">
        <f>VLOOKUP(AM$1,'Variação Alíquotas'!$A$4:$W$1502,21,FALSE)</f>
        <v>6239239.29</v>
      </c>
      <c r="AN2" s="28">
        <f>VLOOKUP(AN$1,'Variação Alíquotas'!$A$4:$W$1502,21,FALSE)</f>
        <v>107833947.77</v>
      </c>
      <c r="AO2" s="28">
        <f>VLOOKUP(AO$1,'Variação Alíquotas'!$A$4:$W$1502,21,FALSE)</f>
        <v>55296528.950000003</v>
      </c>
      <c r="AP2" s="28">
        <f>VLOOKUP(AP$1,'Variação Alíquotas'!$A$4:$W$1502,21,FALSE)</f>
        <v>6284699.1100000003</v>
      </c>
      <c r="AQ2" s="28">
        <f>VLOOKUP(AQ$1,'Variação Alíquotas'!$A$4:$W$1502,21,FALSE)</f>
        <v>130021935.2</v>
      </c>
      <c r="AR2" s="28">
        <f>VLOOKUP(AR$1,'Variação Alíquotas'!$A$4:$W$1502,21,FALSE)</f>
        <v>23493282.41</v>
      </c>
    </row>
    <row r="3" spans="1:44" x14ac:dyDescent="0.25">
      <c r="A3" s="54" t="s">
        <v>1566</v>
      </c>
      <c r="B3" s="29">
        <f>B5+B4</f>
        <v>10329048.42</v>
      </c>
      <c r="C3" s="29">
        <f t="shared" ref="C3:K3" si="0">C5+C4</f>
        <v>76125716.539999992</v>
      </c>
      <c r="D3" s="29">
        <f t="shared" si="0"/>
        <v>164962239.52999997</v>
      </c>
      <c r="E3" s="29">
        <f t="shared" si="0"/>
        <v>69644356.810000002</v>
      </c>
      <c r="F3" s="29">
        <f t="shared" si="0"/>
        <v>12145439.059999999</v>
      </c>
      <c r="G3" s="29">
        <f t="shared" si="0"/>
        <v>19763295.629999999</v>
      </c>
      <c r="H3" s="29">
        <f t="shared" si="0"/>
        <v>83634261.180000007</v>
      </c>
      <c r="I3" s="29">
        <f t="shared" si="0"/>
        <v>131619252.31</v>
      </c>
      <c r="J3" s="29">
        <f t="shared" si="0"/>
        <v>330093493.93000001</v>
      </c>
      <c r="K3" s="29">
        <f t="shared" si="0"/>
        <v>13673176.449999999</v>
      </c>
      <c r="L3" s="29">
        <f t="shared" ref="L3" si="1">L5+L4</f>
        <v>102097280.16</v>
      </c>
      <c r="M3" s="29">
        <f t="shared" ref="M3" si="2">M5+M4</f>
        <v>25042178.869999997</v>
      </c>
      <c r="N3" s="29">
        <f t="shared" ref="N3" si="3">N5+N4</f>
        <v>334993190.38999999</v>
      </c>
      <c r="O3" s="29">
        <f t="shared" ref="O3" si="4">O5+O4</f>
        <v>15932960.66</v>
      </c>
      <c r="P3" s="29">
        <f t="shared" ref="P3" si="5">P5+P4</f>
        <v>42393692512.599998</v>
      </c>
      <c r="Q3" s="29">
        <f t="shared" ref="Q3" si="6">Q5+Q4</f>
        <v>80204548.159999996</v>
      </c>
      <c r="R3" s="29">
        <f t="shared" ref="R3" si="7">R5+R4</f>
        <v>56979988.289999999</v>
      </c>
      <c r="S3" s="29">
        <f t="shared" ref="S3" si="8">S5+S4</f>
        <v>32071433.009999998</v>
      </c>
      <c r="T3" s="29">
        <f t="shared" ref="T3" si="9">T5+T4</f>
        <v>79902779.349999994</v>
      </c>
      <c r="U3" s="29">
        <f t="shared" ref="U3" si="10">U5+U4</f>
        <v>16370196.719999999</v>
      </c>
      <c r="V3" s="29">
        <f t="shared" ref="V3" si="11">V5+V4</f>
        <v>146074627.00999999</v>
      </c>
      <c r="W3" s="29">
        <f t="shared" ref="W3" si="12">W5+W4</f>
        <v>55270200.800000004</v>
      </c>
      <c r="X3" s="29">
        <f t="shared" ref="X3" si="13">X5+X4</f>
        <v>41566902.670000002</v>
      </c>
      <c r="Y3" s="29">
        <f t="shared" ref="Y3" si="14">Y5+Y4</f>
        <v>20922119.280000001</v>
      </c>
      <c r="Z3" s="29">
        <f t="shared" ref="Z3" si="15">Z5+Z4</f>
        <v>32523255.91</v>
      </c>
      <c r="AA3" s="29">
        <f t="shared" ref="AA3" si="16">AA5+AA4</f>
        <v>18174418.75</v>
      </c>
      <c r="AB3" s="29">
        <f t="shared" ref="AB3" si="17">AB5+AB4</f>
        <v>47219263.310000002</v>
      </c>
      <c r="AC3" s="29">
        <f t="shared" ref="AC3" si="18">AC5+AC4</f>
        <v>61387739.380000003</v>
      </c>
      <c r="AD3" s="29">
        <f t="shared" ref="AD3" si="19">AD5+AD4</f>
        <v>9233323.2899999991</v>
      </c>
      <c r="AE3" s="29">
        <f t="shared" ref="AE3" si="20">AE5+AE4</f>
        <v>30971307.390000001</v>
      </c>
      <c r="AF3" s="29">
        <f t="shared" ref="AF3" si="21">AF5+AF4</f>
        <v>80284533.390000001</v>
      </c>
      <c r="AG3" s="29">
        <f t="shared" ref="AG3" si="22">AG5+AG4</f>
        <v>8679426.0099999998</v>
      </c>
      <c r="AH3" s="29">
        <f t="shared" ref="AH3" si="23">AH5+AH4</f>
        <v>72622937.200000003</v>
      </c>
      <c r="AI3" s="29">
        <f t="shared" ref="AI3" si="24">AI5+AI4</f>
        <v>64016755.960000008</v>
      </c>
      <c r="AJ3" s="29">
        <f t="shared" ref="AJ3" si="25">AJ5+AJ4</f>
        <v>186461706.64999998</v>
      </c>
      <c r="AK3" s="29">
        <f t="shared" ref="AK3" si="26">AK5+AK4</f>
        <v>344024693.81</v>
      </c>
      <c r="AL3" s="29">
        <f t="shared" ref="AL3" si="27">AL5+AL4</f>
        <v>65086738.769999996</v>
      </c>
      <c r="AM3" s="29">
        <f t="shared" ref="AM3" si="28">AM5+AM4</f>
        <v>15564478.59</v>
      </c>
      <c r="AN3" s="29">
        <f t="shared" ref="AN3" si="29">AN5+AN4</f>
        <v>211044353.54000002</v>
      </c>
      <c r="AO3" s="29">
        <f t="shared" ref="AO3" si="30">AO5+AO4</f>
        <v>198947077.13</v>
      </c>
      <c r="AP3" s="29">
        <f t="shared" ref="AP3" si="31">AP5+AP4</f>
        <v>30503434.68</v>
      </c>
      <c r="AQ3" s="29">
        <f t="shared" ref="AQ3" si="32">AQ5+AQ4</f>
        <v>434552330.37</v>
      </c>
      <c r="AR3" s="29">
        <f t="shared" ref="AR3" si="33">AR5+AR4</f>
        <v>59273911.689999998</v>
      </c>
    </row>
    <row r="4" spans="1:44" x14ac:dyDescent="0.25">
      <c r="A4" s="53" t="s">
        <v>1565</v>
      </c>
      <c r="B4" s="28">
        <f>VLOOKUP(B1,'Variação Alíquotas'!$A$4:$W$1502,23,FALSE)</f>
        <v>2968867.54</v>
      </c>
      <c r="C4" s="28">
        <f>VLOOKUP(C1,'Variação Alíquotas'!$A$4:$W$1502,23,FALSE)</f>
        <v>19225206.859999999</v>
      </c>
      <c r="D4" s="28">
        <f>VLOOKUP(D1,'Variação Alíquotas'!$A$4:$W$1502,23,FALSE)</f>
        <v>29642971.859999999</v>
      </c>
      <c r="E4" s="28">
        <f>VLOOKUP(E1,'Variação Alíquotas'!$A$4:$W$1502,23,FALSE)</f>
        <v>27191677.989999998</v>
      </c>
      <c r="F4" s="28">
        <f>VLOOKUP(F1,'Variação Alíquotas'!$A$4:$W$1502,23,FALSE)</f>
        <v>2105436.86</v>
      </c>
      <c r="G4" s="28">
        <f>VLOOKUP(G1,'Variação Alíquotas'!$A$4:$W$1502,23,FALSE)</f>
        <v>6005533.3600000003</v>
      </c>
      <c r="H4" s="28">
        <f>VLOOKUP(H1,'Variação Alíquotas'!$A$4:$W$1502,23,FALSE)</f>
        <v>25277198.210000001</v>
      </c>
      <c r="I4" s="28">
        <f>VLOOKUP(I1,'Variação Alíquotas'!$A$4:$W$1502,23,FALSE)</f>
        <v>52967928.939999998</v>
      </c>
      <c r="J4" s="28">
        <f>VLOOKUP(J1,'Variação Alíquotas'!$A$4:$W$1502,23,FALSE)</f>
        <v>96549720.790000007</v>
      </c>
      <c r="K4" s="28">
        <f>VLOOKUP(K1,'Variação Alíquotas'!$A$4:$W$1502,23,FALSE)</f>
        <v>10462509.9</v>
      </c>
      <c r="L4" s="28">
        <f>VLOOKUP(L1,'Variação Alíquotas'!$A$4:$W$1502,23,FALSE)</f>
        <v>31100926.329999998</v>
      </c>
      <c r="M4" s="28">
        <f>VLOOKUP(M1,'Variação Alíquotas'!$A$4:$W$1502,23,FALSE)</f>
        <v>3625869.83</v>
      </c>
      <c r="N4" s="28">
        <f>VLOOKUP(N1,'Variação Alíquotas'!$A$4:$W$1502,23,FALSE)</f>
        <v>111038256.12</v>
      </c>
      <c r="O4" s="28">
        <f>VLOOKUP(O1,'Variação Alíquotas'!$A$4:$W$1502,23,FALSE)</f>
        <v>7199094.3499999996</v>
      </c>
      <c r="P4" s="28">
        <f>VLOOKUP(P1,'Variação Alíquotas'!$A$4:$W$1502,23,FALSE)</f>
        <v>29907147805.68</v>
      </c>
      <c r="Q4" s="28">
        <f>VLOOKUP(Q1,'Variação Alíquotas'!$A$4:$W$1502,23,FALSE)</f>
        <v>29463828.07</v>
      </c>
      <c r="R4" s="28">
        <f>VLOOKUP(R1,'Variação Alíquotas'!$A$4:$W$1502,23,FALSE)</f>
        <v>29026587.289999999</v>
      </c>
      <c r="S4" s="28">
        <f>VLOOKUP(S1,'Variação Alíquotas'!$A$4:$W$1502,23,FALSE)</f>
        <v>15948127.289999999</v>
      </c>
      <c r="T4" s="28">
        <f>VLOOKUP(T1,'Variação Alíquotas'!$A$4:$W$1502,23,FALSE)</f>
        <v>31073035.16</v>
      </c>
      <c r="U4" s="28">
        <f>VLOOKUP(U1,'Variação Alíquotas'!$A$4:$W$1502,23,FALSE)</f>
        <v>3581337.11</v>
      </c>
      <c r="V4" s="28">
        <f>VLOOKUP(V1,'Variação Alíquotas'!$A$4:$W$1502,23,FALSE)</f>
        <v>45922714.810000002</v>
      </c>
      <c r="W4" s="28">
        <f>VLOOKUP(W1,'Variação Alíquotas'!$A$4:$W$1502,23,FALSE)</f>
        <v>4279232.2</v>
      </c>
      <c r="X4" s="28">
        <f>VLOOKUP(X1,'Variação Alíquotas'!$A$4:$W$1502,23,FALSE)</f>
        <v>14121995.15</v>
      </c>
      <c r="Y4" s="28">
        <f>VLOOKUP(Y1,'Variação Alíquotas'!$A$4:$W$1502,23,FALSE)</f>
        <v>5483803.9400000004</v>
      </c>
      <c r="Z4" s="28">
        <f>VLOOKUP(Z1,'Variação Alíquotas'!$A$4:$W$1502,23,FALSE)</f>
        <v>6935513.1900000004</v>
      </c>
      <c r="AA4" s="28">
        <f>VLOOKUP(AA1,'Variação Alíquotas'!$A$4:$W$1502,23,FALSE)</f>
        <v>8451026.2599999998</v>
      </c>
      <c r="AB4" s="28">
        <f>VLOOKUP(AB1,'Variação Alíquotas'!$A$4:$W$1502,23,FALSE)</f>
        <v>11546099.789999999</v>
      </c>
      <c r="AC4" s="28">
        <f>VLOOKUP(AC1,'Variação Alíquotas'!$A$4:$W$1502,23,FALSE)</f>
        <v>15253189.92</v>
      </c>
      <c r="AD4" s="28">
        <f>VLOOKUP(AD1,'Variação Alíquotas'!$A$4:$W$1502,23,FALSE)</f>
        <v>3770836.08</v>
      </c>
      <c r="AE4" s="28">
        <f>VLOOKUP(AE1,'Variação Alíquotas'!$A$4:$W$1502,23,FALSE)</f>
        <v>3397597.68</v>
      </c>
      <c r="AF4" s="28">
        <f>VLOOKUP(AF1,'Variação Alíquotas'!$A$4:$W$1502,23,FALSE)</f>
        <v>15592424.58</v>
      </c>
      <c r="AG4" s="28">
        <f>VLOOKUP(AG1,'Variação Alíquotas'!$A$4:$W$1502,23,FALSE)</f>
        <v>4023484.02</v>
      </c>
      <c r="AH4" s="28">
        <f>VLOOKUP(AH1,'Variação Alíquotas'!$A$4:$W$1502,23,FALSE)</f>
        <v>25836602.670000002</v>
      </c>
      <c r="AI4" s="28">
        <f>VLOOKUP(AI1,'Variação Alíquotas'!$A$4:$W$1502,23,FALSE)</f>
        <v>24942975.370000001</v>
      </c>
      <c r="AJ4" s="28">
        <f>VLOOKUP(AJ1,'Variação Alíquotas'!$A$4:$W$1502,23,FALSE)</f>
        <v>42488001.329999998</v>
      </c>
      <c r="AK4" s="28">
        <f>VLOOKUP(AK1,'Variação Alíquotas'!$A$4:$W$1502,23,FALSE)</f>
        <v>147252696.43000001</v>
      </c>
      <c r="AL4" s="28">
        <f>VLOOKUP(AL1,'Variação Alíquotas'!$A$4:$W$1502,23,FALSE)</f>
        <v>31704774.289999999</v>
      </c>
      <c r="AM4" s="28">
        <f>VLOOKUP(AM1,'Variação Alíquotas'!$A$4:$W$1502,23,FALSE)</f>
        <v>5396483.9299999997</v>
      </c>
      <c r="AN4" s="28">
        <f>VLOOKUP(AN1,'Variação Alíquotas'!$A$4:$W$1502,23,FALSE)</f>
        <v>37942043.640000001</v>
      </c>
      <c r="AO4" s="28">
        <f>VLOOKUP(AO1,'Variação Alíquotas'!$A$4:$W$1502,23,FALSE)</f>
        <v>58387381.609999999</v>
      </c>
      <c r="AP4" s="28">
        <f>VLOOKUP(AP1,'Variação Alíquotas'!$A$4:$W$1502,23,FALSE)</f>
        <v>15533430.279999999</v>
      </c>
      <c r="AQ4" s="28">
        <f>VLOOKUP(AQ1,'Variação Alíquotas'!$A$4:$W$1502,23,FALSE)</f>
        <v>168990705.80000001</v>
      </c>
      <c r="AR4" s="28">
        <f>VLOOKUP(AR1,'Variação Alíquotas'!$A$4:$W$1502,23,FALSE)</f>
        <v>23847348.460000001</v>
      </c>
    </row>
    <row r="5" spans="1:44" x14ac:dyDescent="0.25">
      <c r="A5" s="53" t="s">
        <v>1564</v>
      </c>
      <c r="B5" s="28">
        <f>VLOOKUP(B1,'Variação Alíquotas'!$A$4:$W$1502,22,FALSE)</f>
        <v>7360180.8799999999</v>
      </c>
      <c r="C5" s="28">
        <f>VLOOKUP(C1,'Variação Alíquotas'!$A$4:$W$1502,22,FALSE)</f>
        <v>56900509.68</v>
      </c>
      <c r="D5" s="28">
        <f>VLOOKUP(D1,'Variação Alíquotas'!$A$4:$W$1502,22,FALSE)</f>
        <v>135319267.66999999</v>
      </c>
      <c r="E5" s="28">
        <f>VLOOKUP(E1,'Variação Alíquotas'!$A$4:$W$1502,22,FALSE)</f>
        <v>42452678.82</v>
      </c>
      <c r="F5" s="28">
        <f>VLOOKUP(F1,'Variação Alíquotas'!$A$4:$W$1502,22,FALSE)</f>
        <v>10040002.199999999</v>
      </c>
      <c r="G5" s="28">
        <f>VLOOKUP(G1,'Variação Alíquotas'!$A$4:$W$1502,22,FALSE)</f>
        <v>13757762.27</v>
      </c>
      <c r="H5" s="28">
        <f>VLOOKUP(H1,'Variação Alíquotas'!$A$4:$W$1502,22,FALSE)</f>
        <v>58357062.969999999</v>
      </c>
      <c r="I5" s="28">
        <f>VLOOKUP(I1,'Variação Alíquotas'!$A$4:$W$1502,22,FALSE)</f>
        <v>78651323.370000005</v>
      </c>
      <c r="J5" s="28">
        <f>VLOOKUP(J1,'Variação Alíquotas'!$A$4:$W$1502,22,FALSE)</f>
        <v>233543773.13999999</v>
      </c>
      <c r="K5" s="28">
        <f>VLOOKUP(K1,'Variação Alíquotas'!$A$4:$W$1502,22,FALSE)</f>
        <v>3210666.55</v>
      </c>
      <c r="L5" s="28">
        <f>VLOOKUP(L1,'Variação Alíquotas'!$A$4:$W$1502,22,FALSE)</f>
        <v>70996353.829999998</v>
      </c>
      <c r="M5" s="28">
        <f>VLOOKUP(M1,'Variação Alíquotas'!$A$4:$W$1502,22,FALSE)</f>
        <v>21416309.039999999</v>
      </c>
      <c r="N5" s="28">
        <f>VLOOKUP(N1,'Variação Alíquotas'!$A$4:$W$1502,22,FALSE)</f>
        <v>223954934.27000001</v>
      </c>
      <c r="O5" s="28">
        <f>VLOOKUP(O1,'Variação Alíquotas'!$A$4:$W$1502,22,FALSE)</f>
        <v>8733866.3100000005</v>
      </c>
      <c r="P5" s="28">
        <f>VLOOKUP(P1,'Variação Alíquotas'!$A$4:$W$1502,22,FALSE)</f>
        <v>12486544706.92</v>
      </c>
      <c r="Q5" s="28">
        <f>VLOOKUP(Q1,'Variação Alíquotas'!$A$4:$W$1502,22,FALSE)</f>
        <v>50740720.090000004</v>
      </c>
      <c r="R5" s="28">
        <f>VLOOKUP(R1,'Variação Alíquotas'!$A$4:$W$1502,22,FALSE)</f>
        <v>27953401</v>
      </c>
      <c r="S5" s="28">
        <f>VLOOKUP(S1,'Variação Alíquotas'!$A$4:$W$1502,22,FALSE)</f>
        <v>16123305.720000001</v>
      </c>
      <c r="T5" s="28">
        <f>VLOOKUP(T1,'Variação Alíquotas'!$A$4:$W$1502,22,FALSE)</f>
        <v>48829744.189999998</v>
      </c>
      <c r="U5" s="28">
        <f>VLOOKUP(U1,'Variação Alíquotas'!$A$4:$W$1502,22,FALSE)</f>
        <v>12788859.609999999</v>
      </c>
      <c r="V5" s="28">
        <f>VLOOKUP(V1,'Variação Alíquotas'!$A$4:$W$1502,22,FALSE)</f>
        <v>100151912.2</v>
      </c>
      <c r="W5" s="28">
        <f>VLOOKUP(W1,'Variação Alíquotas'!$A$4:$W$1502,22,FALSE)</f>
        <v>50990968.600000001</v>
      </c>
      <c r="X5" s="28">
        <f>VLOOKUP(X1,'Variação Alíquotas'!$A$4:$W$1502,22,FALSE)</f>
        <v>27444907.52</v>
      </c>
      <c r="Y5" s="28">
        <f>VLOOKUP(Y1,'Variação Alíquotas'!$A$4:$W$1502,22,FALSE)</f>
        <v>15438315.34</v>
      </c>
      <c r="Z5" s="28">
        <f>VLOOKUP(Z1,'Variação Alíquotas'!$A$4:$W$1502,22,FALSE)</f>
        <v>25587742.719999999</v>
      </c>
      <c r="AA5" s="28">
        <f>VLOOKUP(AA1,'Variação Alíquotas'!$A$4:$W$1502,22,FALSE)</f>
        <v>9723392.4900000002</v>
      </c>
      <c r="AB5" s="28">
        <f>VLOOKUP(AB1,'Variação Alíquotas'!$A$4:$W$1502,22,FALSE)</f>
        <v>35673163.520000003</v>
      </c>
      <c r="AC5" s="28">
        <f>VLOOKUP(AC1,'Variação Alíquotas'!$A$4:$W$1502,22,FALSE)</f>
        <v>46134549.460000001</v>
      </c>
      <c r="AD5" s="28">
        <f>VLOOKUP(AD1,'Variação Alíquotas'!$A$4:$W$1502,22,FALSE)</f>
        <v>5462487.21</v>
      </c>
      <c r="AE5" s="28">
        <f>VLOOKUP(AE1,'Variação Alíquotas'!$A$4:$W$1502,22,FALSE)</f>
        <v>27573709.710000001</v>
      </c>
      <c r="AF5" s="28">
        <f>VLOOKUP(AF1,'Variação Alíquotas'!$A$4:$W$1502,22,FALSE)</f>
        <v>64692108.810000002</v>
      </c>
      <c r="AG5" s="28">
        <f>VLOOKUP(AG1,'Variação Alíquotas'!$A$4:$W$1502,22,FALSE)</f>
        <v>4655941.99</v>
      </c>
      <c r="AH5" s="28">
        <f>VLOOKUP(AH1,'Variação Alíquotas'!$A$4:$W$1502,22,FALSE)</f>
        <v>46786334.530000001</v>
      </c>
      <c r="AI5" s="28">
        <f>VLOOKUP(AI1,'Variação Alíquotas'!$A$4:$W$1502,22,FALSE)</f>
        <v>39073780.590000004</v>
      </c>
      <c r="AJ5" s="28">
        <f>VLOOKUP(AJ1,'Variação Alíquotas'!$A$4:$W$1502,22,FALSE)</f>
        <v>143973705.31999999</v>
      </c>
      <c r="AK5" s="28">
        <f>VLOOKUP(AK1,'Variação Alíquotas'!$A$4:$W$1502,22,FALSE)</f>
        <v>196771997.38</v>
      </c>
      <c r="AL5" s="28">
        <f>VLOOKUP(AL1,'Variação Alíquotas'!$A$4:$W$1502,22,FALSE)</f>
        <v>33381964.48</v>
      </c>
      <c r="AM5" s="28">
        <f>VLOOKUP(AM1,'Variação Alíquotas'!$A$4:$W$1502,22,FALSE)</f>
        <v>10167994.66</v>
      </c>
      <c r="AN5" s="28">
        <f>VLOOKUP(AN1,'Variação Alíquotas'!$A$4:$W$1502,22,FALSE)</f>
        <v>173102309.90000001</v>
      </c>
      <c r="AO5" s="28">
        <f>VLOOKUP(AO1,'Variação Alíquotas'!$A$4:$W$1502,22,FALSE)</f>
        <v>140559695.52000001</v>
      </c>
      <c r="AP5" s="28">
        <f>VLOOKUP(AP1,'Variação Alíquotas'!$A$4:$W$1502,22,FALSE)</f>
        <v>14970004.4</v>
      </c>
      <c r="AQ5" s="28">
        <f>VLOOKUP(AQ1,'Variação Alíquotas'!$A$4:$W$1502,22,FALSE)</f>
        <v>265561624.56999999</v>
      </c>
      <c r="AR5" s="28">
        <f>VLOOKUP(AR1,'Variação Alíquotas'!$A$4:$W$1502,22,FALSE)</f>
        <v>35426563.229999997</v>
      </c>
    </row>
    <row r="6" spans="1:44" x14ac:dyDescent="0.25">
      <c r="A6" s="54" t="s">
        <v>1563</v>
      </c>
      <c r="B6" s="29">
        <f>B2-B3</f>
        <v>-8454290.4199999999</v>
      </c>
      <c r="C6" s="29">
        <f t="shared" ref="C6:J6" si="34">C2-C3</f>
        <v>-48144695.579999991</v>
      </c>
      <c r="D6" s="29">
        <f t="shared" si="34"/>
        <v>-71202792.559999973</v>
      </c>
      <c r="E6" s="29">
        <f t="shared" si="34"/>
        <v>-37709041.439999998</v>
      </c>
      <c r="F6" s="29">
        <f t="shared" si="34"/>
        <v>-10414202.049999999</v>
      </c>
      <c r="G6" s="29">
        <f t="shared" si="34"/>
        <v>-19366862.399999999</v>
      </c>
      <c r="H6" s="29">
        <f t="shared" si="34"/>
        <v>-40095883.480000004</v>
      </c>
      <c r="I6" s="29">
        <f t="shared" si="34"/>
        <v>-77805973.520000011</v>
      </c>
      <c r="J6" s="29">
        <f t="shared" si="34"/>
        <v>-266868036.27000001</v>
      </c>
      <c r="K6" s="29">
        <f t="shared" ref="K6:AR6" si="35">K2-K3</f>
        <v>-11429746</v>
      </c>
      <c r="L6" s="29">
        <f t="shared" si="35"/>
        <v>-70572681.399999991</v>
      </c>
      <c r="M6" s="29">
        <f t="shared" si="35"/>
        <v>-4825049.1499999985</v>
      </c>
      <c r="N6" s="29">
        <f t="shared" si="35"/>
        <v>-173281948.39999998</v>
      </c>
      <c r="O6" s="29">
        <f t="shared" si="35"/>
        <v>-10786665.850000001</v>
      </c>
      <c r="P6" s="29">
        <f t="shared" si="35"/>
        <v>-42348196913.059998</v>
      </c>
      <c r="Q6" s="29">
        <f t="shared" si="35"/>
        <v>-42624446.609999999</v>
      </c>
      <c r="R6" s="29">
        <f t="shared" si="35"/>
        <v>-50531500.200000003</v>
      </c>
      <c r="S6" s="29">
        <f t="shared" si="35"/>
        <v>-19090849.099999998</v>
      </c>
      <c r="T6" s="29">
        <f t="shared" si="35"/>
        <v>-43927786.959999993</v>
      </c>
      <c r="U6" s="29">
        <f t="shared" si="35"/>
        <v>-8772870.75</v>
      </c>
      <c r="V6" s="29">
        <f t="shared" si="35"/>
        <v>-50302720.289999992</v>
      </c>
      <c r="W6" s="29">
        <f t="shared" si="35"/>
        <v>-53519469.230000004</v>
      </c>
      <c r="X6" s="29">
        <f t="shared" si="35"/>
        <v>-27263200.550000004</v>
      </c>
      <c r="Y6" s="29">
        <f t="shared" si="35"/>
        <v>-15288984.350000001</v>
      </c>
      <c r="Z6" s="29">
        <f t="shared" si="35"/>
        <v>-15618486.600000001</v>
      </c>
      <c r="AA6" s="29">
        <f t="shared" si="35"/>
        <v>-11129799.57</v>
      </c>
      <c r="AB6" s="29">
        <f t="shared" si="35"/>
        <v>-27509838.830000002</v>
      </c>
      <c r="AC6" s="29">
        <f t="shared" si="35"/>
        <v>-14404283.240000002</v>
      </c>
      <c r="AD6" s="29">
        <f t="shared" si="35"/>
        <v>-3097903.8099999987</v>
      </c>
      <c r="AE6" s="29">
        <f t="shared" si="35"/>
        <v>-20957938.670000002</v>
      </c>
      <c r="AF6" s="29">
        <f t="shared" si="35"/>
        <v>-54163922.879999995</v>
      </c>
      <c r="AG6" s="29">
        <f t="shared" si="35"/>
        <v>-6752965.5299999993</v>
      </c>
      <c r="AH6" s="29">
        <f t="shared" si="35"/>
        <v>-42314788.480000004</v>
      </c>
      <c r="AI6" s="29">
        <f t="shared" si="35"/>
        <v>-54322622.640000008</v>
      </c>
      <c r="AJ6" s="29">
        <f t="shared" si="35"/>
        <v>-102675356.62999998</v>
      </c>
      <c r="AK6" s="29">
        <f t="shared" si="35"/>
        <v>-213412563.88</v>
      </c>
      <c r="AL6" s="29">
        <f t="shared" si="35"/>
        <v>-53207424.469999999</v>
      </c>
      <c r="AM6" s="29">
        <f t="shared" si="35"/>
        <v>-9325239.3000000007</v>
      </c>
      <c r="AN6" s="29">
        <f t="shared" si="35"/>
        <v>-103210405.77000003</v>
      </c>
      <c r="AO6" s="29">
        <f t="shared" si="35"/>
        <v>-143650548.18000001</v>
      </c>
      <c r="AP6" s="29">
        <f t="shared" si="35"/>
        <v>-24218735.57</v>
      </c>
      <c r="AQ6" s="29">
        <f t="shared" si="35"/>
        <v>-304530395.17000002</v>
      </c>
      <c r="AR6" s="29">
        <f t="shared" si="35"/>
        <v>-35780629.280000001</v>
      </c>
    </row>
    <row r="7" spans="1:44" x14ac:dyDescent="0.25">
      <c r="A7" s="54" t="s">
        <v>1562</v>
      </c>
      <c r="B7" s="29">
        <f>IF(B2&lt;=B4,B4-B2,0)*-1</f>
        <v>-1094109.54</v>
      </c>
      <c r="C7" s="29">
        <f t="shared" ref="C7:J7" si="36">IF(C2&lt;=C4,C4-C2,0)*-1</f>
        <v>0</v>
      </c>
      <c r="D7" s="29">
        <f t="shared" si="36"/>
        <v>0</v>
      </c>
      <c r="E7" s="29">
        <f t="shared" si="36"/>
        <v>0</v>
      </c>
      <c r="F7" s="29">
        <f t="shared" si="36"/>
        <v>-374199.84999999986</v>
      </c>
      <c r="G7" s="29">
        <f t="shared" si="36"/>
        <v>-5609100.1300000008</v>
      </c>
      <c r="H7" s="29">
        <f t="shared" si="36"/>
        <v>0</v>
      </c>
      <c r="I7" s="29">
        <f t="shared" si="36"/>
        <v>0</v>
      </c>
      <c r="J7" s="29">
        <f t="shared" si="36"/>
        <v>-33324263.13000001</v>
      </c>
      <c r="K7" s="29">
        <f t="shared" ref="K7:AR7" si="37">IF(K2&lt;=K4,K4-K2,0)*-1</f>
        <v>-8219079.4500000002</v>
      </c>
      <c r="L7" s="29">
        <f t="shared" si="37"/>
        <v>0</v>
      </c>
      <c r="M7" s="29">
        <f t="shared" si="37"/>
        <v>0</v>
      </c>
      <c r="N7" s="29">
        <f t="shared" si="37"/>
        <v>0</v>
      </c>
      <c r="O7" s="29">
        <f t="shared" si="37"/>
        <v>-2052799.54</v>
      </c>
      <c r="P7" s="29">
        <f t="shared" si="37"/>
        <v>-29861652206.139999</v>
      </c>
      <c r="Q7" s="29">
        <f t="shared" si="37"/>
        <v>0</v>
      </c>
      <c r="R7" s="29">
        <f t="shared" si="37"/>
        <v>-22578099.199999999</v>
      </c>
      <c r="S7" s="29">
        <f t="shared" si="37"/>
        <v>-2967543.379999999</v>
      </c>
      <c r="T7" s="29">
        <f t="shared" si="37"/>
        <v>0</v>
      </c>
      <c r="U7" s="29">
        <f t="shared" si="37"/>
        <v>0</v>
      </c>
      <c r="V7" s="29">
        <f t="shared" si="37"/>
        <v>0</v>
      </c>
      <c r="W7" s="29">
        <f t="shared" si="37"/>
        <v>-2528500.63</v>
      </c>
      <c r="X7" s="29">
        <f t="shared" si="37"/>
        <v>0</v>
      </c>
      <c r="Y7" s="29">
        <f t="shared" si="37"/>
        <v>0</v>
      </c>
      <c r="Z7" s="29">
        <f t="shared" si="37"/>
        <v>0</v>
      </c>
      <c r="AA7" s="29">
        <f t="shared" si="37"/>
        <v>-1406407.08</v>
      </c>
      <c r="AB7" s="29">
        <f t="shared" si="37"/>
        <v>0</v>
      </c>
      <c r="AC7" s="29">
        <f t="shared" si="37"/>
        <v>0</v>
      </c>
      <c r="AD7" s="29">
        <f t="shared" si="37"/>
        <v>0</v>
      </c>
      <c r="AE7" s="29">
        <f t="shared" si="37"/>
        <v>0</v>
      </c>
      <c r="AF7" s="29">
        <f t="shared" si="37"/>
        <v>0</v>
      </c>
      <c r="AG7" s="29">
        <f t="shared" si="37"/>
        <v>-2097023.54</v>
      </c>
      <c r="AH7" s="29">
        <f t="shared" si="37"/>
        <v>0</v>
      </c>
      <c r="AI7" s="29">
        <f t="shared" si="37"/>
        <v>-15248842.050000001</v>
      </c>
      <c r="AJ7" s="29">
        <f t="shared" si="37"/>
        <v>0</v>
      </c>
      <c r="AK7" s="29">
        <f t="shared" si="37"/>
        <v>-16640566.5</v>
      </c>
      <c r="AL7" s="29">
        <f t="shared" si="37"/>
        <v>-19825459.989999998</v>
      </c>
      <c r="AM7" s="29">
        <f t="shared" si="37"/>
        <v>0</v>
      </c>
      <c r="AN7" s="29">
        <f t="shared" si="37"/>
        <v>0</v>
      </c>
      <c r="AO7" s="29">
        <f t="shared" si="37"/>
        <v>-3090852.6599999964</v>
      </c>
      <c r="AP7" s="29">
        <f t="shared" si="37"/>
        <v>-9248731.1699999981</v>
      </c>
      <c r="AQ7" s="29">
        <f t="shared" si="37"/>
        <v>-38968770.600000009</v>
      </c>
      <c r="AR7" s="29">
        <f t="shared" si="37"/>
        <v>-354066.05000000075</v>
      </c>
    </row>
    <row r="8" spans="1:44" x14ac:dyDescent="0.25">
      <c r="A8" s="54" t="s">
        <v>1561</v>
      </c>
      <c r="B8" s="29">
        <f>IF(B4&gt;B2,B5,B5-(B2-B4))*-1</f>
        <v>-7360180.8799999999</v>
      </c>
      <c r="C8" s="29">
        <f t="shared" ref="C8:J8" si="38">IF(C4&gt;C2,C5,C5-(C2-C4))*-1</f>
        <v>-48144695.579999998</v>
      </c>
      <c r="D8" s="29">
        <f t="shared" si="38"/>
        <v>-71202792.559999987</v>
      </c>
      <c r="E8" s="29">
        <f t="shared" si="38"/>
        <v>-37709041.439999998</v>
      </c>
      <c r="F8" s="29">
        <f t="shared" si="38"/>
        <v>-10040002.199999999</v>
      </c>
      <c r="G8" s="29">
        <f t="shared" si="38"/>
        <v>-13757762.27</v>
      </c>
      <c r="H8" s="29">
        <f t="shared" si="38"/>
        <v>-40095883.479999997</v>
      </c>
      <c r="I8" s="29">
        <f t="shared" si="38"/>
        <v>-77805973.520000011</v>
      </c>
      <c r="J8" s="29">
        <f t="shared" si="38"/>
        <v>-233543773.13999999</v>
      </c>
      <c r="K8" s="29">
        <f t="shared" ref="K8:AR8" si="39">IF(K4&gt;K2,K5,K5-(K2-K4))*-1</f>
        <v>-3210666.55</v>
      </c>
      <c r="L8" s="29">
        <f t="shared" si="39"/>
        <v>-70572681.399999991</v>
      </c>
      <c r="M8" s="29">
        <f t="shared" si="39"/>
        <v>-4825049.1500000004</v>
      </c>
      <c r="N8" s="29">
        <f t="shared" si="39"/>
        <v>-173281948.40000001</v>
      </c>
      <c r="O8" s="29">
        <f t="shared" si="39"/>
        <v>-8733866.3100000005</v>
      </c>
      <c r="P8" s="29">
        <f t="shared" si="39"/>
        <v>-12486544706.92</v>
      </c>
      <c r="Q8" s="29">
        <f t="shared" si="39"/>
        <v>-42624446.610000007</v>
      </c>
      <c r="R8" s="29">
        <f t="shared" si="39"/>
        <v>-27953401</v>
      </c>
      <c r="S8" s="29">
        <f t="shared" si="39"/>
        <v>-16123305.720000001</v>
      </c>
      <c r="T8" s="29">
        <f t="shared" si="39"/>
        <v>-43927786.959999993</v>
      </c>
      <c r="U8" s="29">
        <f t="shared" si="39"/>
        <v>-8772870.75</v>
      </c>
      <c r="V8" s="29">
        <f t="shared" si="39"/>
        <v>-50302720.290000007</v>
      </c>
      <c r="W8" s="29">
        <f t="shared" si="39"/>
        <v>-50990968.600000001</v>
      </c>
      <c r="X8" s="29">
        <f t="shared" si="39"/>
        <v>-27263200.550000001</v>
      </c>
      <c r="Y8" s="29">
        <f t="shared" si="39"/>
        <v>-15288984.350000001</v>
      </c>
      <c r="Z8" s="29">
        <f t="shared" si="39"/>
        <v>-15618486.600000001</v>
      </c>
      <c r="AA8" s="29">
        <f t="shared" si="39"/>
        <v>-9723392.4900000002</v>
      </c>
      <c r="AB8" s="29">
        <f t="shared" si="39"/>
        <v>-27509838.830000002</v>
      </c>
      <c r="AC8" s="29">
        <f t="shared" si="39"/>
        <v>-14404283.240000002</v>
      </c>
      <c r="AD8" s="29">
        <f t="shared" si="39"/>
        <v>-3097903.8099999996</v>
      </c>
      <c r="AE8" s="29">
        <f t="shared" si="39"/>
        <v>-20957938.670000002</v>
      </c>
      <c r="AF8" s="29">
        <f t="shared" si="39"/>
        <v>-54163922.880000003</v>
      </c>
      <c r="AG8" s="29">
        <f t="shared" si="39"/>
        <v>-4655941.99</v>
      </c>
      <c r="AH8" s="29">
        <f t="shared" si="39"/>
        <v>-42314788.480000004</v>
      </c>
      <c r="AI8" s="29">
        <f t="shared" si="39"/>
        <v>-39073780.590000004</v>
      </c>
      <c r="AJ8" s="29">
        <f t="shared" si="39"/>
        <v>-102675356.63</v>
      </c>
      <c r="AK8" s="29">
        <f t="shared" si="39"/>
        <v>-196771997.38</v>
      </c>
      <c r="AL8" s="29">
        <f t="shared" si="39"/>
        <v>-33381964.48</v>
      </c>
      <c r="AM8" s="29">
        <f t="shared" si="39"/>
        <v>-9325239.3000000007</v>
      </c>
      <c r="AN8" s="29">
        <f t="shared" si="39"/>
        <v>-103210405.77000001</v>
      </c>
      <c r="AO8" s="29">
        <f t="shared" si="39"/>
        <v>-140559695.52000001</v>
      </c>
      <c r="AP8" s="29">
        <f t="shared" si="39"/>
        <v>-14970004.4</v>
      </c>
      <c r="AQ8" s="29">
        <f t="shared" si="39"/>
        <v>-265561624.56999999</v>
      </c>
      <c r="AR8" s="29">
        <f t="shared" si="39"/>
        <v>-35426563.229999997</v>
      </c>
    </row>
    <row r="9" spans="1:44" x14ac:dyDescent="0.25">
      <c r="A9" s="53" t="s">
        <v>1560</v>
      </c>
      <c r="B9" s="31">
        <f>VLOOKUP(B1,'Variação Alíquotas'!$A$4:$W$1502,7,FALSE)</f>
        <v>18.624334837023966</v>
      </c>
      <c r="C9" s="31">
        <f>VLOOKUP(C1,'Variação Alíquotas'!$A$4:$W$1502,7,FALSE)</f>
        <v>18.81126188386985</v>
      </c>
      <c r="D9" s="57">
        <f>VLOOKUP(D1,'Variação Alíquotas'!$A$4:$W$1502,7,FALSE)</f>
        <v>34.546021460982701</v>
      </c>
      <c r="E9" s="31">
        <f>VLOOKUP(E1,'Variação Alíquotas'!$A$4:$W$1502,7,FALSE)</f>
        <v>20.12710091398289</v>
      </c>
      <c r="F9" s="31">
        <f>VLOOKUP(F1,'Variação Alíquotas'!$A$4:$W$1502,7,FALSE)</f>
        <v>19.123928427519399</v>
      </c>
      <c r="G9" s="31">
        <f>VLOOKUP(G1,'Variação Alíquotas'!$A$4:$W$1502,7,FALSE)</f>
        <v>18.130771290563953</v>
      </c>
      <c r="H9" s="31">
        <f>VLOOKUP(H1,'Variação Alíquotas'!$A$4:$W$1502,7,FALSE)</f>
        <v>18.621565193907884</v>
      </c>
      <c r="I9" s="31">
        <f>VLOOKUP(I1,'Variação Alíquotas'!$A$4:$W$1502,7,FALSE)</f>
        <v>20.602338920852624</v>
      </c>
      <c r="J9" s="31">
        <f>VLOOKUP(J1,'Variação Alíquotas'!$A$4:$W$1502,7,FALSE)</f>
        <v>30.464092730994906</v>
      </c>
      <c r="K9" s="31">
        <f>VLOOKUP(K1,'Variação Alíquotas'!$A$4:$W$1502,7,FALSE)</f>
        <v>7.1470960688500034</v>
      </c>
      <c r="L9" s="31">
        <f>VLOOKUP(L1,'Variação Alíquotas'!$A$4:$W$1502,7,FALSE)</f>
        <v>19.808007761994769</v>
      </c>
      <c r="M9" s="31">
        <f>VLOOKUP(M1,'Variação Alíquotas'!$A$4:$W$1502,7,FALSE)</f>
        <v>21.624160936958141</v>
      </c>
      <c r="N9" s="31">
        <f>VLOOKUP(N1,'Variação Alíquotas'!$A$4:$W$1502,7,FALSE)</f>
        <v>8.3264603643126787</v>
      </c>
      <c r="O9" s="31">
        <f>VLOOKUP(O1,'Variação Alíquotas'!$A$4:$W$1502,7,FALSE)</f>
        <v>17.780734142522281</v>
      </c>
      <c r="P9" s="31">
        <f>VLOOKUP(P1,'Variação Alíquotas'!$A$4:$W$1502,7,FALSE)</f>
        <v>37.045280612493073</v>
      </c>
      <c r="Q9" s="31">
        <f>VLOOKUP(Q1,'Variação Alíquotas'!$A$4:$W$1502,7,FALSE)</f>
        <v>20.189091327307992</v>
      </c>
      <c r="R9" s="31">
        <f>VLOOKUP(R1,'Variação Alíquotas'!$A$4:$W$1502,7,FALSE)</f>
        <v>15.951601237026487</v>
      </c>
      <c r="S9" s="31">
        <f>VLOOKUP(S1,'Variação Alíquotas'!$A$4:$W$1502,7,FALSE)</f>
        <v>21.225689625259296</v>
      </c>
      <c r="T9" s="31">
        <f>VLOOKUP(T1,'Variação Alíquotas'!$A$4:$W$1502,7,FALSE)</f>
        <v>22.176791318554059</v>
      </c>
      <c r="U9" s="31">
        <f>VLOOKUP(U1,'Variação Alíquotas'!$A$4:$W$1502,7,FALSE)</f>
        <v>22.310713803269298</v>
      </c>
      <c r="V9" s="31">
        <f>VLOOKUP(V1,'Variação Alíquotas'!$A$4:$W$1502,7,FALSE)</f>
        <v>40.035148683109242</v>
      </c>
      <c r="W9" s="31">
        <f>VLOOKUP(W1,'Variação Alíquotas'!$A$4:$W$1502,7,FALSE)</f>
        <v>18.547697457454831</v>
      </c>
      <c r="X9" s="31">
        <f>VLOOKUP(X1,'Variação Alíquotas'!$A$4:$W$1502,7,FALSE)</f>
        <v>19.632084898719601</v>
      </c>
      <c r="Y9" s="31">
        <f>VLOOKUP(Y1,'Variação Alíquotas'!$A$4:$W$1502,7,FALSE)</f>
        <v>18.832381505432021</v>
      </c>
      <c r="Z9" s="59">
        <f>VLOOKUP(Z1,'Variação Alíquotas'!$A$4:$W$1502,7,FALSE)</f>
        <v>33.709367498852217</v>
      </c>
      <c r="AA9" s="31">
        <f>VLOOKUP(AA1,'Variação Alíquotas'!$A$4:$W$1502,7,FALSE)</f>
        <v>19.928423248400843</v>
      </c>
      <c r="AB9" s="31">
        <f>VLOOKUP(AB1,'Variação Alíquotas'!$A$4:$W$1502,7,FALSE)</f>
        <v>21.721767016161262</v>
      </c>
      <c r="AC9" s="31">
        <f>VLOOKUP(AC1,'Variação Alíquotas'!$A$4:$W$1502,7,FALSE)</f>
        <v>19.092984789637352</v>
      </c>
      <c r="AD9" s="59">
        <f>VLOOKUP(AD1,'Variação Alíquotas'!$A$4:$W$1502,7,FALSE)</f>
        <v>24.26210968502733</v>
      </c>
      <c r="AE9" s="31">
        <f>VLOOKUP(AE1,'Variação Alíquotas'!$A$4:$W$1502,7,FALSE)</f>
        <v>20.896048048800907</v>
      </c>
      <c r="AF9" s="31">
        <f>VLOOKUP(AF1,'Variação Alíquotas'!$A$4:$W$1502,7,FALSE)</f>
        <v>20.476231712341747</v>
      </c>
      <c r="AG9" s="31">
        <f>VLOOKUP(AG1,'Variação Alíquotas'!$A$4:$W$1502,7,FALSE)</f>
        <v>16.499977101785252</v>
      </c>
      <c r="AH9" s="31">
        <f>VLOOKUP(AH1,'Variação Alíquotas'!$A$4:$W$1502,7,FALSE)</f>
        <v>21.612116748224647</v>
      </c>
      <c r="AI9" s="31">
        <f>VLOOKUP(AI1,'Variação Alíquotas'!$A$4:$W$1502,7,FALSE)</f>
        <v>17.733607520132921</v>
      </c>
      <c r="AJ9" s="31">
        <f>VLOOKUP(AJ1,'Variação Alíquotas'!$A$4:$W$1502,7,FALSE)</f>
        <v>21.260137893820787</v>
      </c>
      <c r="AK9" s="31">
        <f>VLOOKUP(AK1,'Variação Alíquotas'!$A$4:$W$1502,7,FALSE)</f>
        <v>17.20271181317532</v>
      </c>
      <c r="AL9" s="31">
        <f>VLOOKUP(AL1,'Variação Alíquotas'!$A$4:$W$1502,7,FALSE)</f>
        <v>20.69433399641856</v>
      </c>
      <c r="AM9" s="31">
        <f>VLOOKUP(AM1,'Variação Alíquotas'!$A$4:$W$1502,7,FALSE)</f>
        <v>19.756621740741242</v>
      </c>
      <c r="AN9" s="31">
        <f>VLOOKUP(AN1,'Variação Alíquotas'!$A$4:$W$1502,7,FALSE)</f>
        <v>34.327186921724916</v>
      </c>
      <c r="AO9" s="31">
        <f>VLOOKUP(AO1,'Variação Alíquotas'!$A$4:$W$1502,7,FALSE)</f>
        <v>20.497225829304043</v>
      </c>
      <c r="AP9" s="31">
        <f>VLOOKUP(AP1,'Variação Alíquotas'!$A$4:$W$1502,7,FALSE)</f>
        <v>20.545696382929211</v>
      </c>
      <c r="AQ9" s="31">
        <f>VLOOKUP(AQ1,'Variação Alíquotas'!$A$4:$W$1502,7,FALSE)</f>
        <v>18.973967384604858</v>
      </c>
      <c r="AR9" s="31">
        <f>VLOOKUP(AR1,'Variação Alíquotas'!$A$4:$W$1502,7,FALSE)</f>
        <v>20.74423352782118</v>
      </c>
    </row>
    <row r="10" spans="1:44" x14ac:dyDescent="0.25">
      <c r="A10" s="54" t="s">
        <v>1559</v>
      </c>
      <c r="B10" s="30">
        <v>1.5</v>
      </c>
      <c r="C10" s="30">
        <v>1.5</v>
      </c>
      <c r="D10" s="30">
        <v>1.5</v>
      </c>
      <c r="E10" s="30">
        <v>1.5</v>
      </c>
      <c r="F10" s="30">
        <v>1.5</v>
      </c>
      <c r="G10" s="30">
        <v>1.5</v>
      </c>
      <c r="H10" s="30">
        <v>1.5</v>
      </c>
      <c r="I10" s="30">
        <v>1.5</v>
      </c>
      <c r="J10" s="30">
        <v>1.5</v>
      </c>
      <c r="K10" s="30">
        <v>1.5</v>
      </c>
      <c r="L10" s="30">
        <v>1.5</v>
      </c>
      <c r="M10" s="30">
        <v>1.5</v>
      </c>
      <c r="N10" s="30">
        <v>1.5</v>
      </c>
      <c r="O10" s="30">
        <v>1.5</v>
      </c>
      <c r="P10" s="30">
        <v>1.5</v>
      </c>
      <c r="Q10" s="30">
        <v>1.5</v>
      </c>
      <c r="R10" s="30">
        <v>1.5</v>
      </c>
      <c r="S10" s="30">
        <v>1.5</v>
      </c>
      <c r="T10" s="30">
        <v>1.5</v>
      </c>
      <c r="U10" s="30">
        <v>1.5</v>
      </c>
      <c r="V10" s="30">
        <v>1.5</v>
      </c>
      <c r="W10" s="30">
        <v>1.5</v>
      </c>
      <c r="X10" s="30">
        <v>1.5</v>
      </c>
      <c r="Y10" s="30">
        <v>1.5</v>
      </c>
      <c r="Z10" s="30">
        <v>1.5</v>
      </c>
      <c r="AA10" s="30">
        <v>1.5</v>
      </c>
      <c r="AB10" s="30">
        <v>1.5</v>
      </c>
      <c r="AC10" s="30">
        <v>1.5</v>
      </c>
      <c r="AD10" s="30">
        <v>1.5</v>
      </c>
      <c r="AE10" s="30">
        <v>1.5</v>
      </c>
      <c r="AF10" s="30">
        <v>1.5</v>
      </c>
      <c r="AG10" s="30">
        <v>1.5</v>
      </c>
      <c r="AH10" s="30">
        <v>1.5</v>
      </c>
      <c r="AI10" s="30">
        <v>1.5</v>
      </c>
      <c r="AJ10" s="30">
        <v>1.5</v>
      </c>
      <c r="AK10" s="30">
        <v>1.5</v>
      </c>
      <c r="AL10" s="30">
        <v>1.5</v>
      </c>
      <c r="AM10" s="30">
        <v>1.5</v>
      </c>
      <c r="AN10" s="30">
        <v>1.5</v>
      </c>
      <c r="AO10" s="30">
        <v>1.5</v>
      </c>
      <c r="AP10" s="30">
        <v>1.5</v>
      </c>
      <c r="AQ10" s="30">
        <v>1.5</v>
      </c>
      <c r="AR10" s="30">
        <v>1.5</v>
      </c>
    </row>
    <row r="11" spans="1:44" x14ac:dyDescent="0.25">
      <c r="A11" s="54" t="s">
        <v>1558</v>
      </c>
      <c r="B11" s="30">
        <f>(B9*B10)*B8/100</f>
        <v>-2056177.0975527256</v>
      </c>
      <c r="C11" s="30">
        <f>(C9*C10)*C8/100</f>
        <v>-13584937.153118569</v>
      </c>
      <c r="D11" s="30">
        <f>(D9*D10)*D8/100</f>
        <v>-36896597.997894883</v>
      </c>
      <c r="E11" s="30">
        <f>(E9*E10)*E8/100</f>
        <v>-11384605.23648664</v>
      </c>
      <c r="F11" s="30">
        <f>(F9*F10)*F8/100</f>
        <v>-2880064.2522740592</v>
      </c>
      <c r="G11" s="30">
        <f>(G9*G10)*G8/100</f>
        <v>-3741582.6178097986</v>
      </c>
      <c r="H11" s="30">
        <f>(H9*H10)*H8/100</f>
        <v>-11199721.623452311</v>
      </c>
      <c r="I11" s="30">
        <f>(I9*I10)*I8/100</f>
        <v>-24044775.547888875</v>
      </c>
      <c r="J11" s="30">
        <f>(J9*J10)*J8/100</f>
        <v>-106720487.42525095</v>
      </c>
      <c r="K11" s="30">
        <f>(K9*K10)*K8/100</f>
        <v>-344204.13416839798</v>
      </c>
      <c r="L11" s="30">
        <f>(L9*L10)*L8/100</f>
        <v>-20968563.314339753</v>
      </c>
      <c r="M11" s="30">
        <f>(M9*M10)*M8/100</f>
        <v>-1565064.5902249964</v>
      </c>
      <c r="N11" s="30">
        <f>(N9*N10)*N8/100</f>
        <v>-21642379.128052119</v>
      </c>
      <c r="O11" s="30">
        <f>(O9*O10)*O8/100</f>
        <v>-2329418.3234166317</v>
      </c>
      <c r="P11" s="30">
        <f>(P9*P10)*P8/100</f>
        <v>-6938513288.2243729</v>
      </c>
      <c r="Q11" s="30">
        <f>(Q9*Q10)*Q8/100</f>
        <v>-12908232.680778803</v>
      </c>
      <c r="R11" s="30">
        <f>(R9*R10)*R8/100</f>
        <v>-6688522.5895604622</v>
      </c>
      <c r="S11" s="30">
        <f>(S9*S10)*S8/100</f>
        <v>-5133424.244188318</v>
      </c>
      <c r="T11" s="30">
        <f>(T9*T10)*T8/100</f>
        <v>-14612660.467467302</v>
      </c>
      <c r="U11" s="30">
        <f>(U9*U10)*U8/100</f>
        <v>-2935935.1280448372</v>
      </c>
      <c r="V11" s="30">
        <f>(V9*V10)*V8/100</f>
        <v>-30208153.289625097</v>
      </c>
      <c r="W11" s="30">
        <f>(W9*W10)*W8/100</f>
        <v>-14186475.879830686</v>
      </c>
      <c r="X11" s="30">
        <f>(X9*X10)*X8/100</f>
        <v>-8028502.0171262845</v>
      </c>
      <c r="Y11" s="30">
        <f>(Y9*Y10)*Y8/100</f>
        <v>-4318919.7916466948</v>
      </c>
      <c r="Z11" s="30">
        <f>(Z9*Z10)*Z8/100</f>
        <v>-7897339.5686294846</v>
      </c>
      <c r="AA11" s="30">
        <f>(AA9*AA10)*AA8/100</f>
        <v>-2906578.2142656324</v>
      </c>
      <c r="AB11" s="30">
        <f>(AB9*AB10)*AB8/100</f>
        <v>-8963434.645761095</v>
      </c>
      <c r="AC11" s="30">
        <f>(AC9*AC10)*AC8/100</f>
        <v>-4125311.4121042239</v>
      </c>
      <c r="AD11" s="30">
        <f>(AD9*AD10)*AD8/100</f>
        <v>-1127425.2304782609</v>
      </c>
      <c r="AE11" s="30">
        <f>(AE9*AE10)*AE8/100</f>
        <v>-6569071.4017821392</v>
      </c>
      <c r="AF11" s="30">
        <f>(AF9*AF10)*AF8/100</f>
        <v>-16636095.530104332</v>
      </c>
      <c r="AG11" s="30">
        <f>(AG9*AG10)*AG8/100</f>
        <v>-1152344.043333607</v>
      </c>
      <c r="AH11" s="30">
        <f>(AH9*AH10)*AH8/100</f>
        <v>-13717682.232092872</v>
      </c>
      <c r="AI11" s="30">
        <f>(AI9*AI10)*AI8/100</f>
        <v>-10393786.339662718</v>
      </c>
      <c r="AJ11" s="30">
        <f>(AJ9*AJ10)*AJ8/100</f>
        <v>-32743383.603765398</v>
      </c>
      <c r="AK11" s="30">
        <f>(AK9*AK10)*AK8/100</f>
        <v>-50775179.45746544</v>
      </c>
      <c r="AL11" s="30">
        <f>(AL9*AL10)*AL8/100</f>
        <v>-10362262.836085511</v>
      </c>
      <c r="AM11" s="30">
        <f>(AM9*AM10)*AM8/100</f>
        <v>-2763528.3823799198</v>
      </c>
      <c r="AN11" s="30">
        <f>(AN9*AN10)*AN8/100</f>
        <v>-53143843.367007993</v>
      </c>
      <c r="AO11" s="30">
        <f>(AO9*AO10)*AO8/100</f>
        <v>-43216257.323574841</v>
      </c>
      <c r="AP11" s="30">
        <f>(AP9*AP10)*AP8/100</f>
        <v>-4613537.4788027164</v>
      </c>
      <c r="AQ11" s="30">
        <f>(AQ9*AQ10)*AQ8/100</f>
        <v>-75581364.047907889</v>
      </c>
      <c r="AR11" s="30">
        <f>(AR9*AR10)*AR8/100</f>
        <v>-11023453.510968644</v>
      </c>
    </row>
    <row r="12" spans="1:44" x14ac:dyDescent="0.25">
      <c r="A12" s="54" t="s">
        <v>1557</v>
      </c>
      <c r="B12" s="30">
        <f>B11*-1+B6</f>
        <v>-6398113.3224472739</v>
      </c>
      <c r="C12" s="30">
        <f>C11*-1+C6</f>
        <v>-34559758.426881418</v>
      </c>
      <c r="D12" s="30">
        <f>D11*-1+D6</f>
        <v>-34306194.562105089</v>
      </c>
      <c r="E12" s="30">
        <f>E11*-1+E6</f>
        <v>-26324436.203513358</v>
      </c>
      <c r="F12" s="30">
        <f>F11*-1+F6</f>
        <v>-7534137.7977259401</v>
      </c>
      <c r="G12" s="30">
        <f>G11*-1+G6</f>
        <v>-15625279.7821902</v>
      </c>
      <c r="H12" s="30">
        <f>H11*-1+H6</f>
        <v>-28896161.856547691</v>
      </c>
      <c r="I12" s="30">
        <f>I11*-1+I6</f>
        <v>-53761197.972111136</v>
      </c>
      <c r="J12" s="30">
        <f>J11*-1+J6</f>
        <v>-160147548.84474906</v>
      </c>
      <c r="K12" s="30">
        <f>K11*-1+K6</f>
        <v>-11085541.865831602</v>
      </c>
      <c r="L12" s="30">
        <f>L11*-1+L6</f>
        <v>-49604118.085660234</v>
      </c>
      <c r="M12" s="30">
        <f>M11*-1+M6</f>
        <v>-3259984.5597750023</v>
      </c>
      <c r="N12" s="30">
        <f>N11*-1+N6</f>
        <v>-151639569.27194786</v>
      </c>
      <c r="O12" s="30">
        <f>O11*-1+O6</f>
        <v>-8457247.5265833698</v>
      </c>
      <c r="P12" s="30">
        <f>P11*-1+P6</f>
        <v>-35409683624.835625</v>
      </c>
      <c r="Q12" s="30">
        <f>Q11*-1+Q6</f>
        <v>-29716213.929221198</v>
      </c>
      <c r="R12" s="30">
        <f>R11*-1+R6</f>
        <v>-43842977.610439539</v>
      </c>
      <c r="S12" s="30">
        <f>S11*-1+S6</f>
        <v>-13957424.85581168</v>
      </c>
      <c r="T12" s="30">
        <f>T11*-1+T6</f>
        <v>-29315126.492532693</v>
      </c>
      <c r="U12" s="30">
        <f>U11*-1+U6</f>
        <v>-5836935.6219551628</v>
      </c>
      <c r="V12" s="30">
        <f>V11*-1+V6</f>
        <v>-20094567.000374895</v>
      </c>
      <c r="W12" s="30">
        <f>W11*-1+W6</f>
        <v>-39332993.350169316</v>
      </c>
      <c r="X12" s="30">
        <f>X11*-1+X6</f>
        <v>-19234698.53287372</v>
      </c>
      <c r="Y12" s="30">
        <f>Y11*-1+Y6</f>
        <v>-10970064.558353307</v>
      </c>
      <c r="Z12" s="30">
        <f>Z11*-1+Z6</f>
        <v>-7721147.0313705169</v>
      </c>
      <c r="AA12" s="30">
        <f>AA11*-1+AA6</f>
        <v>-8223221.3557343679</v>
      </c>
      <c r="AB12" s="30">
        <f>AB11*-1+AB6</f>
        <v>-18546404.184238907</v>
      </c>
      <c r="AC12" s="30">
        <f>AC11*-1+AC6</f>
        <v>-10278971.827895779</v>
      </c>
      <c r="AD12" s="30">
        <f>AD11*-1+AD6</f>
        <v>-1970478.5795217378</v>
      </c>
      <c r="AE12" s="30">
        <f>AE11*-1+AE6</f>
        <v>-14388867.268217862</v>
      </c>
      <c r="AF12" s="30">
        <f>AF11*-1+AF6</f>
        <v>-37527827.349895664</v>
      </c>
      <c r="AG12" s="30">
        <f>AG11*-1+AG6</f>
        <v>-5600621.4866663925</v>
      </c>
      <c r="AH12" s="30">
        <f>AH11*-1+AH6</f>
        <v>-28597106.247907132</v>
      </c>
      <c r="AI12" s="30">
        <f>AI11*-1+AI6</f>
        <v>-43928836.300337292</v>
      </c>
      <c r="AJ12" s="30">
        <f>AJ11*-1+AJ6</f>
        <v>-69931973.026234582</v>
      </c>
      <c r="AK12" s="30">
        <f>AK11*-1+AK6</f>
        <v>-162637384.42253456</v>
      </c>
      <c r="AL12" s="30">
        <f>AL11*-1+AL6</f>
        <v>-42845161.633914486</v>
      </c>
      <c r="AM12" s="30">
        <f>AM11*-1+AM6</f>
        <v>-6561710.9176200815</v>
      </c>
      <c r="AN12" s="30">
        <f>AN11*-1+AN6</f>
        <v>-50066562.402992032</v>
      </c>
      <c r="AO12" s="30">
        <f>AO11*-1+AO6</f>
        <v>-100434290.85642517</v>
      </c>
      <c r="AP12" s="30">
        <f>AP11*-1+AP6</f>
        <v>-19605198.091197282</v>
      </c>
      <c r="AQ12" s="30">
        <f>AQ11*-1+AQ6</f>
        <v>-228949031.12209213</v>
      </c>
      <c r="AR12" s="30">
        <f>AR11*-1+AR6</f>
        <v>-24757175.769031357</v>
      </c>
    </row>
    <row r="13" spans="1:44" x14ac:dyDescent="0.25">
      <c r="A13" s="53" t="s">
        <v>1516</v>
      </c>
      <c r="B13" s="31">
        <f>VLOOKUP(B$1,'Variação Alíquotas'!$A$4:$W$1502,10,FALSE)</f>
        <v>3419774.54</v>
      </c>
      <c r="C13" s="31">
        <f>VLOOKUP(C1,'Variação Alíquotas'!$A$4:$W$1502,10,FALSE)</f>
        <v>14970735.800000001</v>
      </c>
      <c r="D13" s="31">
        <f>VLOOKUP(D1,'Variação Alíquotas'!$A$4:$W$1502,10,FALSE)</f>
        <v>39953806.100000001</v>
      </c>
      <c r="E13" s="31">
        <f>VLOOKUP(E1,'Variação Alíquotas'!$A$4:$W$1502,10,FALSE)</f>
        <v>21549197.09142857</v>
      </c>
      <c r="F13" s="31">
        <f>VLOOKUP(F1,'Variação Alíquotas'!$A$4:$W$1502,10,FALSE)</f>
        <v>5285905.3</v>
      </c>
      <c r="G13" s="31">
        <f>VLOOKUP(G1,'Variação Alíquotas'!$A$4:$W$1502,10,FALSE)</f>
        <v>3815584.04</v>
      </c>
      <c r="H13" s="31">
        <f>VLOOKUP(H1,'Variação Alíquotas'!$A$4:$W$1502,10,FALSE)</f>
        <v>22172292.739999998</v>
      </c>
      <c r="I13" s="31">
        <f>VLOOKUP(I1,'Variação Alíquotas'!$A$4:$W$1502,10,FALSE)</f>
        <v>38559816.880000003</v>
      </c>
      <c r="J13" s="31">
        <f>VLOOKUP(J1,'Variação Alíquotas'!$A$4:$W$1502,10,FALSE)</f>
        <v>43266835.409999989</v>
      </c>
      <c r="K13" s="31">
        <f>VLOOKUP(K1,'Variação Alíquotas'!$A$4:$W$1502,10,FALSE)</f>
        <v>5200332.4000000004</v>
      </c>
      <c r="L13" s="31">
        <f>VLOOKUP(L1,'Variação Alíquotas'!$A$4:$W$1502,10,FALSE)</f>
        <v>20176319.800000001</v>
      </c>
      <c r="M13" s="31">
        <f>VLOOKUP(M1,'Variação Alíquotas'!$A$4:$W$1502,10,FALSE)</f>
        <v>11495323.58</v>
      </c>
      <c r="N13" s="31">
        <f>VLOOKUP(N1,'Variação Alíquotas'!$A$4:$W$1502,10,FALSE)</f>
        <v>187968233.90000001</v>
      </c>
      <c r="O13" s="31">
        <f>VLOOKUP(O1,'Variação Alíquotas'!$A$4:$W$1502,10,FALSE)</f>
        <v>4211074.6285714284</v>
      </c>
      <c r="P13" s="31">
        <f>VLOOKUP(P1,'Variação Alíquotas'!$A$4:$W$1502,10,FALSE)</f>
        <v>4622622657.3299999</v>
      </c>
      <c r="Q13" s="31">
        <f>VLOOKUP(Q1,'Variação Alíquotas'!$A$4:$W$1502,10,FALSE)</f>
        <v>21113672.600000001</v>
      </c>
      <c r="R13" s="31">
        <f>VLOOKUP(R1,'Variação Alíquotas'!$A$4:$W$1502,10,FALSE)</f>
        <v>7831552.2999999998</v>
      </c>
      <c r="S13" s="31">
        <f>VLOOKUP(S1,'Variação Alíquotas'!$A$4:$W$1502,10,FALSE)</f>
        <v>7675666.5700000003</v>
      </c>
      <c r="T13" s="31">
        <f>VLOOKUP(T1,'Variação Alíquotas'!$A$4:$W$1502,10,FALSE)</f>
        <v>32560563.90857143</v>
      </c>
      <c r="U13" s="31">
        <f>VLOOKUP(U1,'Variação Alíquotas'!$A$4:$W$1502,10,FALSE)</f>
        <v>5248283.68</v>
      </c>
      <c r="V13" s="31">
        <f>VLOOKUP(V1,'Variação Alíquotas'!$A$4:$W$1502,10,FALSE)</f>
        <v>53135318.039999999</v>
      </c>
      <c r="W13" s="31">
        <f>VLOOKUP(W1,'Variação Alíquotas'!$A$4:$W$1502,10,FALSE)</f>
        <v>13205713.039999999</v>
      </c>
      <c r="X13" s="31">
        <f>VLOOKUP(X1,'Variação Alíquotas'!$A$4:$W$1502,10,FALSE)</f>
        <v>11374329.529999999</v>
      </c>
      <c r="Y13" s="31">
        <f>VLOOKUP(Y1,'Variação Alíquotas'!$A$4:$W$1502,10,FALSE)</f>
        <v>4153652.39</v>
      </c>
      <c r="Z13" s="31">
        <f>VLOOKUP(Z1,'Variação Alíquotas'!$A$4:$W$1502,10,FALSE)</f>
        <v>7759760.4500000002</v>
      </c>
      <c r="AA13" s="31">
        <f>VLOOKUP(AA1,'Variação Alíquotas'!$A$4:$W$1502,10,FALSE)</f>
        <v>4520053.3099999996</v>
      </c>
      <c r="AB13" s="31">
        <f>VLOOKUP(AB1,'Variação Alíquotas'!$A$4:$W$1502,10,FALSE)</f>
        <v>13258869.24</v>
      </c>
      <c r="AC13" s="31">
        <f>VLOOKUP(AC1,'Variação Alíquotas'!$A$4:$W$1502,10,FALSE)</f>
        <v>22542985.667999998</v>
      </c>
      <c r="AD13" s="31">
        <f>VLOOKUP(AD1,'Variação Alíquotas'!$A$4:$W$1502,10,FALSE)</f>
        <v>5039639.54</v>
      </c>
      <c r="AE13" s="31">
        <f>VLOOKUP(AE1,'Variação Alíquotas'!$A$4:$W$1502,10,FALSE)</f>
        <v>6286097.4000000004</v>
      </c>
      <c r="AF13" s="31">
        <f>VLOOKUP(AF1,'Variação Alíquotas'!$A$4:$W$1502,10,FALSE)</f>
        <v>23639018.809999999</v>
      </c>
      <c r="AG13" s="31">
        <f>VLOOKUP(AG1,'Variação Alíquotas'!$A$4:$W$1502,10,FALSE)</f>
        <v>1529643.96</v>
      </c>
      <c r="AH13" s="31">
        <f>VLOOKUP(AH1,'Variação Alíquotas'!$A$4:$W$1502,10,FALSE)</f>
        <v>23068068.119999997</v>
      </c>
      <c r="AI13" s="31">
        <f>VLOOKUP(AI1,'Variação Alíquotas'!$A$4:$W$1502,10,FALSE)</f>
        <v>7204651.9800000004</v>
      </c>
      <c r="AJ13" s="31">
        <f>VLOOKUP(AJ1,'Variação Alíquotas'!$A$4:$W$1502,10,FALSE)</f>
        <v>60627327.530000001</v>
      </c>
      <c r="AK13" s="31">
        <f>VLOOKUP(AK1,'Variação Alíquotas'!$A$4:$W$1502,10,FALSE)</f>
        <v>114846268.55</v>
      </c>
      <c r="AL13" s="31">
        <f>VLOOKUP(AL1,'Variação Alíquotas'!$A$4:$W$1502,10,FALSE)</f>
        <v>13701228.84</v>
      </c>
      <c r="AM13" s="31">
        <f>VLOOKUP(AM1,'Variação Alíquotas'!$A$4:$W$1502,10,FALSE)</f>
        <v>6386849.8200000003</v>
      </c>
      <c r="AN13" s="31">
        <f>VLOOKUP(AN1,'Variação Alíquotas'!$A$4:$W$1502,10,FALSE)</f>
        <v>66386408.140000001</v>
      </c>
      <c r="AO13" s="31">
        <f>VLOOKUP(AO1,'Variação Alíquotas'!$A$4:$W$1502,10,FALSE)</f>
        <v>64237376.130000003</v>
      </c>
      <c r="AP13" s="31">
        <f>VLOOKUP(AP1,'Variação Alíquotas'!$A$4:$W$1502,10,FALSE)</f>
        <v>8398326.5600000005</v>
      </c>
      <c r="AQ13" s="31">
        <f>VLOOKUP(AQ1,'Variação Alíquotas'!$A$4:$W$1502,10,FALSE)</f>
        <v>114970236.52285716</v>
      </c>
      <c r="AR13" s="31">
        <f>VLOOKUP(AR1,'Variação Alíquotas'!$A$4:$W$1502,10,FALSE)</f>
        <v>15369812.689999999</v>
      </c>
    </row>
    <row r="14" spans="1:44" x14ac:dyDescent="0.25">
      <c r="A14" s="54" t="s">
        <v>1556</v>
      </c>
      <c r="B14" s="32">
        <v>0.06</v>
      </c>
      <c r="C14" s="32">
        <v>0.06</v>
      </c>
      <c r="D14" s="32">
        <v>0.06</v>
      </c>
      <c r="E14" s="32">
        <v>0.06</v>
      </c>
      <c r="F14" s="32">
        <v>0.06</v>
      </c>
      <c r="G14" s="32">
        <v>0.06</v>
      </c>
      <c r="H14" s="32">
        <v>0.06</v>
      </c>
      <c r="I14" s="32">
        <v>0.06</v>
      </c>
      <c r="J14" s="32">
        <v>0.06</v>
      </c>
      <c r="K14" s="32">
        <v>0.06</v>
      </c>
      <c r="L14" s="32">
        <v>0.06</v>
      </c>
      <c r="M14" s="32">
        <v>0.06</v>
      </c>
      <c r="N14" s="32">
        <v>0.06</v>
      </c>
      <c r="O14" s="32">
        <v>0.06</v>
      </c>
      <c r="P14" s="32">
        <v>0.06</v>
      </c>
      <c r="Q14" s="32">
        <v>0.06</v>
      </c>
      <c r="R14" s="32">
        <v>0.06</v>
      </c>
      <c r="S14" s="32">
        <v>0.06</v>
      </c>
      <c r="T14" s="32">
        <v>0.06</v>
      </c>
      <c r="U14" s="32">
        <v>0.06</v>
      </c>
      <c r="V14" s="32">
        <v>0.06</v>
      </c>
      <c r="W14" s="32">
        <v>0.06</v>
      </c>
      <c r="X14" s="32">
        <v>0.06</v>
      </c>
      <c r="Y14" s="32">
        <v>0.06</v>
      </c>
      <c r="Z14" s="32">
        <v>0.06</v>
      </c>
      <c r="AA14" s="32">
        <v>0.06</v>
      </c>
      <c r="AB14" s="32">
        <v>0.06</v>
      </c>
      <c r="AC14" s="32">
        <v>0.06</v>
      </c>
      <c r="AD14" s="32">
        <v>0.06</v>
      </c>
      <c r="AE14" s="32">
        <v>0.06</v>
      </c>
      <c r="AF14" s="32">
        <v>0.06</v>
      </c>
      <c r="AG14" s="32">
        <v>0.06</v>
      </c>
      <c r="AH14" s="32">
        <v>0.06</v>
      </c>
      <c r="AI14" s="32">
        <v>0.06</v>
      </c>
      <c r="AJ14" s="32">
        <v>0.06</v>
      </c>
      <c r="AK14" s="32">
        <v>0.06</v>
      </c>
      <c r="AL14" s="32">
        <v>0.06</v>
      </c>
      <c r="AM14" s="32">
        <v>0.06</v>
      </c>
      <c r="AN14" s="32">
        <v>0.06</v>
      </c>
      <c r="AO14" s="32">
        <v>0.06</v>
      </c>
      <c r="AP14" s="32">
        <v>0.06</v>
      </c>
      <c r="AQ14" s="32">
        <v>0.06</v>
      </c>
      <c r="AR14" s="32">
        <v>0.06</v>
      </c>
    </row>
    <row r="15" spans="1:44" x14ac:dyDescent="0.25">
      <c r="A15" s="53" t="s">
        <v>1555</v>
      </c>
      <c r="B15" s="33">
        <f>VLOOKUP(B$1,'Variação Alíquotas'!$A$4:$W$1502,14,FALSE)</f>
        <v>0.18870000108252749</v>
      </c>
      <c r="C15" s="33">
        <f>VLOOKUP(C$1,'Variação Alíquotas'!$A$4:$W$1502,14,FALSE)</f>
        <v>0.21059999990114048</v>
      </c>
      <c r="D15" s="33">
        <f>VLOOKUP(D$1,'Variação Alíquotas'!$A$4:$W$1502,14,FALSE)</f>
        <v>0.1290000001026185</v>
      </c>
      <c r="E15" s="33">
        <f>VLOOKUP(E$1,'Variação Alíquotas'!$A$4:$W$1502,14,FALSE)</f>
        <v>0.18884840779872228</v>
      </c>
      <c r="F15" s="33">
        <f>VLOOKUP(F$1,'Variação Alíquotas'!$A$4:$W$1502,14,FALSE)</f>
        <v>0.1448999990597637</v>
      </c>
      <c r="G15" s="33">
        <f>VLOOKUP(G$1,'Variação Alíquotas'!$A$4:$W$1502,14,FALSE)</f>
        <v>0.2076999998144452</v>
      </c>
      <c r="H15" s="33">
        <f>VLOOKUP(H$1,'Variação Alíquotas'!$A$4:$W$1502,14,FALSE)</f>
        <v>0.14630000015956851</v>
      </c>
      <c r="I15" s="33">
        <f>VLOOKUP(I$1,'Variação Alíquotas'!$A$4:$W$1502,14,FALSE)</f>
        <v>0.16260000005477204</v>
      </c>
      <c r="J15" s="33">
        <f>VLOOKUP(J$1,'Variação Alíquotas'!$A$4:$W$1502,14,FALSE)</f>
        <v>0.23369266088647367</v>
      </c>
      <c r="K15" s="33">
        <f>VLOOKUP(K$1,'Variação Alíquotas'!$A$4:$W$1502,14,FALSE)</f>
        <v>0.25370000079225702</v>
      </c>
      <c r="L15" s="33">
        <f>VLOOKUP(L$1,'Variação Alíquotas'!$A$4:$W$1502,14,FALSE)</f>
        <v>0.19419999989889136</v>
      </c>
      <c r="M15" s="33">
        <f>VLOOKUP(M$1,'Variação Alíquotas'!$A$4:$W$1502,14,FALSE)</f>
        <v>0.13679999983088775</v>
      </c>
      <c r="N15" s="33">
        <f>VLOOKUP(N$1,'Variação Alíquotas'!$A$4:$W$1502,14,FALSE)</f>
        <v>0.17029999997781539</v>
      </c>
      <c r="O15" s="33">
        <f>VLOOKUP(O$1,'Variação Alíquotas'!$A$4:$W$1502,14,FALSE)</f>
        <v>0.1837195341763187</v>
      </c>
      <c r="P15" s="33">
        <f>VLOOKUP(P$1,'Variação Alíquotas'!$A$4:$W$1502,14,FALSE)</f>
        <v>0.32415654506651814</v>
      </c>
      <c r="Q15" s="33">
        <f>VLOOKUP(Q$1,'Variação Alíquotas'!$A$4:$W$1502,14,FALSE)</f>
        <v>0.20250000021313203</v>
      </c>
      <c r="R15" s="33">
        <f>VLOOKUP(R$1,'Variação Alíquotas'!$A$4:$W$1502,14,FALSE)</f>
        <v>0.36705599201578465</v>
      </c>
      <c r="S15" s="33">
        <f>VLOOKUP(S$1,'Variação Alíquotas'!$A$4:$W$1502,14,FALSE)</f>
        <v>0.18470000000925002</v>
      </c>
      <c r="T15" s="33">
        <f>VLOOKUP(T$1,'Variação Alíquotas'!$A$4:$W$1502,14,FALSE)</f>
        <v>0.14196380298948152</v>
      </c>
      <c r="U15" s="33">
        <f>VLOOKUP(U$1,'Variação Alíquotas'!$A$4:$W$1502,14,FALSE)</f>
        <v>0.19910000078349424</v>
      </c>
      <c r="V15" s="33">
        <f>VLOOKUP(V$1,'Variação Alíquotas'!$A$4:$W$1502,14,FALSE)</f>
        <v>0.12293264226785458</v>
      </c>
      <c r="W15" s="33">
        <f>VLOOKUP(W$1,'Variação Alíquotas'!$A$4:$W$1502,14,FALSE)</f>
        <v>0.13849999987581132</v>
      </c>
      <c r="X15" s="33">
        <f>VLOOKUP(X$1,'Variação Alíquotas'!$A$4:$W$1502,14,FALSE)</f>
        <v>0.1887000002962812</v>
      </c>
      <c r="Y15" s="33">
        <f>VLOOKUP(Y$1,'Variação Alíquotas'!$A$4:$W$1502,14,FALSE)</f>
        <v>0.21270000036040571</v>
      </c>
      <c r="Z15" s="33">
        <f>VLOOKUP(Z$1,'Variação Alíquotas'!$A$4:$W$1502,14,FALSE)</f>
        <v>0.17250000024163117</v>
      </c>
      <c r="AA15" s="33">
        <f>VLOOKUP(AA$1,'Variação Alíquotas'!$A$4:$W$1502,14,FALSE)</f>
        <v>0.18610000068782376</v>
      </c>
      <c r="AB15" s="33">
        <f>VLOOKUP(AB$1,'Variação Alíquotas'!$A$4:$W$1502,14,FALSE)</f>
        <v>0.16150000031224382</v>
      </c>
      <c r="AC15" s="33">
        <f>VLOOKUP(AC$1,'Variação Alíquotas'!$A$4:$W$1502,14,FALSE)</f>
        <v>0.12626487570900941</v>
      </c>
      <c r="AD15" s="33">
        <f>VLOOKUP(AD$1,'Variação Alíquotas'!$A$4:$W$1502,14,FALSE)</f>
        <v>0.13099999993253486</v>
      </c>
      <c r="AE15" s="33">
        <f>VLOOKUP(AE$1,'Variação Alíquotas'!$A$4:$W$1502,14,FALSE)</f>
        <v>0.15650000014317308</v>
      </c>
      <c r="AF15" s="33">
        <f>VLOOKUP(AF$1,'Variação Alíquotas'!$A$4:$W$1502,14,FALSE)</f>
        <v>0.16030000016316243</v>
      </c>
      <c r="AG15" s="33">
        <f>VLOOKUP(AG$1,'Variação Alíquotas'!$A$4:$W$1502,14,FALSE)</f>
        <v>0.15220000026149877</v>
      </c>
      <c r="AH15" s="33">
        <f>VLOOKUP(AH$1,'Variação Alíquotas'!$A$4:$W$1502,14,FALSE)</f>
        <v>0.16262091665784451</v>
      </c>
      <c r="AI15" s="33">
        <f>VLOOKUP(AI$1,'Variação Alíquotas'!$A$4:$W$1502,14,FALSE)</f>
        <v>0.28009999950060044</v>
      </c>
      <c r="AJ15" s="33">
        <f>VLOOKUP(AJ$1,'Variação Alíquotas'!$A$4:$W$1502,14,FALSE)</f>
        <v>0.12730000006153991</v>
      </c>
      <c r="AK15" s="33">
        <f>VLOOKUP(AK$1,'Variação Alíquotas'!$A$4:$W$1502,14,FALSE)</f>
        <v>0.16452407648119449</v>
      </c>
      <c r="AL15" s="33">
        <f>VLOOKUP(AL$1,'Variação Alíquotas'!$A$4:$W$1502,14,FALSE)</f>
        <v>0.17710000035296103</v>
      </c>
      <c r="AM15" s="33">
        <f>VLOOKUP(AM$1,'Variação Alíquotas'!$A$4:$W$1502,14,FALSE)</f>
        <v>0.14930000032472973</v>
      </c>
      <c r="AN15" s="33">
        <f>VLOOKUP(AN$1,'Variação Alíquotas'!$A$4:$W$1502,14,FALSE)</f>
        <v>0.13999999993673404</v>
      </c>
      <c r="AO15" s="33">
        <f>VLOOKUP(AO$1,'Variação Alíquotas'!$A$4:$W$1502,14,FALSE)</f>
        <v>0.16630000006041654</v>
      </c>
      <c r="AP15" s="33">
        <f>VLOOKUP(AP$1,'Variação Alíquotas'!$A$4:$W$1502,14,FALSE)</f>
        <v>0.15409999984568354</v>
      </c>
      <c r="AQ15" s="33">
        <f>VLOOKUP(AQ$1,'Variação Alíquotas'!$A$4:$W$1502,14,FALSE)</f>
        <v>0.18206581364519311</v>
      </c>
      <c r="AR15" s="33">
        <f>VLOOKUP(AR$1,'Variação Alíquotas'!$A$4:$W$1502,14,FALSE)</f>
        <v>0.15899999988223668</v>
      </c>
    </row>
    <row r="16" spans="1:44" x14ac:dyDescent="0.25">
      <c r="A16" s="53" t="s">
        <v>1554</v>
      </c>
      <c r="B16" s="33">
        <f>VLOOKUP(B$1,'Variação Alíquotas'!$A$4:$W$1502,13,FALSE)</f>
        <v>7.8700001082527504E-2</v>
      </c>
      <c r="C16" s="33">
        <f>VLOOKUP(C$1,'Variação Alíquotas'!$A$4:$W$1502,13,FALSE)</f>
        <v>0.10059999990114046</v>
      </c>
      <c r="D16" s="33">
        <f>VLOOKUP(D$1,'Variação Alíquotas'!$A$4:$W$1502,13,FALSE)</f>
        <v>1.9000000102618507E-2</v>
      </c>
      <c r="E16" s="33">
        <f>VLOOKUP(E$1,'Variação Alíquotas'!$A$4:$W$1502,13,FALSE)</f>
        <v>7.8848407798722278E-2</v>
      </c>
      <c r="F16" s="33">
        <f>VLOOKUP(F$1,'Variação Alíquotas'!$A$4:$W$1502,13,FALSE)</f>
        <v>3.4899999059763709E-2</v>
      </c>
      <c r="G16" s="33">
        <f>VLOOKUP(G$1,'Variação Alíquotas'!$A$4:$W$1502,13,FALSE)</f>
        <v>9.7699999814445188E-2</v>
      </c>
      <c r="H16" s="33">
        <f>VLOOKUP(H$1,'Variação Alíquotas'!$A$4:$W$1502,13,FALSE)</f>
        <v>3.6300000159568524E-2</v>
      </c>
      <c r="I16" s="33">
        <f>VLOOKUP(I$1,'Variação Alíquotas'!$A$4:$W$1502,13,FALSE)</f>
        <v>5.2600000054772042E-2</v>
      </c>
      <c r="J16" s="33">
        <f>VLOOKUP(J$1,'Variação Alíquotas'!$A$4:$W$1502,13,FALSE)</f>
        <v>0.12369266088647368</v>
      </c>
      <c r="K16" s="33">
        <f>VLOOKUP(K$1,'Variação Alíquotas'!$A$4:$W$1502,13,FALSE)</f>
        <v>0.14370000079225703</v>
      </c>
      <c r="L16" s="33">
        <f>VLOOKUP(L$1,'Variação Alíquotas'!$A$4:$W$1502,13,FALSE)</f>
        <v>6.9799999898891379E-2</v>
      </c>
      <c r="M16" s="33">
        <f>VLOOKUP(M$1,'Variação Alíquotas'!$A$4:$W$1502,13,FALSE)</f>
        <v>2.6799999830887752E-2</v>
      </c>
      <c r="N16" s="33">
        <f>VLOOKUP(N$1,'Variação Alíquotas'!$A$4:$W$1502,13,FALSE)</f>
        <v>6.0299999977815398E-2</v>
      </c>
      <c r="O16" s="33">
        <f>VLOOKUP(O$1,'Variação Alíquotas'!$A$4:$W$1502,13,FALSE)</f>
        <v>7.3719534176318713E-2</v>
      </c>
      <c r="P16" s="33">
        <f>VLOOKUP(P$1,'Variação Alíquotas'!$A$4:$W$1502,13,FALSE)</f>
        <v>0.21415654506651813</v>
      </c>
      <c r="Q16" s="33">
        <f>VLOOKUP(Q$1,'Variação Alíquotas'!$A$4:$W$1502,13,FALSE)</f>
        <v>9.2500000213132025E-2</v>
      </c>
      <c r="R16" s="33">
        <f>VLOOKUP(R$1,'Variação Alíquotas'!$A$4:$W$1502,13,FALSE)</f>
        <v>0.17205599201578467</v>
      </c>
      <c r="S16" s="33">
        <f>VLOOKUP(S$1,'Variação Alíquotas'!$A$4:$W$1502,13,FALSE)</f>
        <v>6.9700000009250002E-2</v>
      </c>
      <c r="T16" s="33">
        <f>VLOOKUP(T$1,'Variação Alíquotas'!$A$4:$W$1502,13,FALSE)</f>
        <v>3.1963802989481531E-2</v>
      </c>
      <c r="U16" s="33">
        <f>VLOOKUP(U$1,'Variação Alíquotas'!$A$4:$W$1502,13,FALSE)</f>
        <v>8.910000078349424E-2</v>
      </c>
      <c r="V16" s="33">
        <f>VLOOKUP(V$1,'Variação Alíquotas'!$A$4:$W$1502,13,FALSE)</f>
        <v>1.2932642267854582E-2</v>
      </c>
      <c r="W16" s="33">
        <f>VLOOKUP(W$1,'Variação Alíquotas'!$A$4:$W$1502,13,FALSE)</f>
        <v>2.8499999875811328E-2</v>
      </c>
      <c r="X16" s="33">
        <f>VLOOKUP(X$1,'Variação Alíquotas'!$A$4:$W$1502,13,FALSE)</f>
        <v>7.1000000296281202E-2</v>
      </c>
      <c r="Y16" s="33">
        <f>VLOOKUP(Y$1,'Variação Alíquotas'!$A$4:$W$1502,13,FALSE)</f>
        <v>9.77000003604057E-2</v>
      </c>
      <c r="Z16" s="33">
        <f>VLOOKUP(Z$1,'Variação Alíquotas'!$A$4:$W$1502,13,FALSE)</f>
        <v>6.2500000241631173E-2</v>
      </c>
      <c r="AA16" s="33">
        <f>VLOOKUP(AA$1,'Variação Alíquotas'!$A$4:$W$1502,13,FALSE)</f>
        <v>7.6100000687823757E-2</v>
      </c>
      <c r="AB16" s="33">
        <f>VLOOKUP(AB$1,'Variação Alíquotas'!$A$4:$W$1502,13,FALSE)</f>
        <v>5.1500000312243825E-2</v>
      </c>
      <c r="AC16" s="33">
        <f>VLOOKUP(AC$1,'Variação Alíquotas'!$A$4:$W$1502,13,FALSE)</f>
        <v>1.6264875709009391E-2</v>
      </c>
      <c r="AD16" s="33">
        <f>VLOOKUP(AD$1,'Variação Alíquotas'!$A$4:$W$1502,13,FALSE)</f>
        <v>2.0999999932534857E-2</v>
      </c>
      <c r="AE16" s="33">
        <f>VLOOKUP(AE$1,'Variação Alíquotas'!$A$4:$W$1502,13,FALSE)</f>
        <v>4.6500000143173091E-2</v>
      </c>
      <c r="AF16" s="33">
        <f>VLOOKUP(AF$1,'Variação Alíquotas'!$A$4:$W$1502,13,FALSE)</f>
        <v>5.0300000163162439E-2</v>
      </c>
      <c r="AG16" s="33">
        <f>VLOOKUP(AG$1,'Variação Alíquotas'!$A$4:$W$1502,13,FALSE)</f>
        <v>1.0000000261498762E-2</v>
      </c>
      <c r="AH16" s="33">
        <f>VLOOKUP(AH$1,'Variação Alíquotas'!$A$4:$W$1502,13,FALSE)</f>
        <v>5.2620916657844519E-2</v>
      </c>
      <c r="AI16" s="33">
        <f>VLOOKUP(AI$1,'Variação Alíquotas'!$A$4:$W$1502,13,FALSE)</f>
        <v>8.0099999500600441E-2</v>
      </c>
      <c r="AJ16" s="33">
        <f>VLOOKUP(AJ$1,'Variação Alíquotas'!$A$4:$W$1502,13,FALSE)</f>
        <v>1.7300000061539905E-2</v>
      </c>
      <c r="AK16" s="33">
        <f>VLOOKUP(AK$1,'Variação Alíquotas'!$A$4:$W$1502,13,FALSE)</f>
        <v>5.4524076481194485E-2</v>
      </c>
      <c r="AL16" s="33">
        <f>VLOOKUP(AL$1,'Variação Alíquotas'!$A$4:$W$1502,13,FALSE)</f>
        <v>6.7100000352961042E-2</v>
      </c>
      <c r="AM16" s="33">
        <f>VLOOKUP(AM$1,'Variação Alíquotas'!$A$4:$W$1502,13,FALSE)</f>
        <v>3.9300000324729724E-2</v>
      </c>
      <c r="AN16" s="33">
        <f>VLOOKUP(AN$1,'Variação Alíquotas'!$A$4:$W$1502,13,FALSE)</f>
        <v>2.9999999936734037E-2</v>
      </c>
      <c r="AO16" s="33">
        <f>VLOOKUP(AO$1,'Variação Alíquotas'!$A$4:$W$1502,13,FALSE)</f>
        <v>5.6300000060416536E-2</v>
      </c>
      <c r="AP16" s="33">
        <f>VLOOKUP(AP$1,'Variação Alíquotas'!$A$4:$W$1502,13,FALSE)</f>
        <v>4.4099999845683545E-2</v>
      </c>
      <c r="AQ16" s="33">
        <f>VLOOKUP(AQ$1,'Variação Alíquotas'!$A$4:$W$1502,13,FALSE)</f>
        <v>7.2065813645193114E-2</v>
      </c>
      <c r="AR16" s="33">
        <f>VLOOKUP(AR$1,'Variação Alíquotas'!$A$4:$W$1502,13,FALSE)</f>
        <v>4.8999999882236689E-2</v>
      </c>
    </row>
    <row r="17" spans="1:44" x14ac:dyDescent="0.25">
      <c r="A17" s="54" t="s">
        <v>1553</v>
      </c>
      <c r="B17" s="32">
        <f>B16+B15</f>
        <v>0.267400002165055</v>
      </c>
      <c r="C17" s="32">
        <f t="shared" ref="C17:K17" si="40">C16+C15</f>
        <v>0.31119999980228097</v>
      </c>
      <c r="D17" s="32">
        <f t="shared" si="40"/>
        <v>0.14800000020523701</v>
      </c>
      <c r="E17" s="32">
        <f t="shared" si="40"/>
        <v>0.26769681559744457</v>
      </c>
      <c r="F17" s="32">
        <f t="shared" si="40"/>
        <v>0.1797999981195274</v>
      </c>
      <c r="G17" s="32">
        <f t="shared" si="40"/>
        <v>0.30539999962889042</v>
      </c>
      <c r="H17" s="32">
        <f t="shared" si="40"/>
        <v>0.18260000031913703</v>
      </c>
      <c r="I17" s="32">
        <f t="shared" si="40"/>
        <v>0.2152000001095441</v>
      </c>
      <c r="J17" s="32">
        <f t="shared" si="40"/>
        <v>0.35738532177294735</v>
      </c>
      <c r="K17" s="32">
        <f t="shared" si="40"/>
        <v>0.39740000158451405</v>
      </c>
      <c r="L17" s="32">
        <f t="shared" ref="L17" si="41">L16+L15</f>
        <v>0.26399999979778277</v>
      </c>
      <c r="M17" s="32">
        <f t="shared" ref="M17" si="42">M16+M15</f>
        <v>0.16359999966177552</v>
      </c>
      <c r="N17" s="32">
        <f t="shared" ref="N17" si="43">N16+N15</f>
        <v>0.2305999999556308</v>
      </c>
      <c r="O17" s="32">
        <f t="shared" ref="O17" si="44">O16+O15</f>
        <v>0.25743906835263741</v>
      </c>
      <c r="P17" s="32">
        <f t="shared" ref="P17" si="45">P16+P15</f>
        <v>0.5383130901330363</v>
      </c>
      <c r="Q17" s="32">
        <f t="shared" ref="Q17" si="46">Q16+Q15</f>
        <v>0.29500000042626406</v>
      </c>
      <c r="R17" s="32">
        <f t="shared" ref="R17" si="47">R16+R15</f>
        <v>0.53911198403156935</v>
      </c>
      <c r="S17" s="32">
        <f t="shared" ref="S17" si="48">S16+S15</f>
        <v>0.25440000001850005</v>
      </c>
      <c r="T17" s="32">
        <f t="shared" ref="T17" si="49">T16+T15</f>
        <v>0.17392760597896306</v>
      </c>
      <c r="U17" s="32">
        <f t="shared" ref="U17" si="50">U16+U15</f>
        <v>0.2882000015669885</v>
      </c>
      <c r="V17" s="32">
        <f t="shared" ref="V17" si="51">V16+V15</f>
        <v>0.13586528453570917</v>
      </c>
      <c r="W17" s="32">
        <f t="shared" ref="W17" si="52">W16+W15</f>
        <v>0.16699999975162266</v>
      </c>
      <c r="X17" s="32">
        <f t="shared" ref="X17" si="53">X16+X15</f>
        <v>0.25970000059256237</v>
      </c>
      <c r="Y17" s="32">
        <f t="shared" ref="Y17" si="54">Y16+Y15</f>
        <v>0.31040000072081142</v>
      </c>
      <c r="Z17" s="32">
        <f t="shared" ref="Z17" si="55">Z16+Z15</f>
        <v>0.23500000048326236</v>
      </c>
      <c r="AA17" s="32">
        <f t="shared" ref="AA17" si="56">AA16+AA15</f>
        <v>0.26220000137564753</v>
      </c>
      <c r="AB17" s="32">
        <f t="shared" ref="AB17" si="57">AB16+AB15</f>
        <v>0.21300000062448765</v>
      </c>
      <c r="AC17" s="32">
        <f t="shared" ref="AC17" si="58">AC16+AC15</f>
        <v>0.1425297514180188</v>
      </c>
      <c r="AD17" s="32">
        <f t="shared" ref="AD17" si="59">AD16+AD15</f>
        <v>0.15199999986506971</v>
      </c>
      <c r="AE17" s="32">
        <f t="shared" ref="AE17" si="60">AE16+AE15</f>
        <v>0.20300000028634618</v>
      </c>
      <c r="AF17" s="32">
        <f t="shared" ref="AF17" si="61">AF16+AF15</f>
        <v>0.21060000032632487</v>
      </c>
      <c r="AG17" s="32">
        <f t="shared" ref="AG17" si="62">AG16+AG15</f>
        <v>0.16220000052299755</v>
      </c>
      <c r="AH17" s="32">
        <f t="shared" ref="AH17" si="63">AH16+AH15</f>
        <v>0.21524183331568902</v>
      </c>
      <c r="AI17" s="32">
        <f t="shared" ref="AI17" si="64">AI16+AI15</f>
        <v>0.36019999900120087</v>
      </c>
      <c r="AJ17" s="32">
        <f t="shared" ref="AJ17" si="65">AJ16+AJ15</f>
        <v>0.1446000001230798</v>
      </c>
      <c r="AK17" s="32">
        <f t="shared" ref="AK17" si="66">AK16+AK15</f>
        <v>0.21904815296238897</v>
      </c>
      <c r="AL17" s="32">
        <f t="shared" ref="AL17" si="67">AL16+AL15</f>
        <v>0.24420000070592207</v>
      </c>
      <c r="AM17" s="32">
        <f t="shared" ref="AM17" si="68">AM16+AM15</f>
        <v>0.18860000064945945</v>
      </c>
      <c r="AN17" s="32">
        <f t="shared" ref="AN17" si="69">AN16+AN15</f>
        <v>0.16999999987346809</v>
      </c>
      <c r="AO17" s="32">
        <f t="shared" ref="AO17" si="70">AO16+AO15</f>
        <v>0.22260000012083309</v>
      </c>
      <c r="AP17" s="32">
        <f t="shared" ref="AP17" si="71">AP16+AP15</f>
        <v>0.19819999969136709</v>
      </c>
      <c r="AQ17" s="32">
        <f t="shared" ref="AQ17" si="72">AQ16+AQ15</f>
        <v>0.25413162729038624</v>
      </c>
      <c r="AR17" s="32">
        <f t="shared" ref="AR17" si="73">AR16+AR15</f>
        <v>0.20799999976447336</v>
      </c>
    </row>
    <row r="18" spans="1:44" x14ac:dyDescent="0.25">
      <c r="A18" s="54" t="s">
        <v>1552</v>
      </c>
      <c r="B18" s="32">
        <f>(B16*B13)/(B14*B6)*-1</f>
        <v>0.53057135613911566</v>
      </c>
      <c r="C18" s="32">
        <f>(C16*C13)/(C14*C6)*-1</f>
        <v>0.52136446942441494</v>
      </c>
      <c r="D18" s="32">
        <f>(D16*D13)/(D14*D6)*-1</f>
        <v>0.17769020303529892</v>
      </c>
      <c r="E18" s="32">
        <f>(E16*E13)/(E14*E6)*-1</f>
        <v>0.75097810989773772</v>
      </c>
      <c r="F18" s="32">
        <f>(F16*F13)/(F14*F6)*-1</f>
        <v>0.29523479749783937</v>
      </c>
      <c r="G18" s="32">
        <f>(G16*G13)/(G14*G6)*-1</f>
        <v>0.32080791087082167</v>
      </c>
      <c r="H18" s="32">
        <f>(H16*H13)/(H14*H6)*-1</f>
        <v>0.33455397418435101</v>
      </c>
      <c r="I18" s="32">
        <f>(I16*I13)/(I14*I6)*-1</f>
        <v>0.43446672070721315</v>
      </c>
      <c r="J18" s="32">
        <f>(J16*J13)/(J14*J6)*-1</f>
        <v>0.3342344825056407</v>
      </c>
      <c r="K18" s="32">
        <f>(K16*K13)/(K14*K6)*-1</f>
        <v>1.0896826724466726</v>
      </c>
      <c r="L18" s="32">
        <f>(L16*L13)/(L14*L6)*-1</f>
        <v>0.33259024409597304</v>
      </c>
      <c r="M18" s="32">
        <f>(M16*M13)/(M14*M6)*-1</f>
        <v>1.0641503689829428</v>
      </c>
      <c r="N18" s="32">
        <f>(N16*N13)/(N14*N6)*-1</f>
        <v>1.0901774636324442</v>
      </c>
      <c r="O18" s="32">
        <f>(O16*O13)/(O14*O6)*-1</f>
        <v>0.47966391147022808</v>
      </c>
      <c r="P18" s="32">
        <f>(P16*P13)/(P14*P6)*-1</f>
        <v>0.38961316325241196</v>
      </c>
      <c r="Q18" s="32">
        <f>(Q16*Q13)/(Q14*Q6)*-1</f>
        <v>0.76365203356556455</v>
      </c>
      <c r="R18" s="32">
        <f>(R16*R13)/(R14*R6)*-1</f>
        <v>0.44443086479616001</v>
      </c>
      <c r="S18" s="32">
        <f>(S16*S13)/(S14*S6)*-1</f>
        <v>0.46705968672708231</v>
      </c>
      <c r="T18" s="32">
        <f>(T16*T13)/(T14*T6)*-1</f>
        <v>0.39487513562038401</v>
      </c>
      <c r="U18" s="32">
        <f>(U16*U13)/(U14*U6)*-1</f>
        <v>0.88838665876085476</v>
      </c>
      <c r="V18" s="32">
        <f>(V16*V13)/(V14*V6)*-1</f>
        <v>0.22768154354222506</v>
      </c>
      <c r="W18" s="32">
        <f>(W16*W13)/(W14*W6)*-1</f>
        <v>0.11720433249645415</v>
      </c>
      <c r="X18" s="32">
        <f>(X16*X13)/(X14*X6)*-1</f>
        <v>0.49369197532948239</v>
      </c>
      <c r="Y18" s="32">
        <f>(Y16*Y13)/(Y14*Y6)*-1</f>
        <v>0.44237933088515891</v>
      </c>
      <c r="Z18" s="32">
        <f>(Z16*Z13)/(Z14*Z6)*-1</f>
        <v>0.51753310294054566</v>
      </c>
      <c r="AA18" s="32">
        <f>(AA16*AA13)/(AA14*AA6)*-1</f>
        <v>0.5150977155766816</v>
      </c>
      <c r="AB18" s="32">
        <f>(AB16*AB13)/(AB14*AB6)*-1</f>
        <v>0.41368942836514616</v>
      </c>
      <c r="AC18" s="32">
        <f>(AC16*AC13)/(AC14*AC6)*-1</f>
        <v>0.42424748931832301</v>
      </c>
      <c r="AD18" s="32">
        <f>(AD16*AD13)/(AD14*AD6)*-1</f>
        <v>0.5693765660636616</v>
      </c>
      <c r="AE18" s="32">
        <f>(AE16*AE13)/(AE14*AE6)*-1</f>
        <v>0.23245251246839346</v>
      </c>
      <c r="AF18" s="32">
        <f>(AF16*AF13)/(AF14*AF6)*-1</f>
        <v>0.36587781028906158</v>
      </c>
      <c r="AG18" s="32">
        <f>(AG16*AG13)/(AG14*AG6)*-1</f>
        <v>3.7752401598097111E-2</v>
      </c>
      <c r="AH18" s="32">
        <f>(AH16*AH13)/(AH14*AH6)*-1</f>
        <v>0.47810821921581453</v>
      </c>
      <c r="AI18" s="32">
        <f>(AI16*AI13)/(AI14*AI6)*-1</f>
        <v>0.17705717923587594</v>
      </c>
      <c r="AJ18" s="32">
        <f>(AJ16*AJ13)/(AJ14*AJ6)*-1</f>
        <v>0.17025389610278099</v>
      </c>
      <c r="AK18" s="32">
        <f>(AK16*AK13)/(AK14*AK6)*-1</f>
        <v>0.48902827900993096</v>
      </c>
      <c r="AL18" s="32">
        <f>(AL16*AL13)/(AL14*AL6)*-1</f>
        <v>0.28797749849063498</v>
      </c>
      <c r="AM18" s="32">
        <f>(AM16*AM13)/(AM14*AM6)*-1</f>
        <v>0.44860904177190031</v>
      </c>
      <c r="AN18" s="32">
        <f>(AN16*AN13)/(AN14*AN6)*-1</f>
        <v>0.3216071456396522</v>
      </c>
      <c r="AO18" s="32">
        <f>(AO16*AO13)/(AO14*AO6)*-1</f>
        <v>0.41960209756947781</v>
      </c>
      <c r="AP18" s="32">
        <f>(AP16*AP13)/(AP14*AP6)*-1</f>
        <v>0.25487581637607354</v>
      </c>
      <c r="AQ18" s="32">
        <f>(AQ16*AQ13)/(AQ14*AQ6)*-1</f>
        <v>0.45345356716498814</v>
      </c>
      <c r="AR18" s="32">
        <f>(AR16*AR13)/(AR14*AR6)*-1</f>
        <v>0.35080472085723657</v>
      </c>
    </row>
    <row r="19" spans="1:44" x14ac:dyDescent="0.25">
      <c r="A19" s="54" t="s">
        <v>1531</v>
      </c>
      <c r="B19" s="30">
        <f>B14*B12</f>
        <v>-383886.7993468364</v>
      </c>
      <c r="C19" s="30">
        <f t="shared" ref="C19:J19" si="74">C14*C12</f>
        <v>-2073585.5056128849</v>
      </c>
      <c r="D19" s="30">
        <f t="shared" si="74"/>
        <v>-2058371.6737263054</v>
      </c>
      <c r="E19" s="30">
        <f t="shared" si="74"/>
        <v>-1579466.1722108014</v>
      </c>
      <c r="F19" s="30">
        <f t="shared" si="74"/>
        <v>-452048.26786355639</v>
      </c>
      <c r="G19" s="30">
        <f t="shared" si="74"/>
        <v>-937516.78693141195</v>
      </c>
      <c r="H19" s="30">
        <f t="shared" si="74"/>
        <v>-1733769.7113928613</v>
      </c>
      <c r="I19" s="30">
        <f t="shared" si="74"/>
        <v>-3225671.8783266679</v>
      </c>
      <c r="J19" s="30">
        <f t="shared" si="74"/>
        <v>-9608852.9306849428</v>
      </c>
      <c r="K19" s="30">
        <f t="shared" ref="K19:AR19" si="75">K14*K12</f>
        <v>-665132.51194989611</v>
      </c>
      <c r="L19" s="30">
        <f t="shared" si="75"/>
        <v>-2976247.0851396141</v>
      </c>
      <c r="M19" s="30">
        <f t="shared" si="75"/>
        <v>-195599.07358650013</v>
      </c>
      <c r="N19" s="30">
        <f t="shared" si="75"/>
        <v>-9098374.1563168708</v>
      </c>
      <c r="O19" s="30">
        <f t="shared" si="75"/>
        <v>-507434.85159500217</v>
      </c>
      <c r="P19" s="30">
        <f t="shared" si="75"/>
        <v>-2124581017.4901373</v>
      </c>
      <c r="Q19" s="30">
        <f t="shared" si="75"/>
        <v>-1782972.8357532718</v>
      </c>
      <c r="R19" s="30">
        <f t="shared" si="75"/>
        <v>-2630578.6566263721</v>
      </c>
      <c r="S19" s="30">
        <f t="shared" si="75"/>
        <v>-837445.49134870071</v>
      </c>
      <c r="T19" s="30">
        <f t="shared" si="75"/>
        <v>-1758907.5895519615</v>
      </c>
      <c r="U19" s="30">
        <f t="shared" si="75"/>
        <v>-350216.13731730974</v>
      </c>
      <c r="V19" s="30">
        <f t="shared" si="75"/>
        <v>-1205674.0200224936</v>
      </c>
      <c r="W19" s="30">
        <f t="shared" si="75"/>
        <v>-2359979.6010101587</v>
      </c>
      <c r="X19" s="30">
        <f t="shared" si="75"/>
        <v>-1154081.9119724231</v>
      </c>
      <c r="Y19" s="30">
        <f t="shared" si="75"/>
        <v>-658203.87350119837</v>
      </c>
      <c r="Z19" s="30">
        <f t="shared" si="75"/>
        <v>-463268.82188223099</v>
      </c>
      <c r="AA19" s="30">
        <f t="shared" si="75"/>
        <v>-493393.28134406207</v>
      </c>
      <c r="AB19" s="30">
        <f t="shared" si="75"/>
        <v>-1112784.2510543345</v>
      </c>
      <c r="AC19" s="30">
        <f t="shared" si="75"/>
        <v>-616738.3096737467</v>
      </c>
      <c r="AD19" s="30">
        <f t="shared" si="75"/>
        <v>-118228.71477130427</v>
      </c>
      <c r="AE19" s="30">
        <f t="shared" si="75"/>
        <v>-863332.03609307169</v>
      </c>
      <c r="AF19" s="30">
        <f t="shared" si="75"/>
        <v>-2251669.6409937399</v>
      </c>
      <c r="AG19" s="30">
        <f t="shared" si="75"/>
        <v>-336037.28919998353</v>
      </c>
      <c r="AH19" s="30">
        <f t="shared" si="75"/>
        <v>-1715826.3748744279</v>
      </c>
      <c r="AI19" s="30">
        <f t="shared" si="75"/>
        <v>-2635730.1780202375</v>
      </c>
      <c r="AJ19" s="30">
        <f t="shared" si="75"/>
        <v>-4195918.3815740747</v>
      </c>
      <c r="AK19" s="30">
        <f t="shared" si="75"/>
        <v>-9758243.0653520729</v>
      </c>
      <c r="AL19" s="30">
        <f t="shared" si="75"/>
        <v>-2570709.698034869</v>
      </c>
      <c r="AM19" s="30">
        <f t="shared" si="75"/>
        <v>-393702.65505720489</v>
      </c>
      <c r="AN19" s="30">
        <f t="shared" si="75"/>
        <v>-3003993.7441795217</v>
      </c>
      <c r="AO19" s="30">
        <f t="shared" si="75"/>
        <v>-6026057.4513855102</v>
      </c>
      <c r="AP19" s="30">
        <f t="shared" si="75"/>
        <v>-1176311.8854718369</v>
      </c>
      <c r="AQ19" s="30">
        <f t="shared" si="75"/>
        <v>-13736941.867325528</v>
      </c>
      <c r="AR19" s="30">
        <f t="shared" si="75"/>
        <v>-1485430.5461418813</v>
      </c>
    </row>
    <row r="20" spans="1:44" x14ac:dyDescent="0.25">
      <c r="A20" s="54" t="s">
        <v>1551</v>
      </c>
      <c r="B20" s="32">
        <f>B19/B13*-1</f>
        <v>0.11225500244435307</v>
      </c>
      <c r="C20" s="32">
        <f t="shared" ref="C20:K20" si="76">C19/C13*-1</f>
        <v>0.13850925788249396</v>
      </c>
      <c r="D20" s="32">
        <f t="shared" si="76"/>
        <v>5.1518788186898298E-2</v>
      </c>
      <c r="E20" s="32">
        <f t="shared" si="76"/>
        <v>7.3295824689405778E-2</v>
      </c>
      <c r="F20" s="32">
        <f t="shared" si="76"/>
        <v>8.5519554779681053E-2</v>
      </c>
      <c r="G20" s="32">
        <f t="shared" si="76"/>
        <v>0.24570728284402091</v>
      </c>
      <c r="H20" s="32">
        <f t="shared" si="76"/>
        <v>7.8195328364262864E-2</v>
      </c>
      <c r="I20" s="32">
        <f t="shared" si="76"/>
        <v>8.365371361500791E-2</v>
      </c>
      <c r="J20" s="32">
        <f t="shared" si="76"/>
        <v>0.22208356214709685</v>
      </c>
      <c r="K20" s="32">
        <f t="shared" si="76"/>
        <v>0.12790192256746821</v>
      </c>
      <c r="L20" s="32">
        <f t="shared" ref="L20" si="77">L19/L13*-1</f>
        <v>0.14751189090190839</v>
      </c>
      <c r="M20" s="32">
        <f t="shared" ref="M20" si="78">M19/M13*-1</f>
        <v>1.7015534380155319E-2</v>
      </c>
      <c r="N20" s="32">
        <f t="shared" ref="N20" si="79">N19/N13*-1</f>
        <v>4.8403785935219504E-2</v>
      </c>
      <c r="O20" s="32">
        <f t="shared" ref="O20" si="80">O19/O13*-1</f>
        <v>0.12050008521628722</v>
      </c>
      <c r="P20" s="32">
        <f t="shared" ref="P20" si="81">P19/P13*-1</f>
        <v>0.45960511488456274</v>
      </c>
      <c r="Q20" s="32">
        <f t="shared" ref="Q20" si="82">Q19/Q13*-1</f>
        <v>8.4446361821167562E-2</v>
      </c>
      <c r="R20" s="32">
        <f t="shared" ref="R20" si="83">R19/R13*-1</f>
        <v>0.33589492298051465</v>
      </c>
      <c r="S20" s="32">
        <f t="shared" ref="S20" si="84">S19/S13*-1</f>
        <v>0.10910394344405462</v>
      </c>
      <c r="T20" s="32">
        <f t="shared" ref="T20" si="85">T19/T13*-1</f>
        <v>5.4019567796518925E-2</v>
      </c>
      <c r="U20" s="32">
        <f t="shared" ref="U20" si="86">U19/U13*-1</f>
        <v>6.6729650809826221E-2</v>
      </c>
      <c r="V20" s="32">
        <f t="shared" ref="V20" si="87">V19/V13*-1</f>
        <v>2.2690633358303573E-2</v>
      </c>
      <c r="W20" s="32">
        <f t="shared" ref="W20" si="88">W19/W13*-1</f>
        <v>0.17870898707716876</v>
      </c>
      <c r="X20" s="32">
        <f t="shared" ref="X20" si="89">X19/X13*-1</f>
        <v>0.10146373102067346</v>
      </c>
      <c r="Y20" s="32">
        <f t="shared" ref="Y20" si="90">Y19/Y13*-1</f>
        <v>0.15846387990623317</v>
      </c>
      <c r="Z20" s="32">
        <f t="shared" ref="Z20" si="91">Z19/Z13*-1</f>
        <v>5.9701433422758687E-2</v>
      </c>
      <c r="AA20" s="32">
        <f t="shared" ref="AA20" si="92">AA19/AA13*-1</f>
        <v>0.10915651818807025</v>
      </c>
      <c r="AB20" s="32">
        <f t="shared" ref="AB20" si="93">AB19/AB13*-1</f>
        <v>8.3927537930401558E-2</v>
      </c>
      <c r="AC20" s="32">
        <f t="shared" ref="AC20" si="94">AC19/AC13*-1</f>
        <v>2.735832417039652E-2</v>
      </c>
      <c r="AD20" s="32">
        <f t="shared" ref="AD20" si="95">AD19/AD13*-1</f>
        <v>2.3459756165676932E-2</v>
      </c>
      <c r="AE20" s="32">
        <f t="shared" ref="AE20" si="96">AE19/AE13*-1</f>
        <v>0.13733990760198397</v>
      </c>
      <c r="AF20" s="32">
        <f t="shared" ref="AF20" si="97">AF19/AF13*-1</f>
        <v>9.5252246258259149E-2</v>
      </c>
      <c r="AG20" s="32">
        <f t="shared" ref="AG20" si="98">AG19/AG13*-1</f>
        <v>0.21968333676810881</v>
      </c>
      <c r="AH20" s="32">
        <f t="shared" ref="AH20" si="99">AH19/AH13*-1</f>
        <v>7.4381017341751635E-2</v>
      </c>
      <c r="AI20" s="32">
        <f t="shared" ref="AI20" si="100">AI19/AI13*-1</f>
        <v>0.36583726533037025</v>
      </c>
      <c r="AJ20" s="32">
        <f t="shared" ref="AJ20" si="101">AJ19/AJ13*-1</f>
        <v>6.9208367785926622E-2</v>
      </c>
      <c r="AK20" s="32">
        <f t="shared" ref="AK20" si="102">AK19/AK13*-1</f>
        <v>8.4967872169949346E-2</v>
      </c>
      <c r="AL20" s="32">
        <f t="shared" ref="AL20" si="103">AL19/AL13*-1</f>
        <v>0.18762621426552781</v>
      </c>
      <c r="AM20" s="32">
        <f t="shared" ref="AM20" si="104">AM19/AM13*-1</f>
        <v>6.1642698067574865E-2</v>
      </c>
      <c r="AN20" s="32">
        <f t="shared" ref="AN20" si="105">AN19/AN13*-1</f>
        <v>4.525013219339271E-2</v>
      </c>
      <c r="AO20" s="32">
        <f t="shared" ref="AO20" si="106">AO19/AO13*-1</f>
        <v>9.3809209130682927E-2</v>
      </c>
      <c r="AP20" s="32">
        <f t="shared" ref="AP20" si="107">AP19/AP13*-1</f>
        <v>0.14006503284528588</v>
      </c>
      <c r="AQ20" s="32">
        <f t="shared" ref="AQ20" si="108">AQ19/AQ13*-1</f>
        <v>0.11948259204106704</v>
      </c>
      <c r="AR20" s="32">
        <f t="shared" ref="AR20" si="109">AR19/AR13*-1</f>
        <v>9.6645975855537983E-2</v>
      </c>
    </row>
    <row r="21" spans="1:44" x14ac:dyDescent="0.25">
      <c r="A21" s="54" t="s">
        <v>1550</v>
      </c>
      <c r="B21" s="32">
        <f>B20+B15</f>
        <v>0.30095500352688054</v>
      </c>
      <c r="C21" s="32">
        <f t="shared" ref="C21:K21" si="110">C20+C15</f>
        <v>0.34910925778363444</v>
      </c>
      <c r="D21" s="32">
        <f t="shared" si="110"/>
        <v>0.18051878828951679</v>
      </c>
      <c r="E21" s="32">
        <f t="shared" si="110"/>
        <v>0.26214423248812807</v>
      </c>
      <c r="F21" s="32">
        <f t="shared" si="110"/>
        <v>0.23041955383944474</v>
      </c>
      <c r="G21" s="32">
        <f t="shared" si="110"/>
        <v>0.45340728265846608</v>
      </c>
      <c r="H21" s="32">
        <f t="shared" si="110"/>
        <v>0.22449532852383136</v>
      </c>
      <c r="I21" s="32">
        <f t="shared" si="110"/>
        <v>0.24625371366977994</v>
      </c>
      <c r="J21" s="32">
        <f t="shared" si="110"/>
        <v>0.45577622303357052</v>
      </c>
      <c r="K21" s="32">
        <f t="shared" si="110"/>
        <v>0.3816019233597252</v>
      </c>
      <c r="L21" s="32">
        <f t="shared" ref="L21" si="111">L20+L15</f>
        <v>0.34171189080079978</v>
      </c>
      <c r="M21" s="32">
        <f t="shared" ref="M21" si="112">M20+M15</f>
        <v>0.15381553421104308</v>
      </c>
      <c r="N21" s="32">
        <f t="shared" ref="N21" si="113">N20+N15</f>
        <v>0.21870378591303491</v>
      </c>
      <c r="O21" s="32">
        <f t="shared" ref="O21" si="114">O20+O15</f>
        <v>0.30421961939260589</v>
      </c>
      <c r="P21" s="32">
        <f t="shared" ref="P21" si="115">P20+P15</f>
        <v>0.78376165995108082</v>
      </c>
      <c r="Q21" s="32">
        <f t="shared" ref="Q21" si="116">Q20+Q15</f>
        <v>0.28694636203429957</v>
      </c>
      <c r="R21" s="32">
        <f t="shared" ref="R21" si="117">R20+R15</f>
        <v>0.70295091499629936</v>
      </c>
      <c r="S21" s="32">
        <f t="shared" ref="S21" si="118">S20+S15</f>
        <v>0.29380394345330463</v>
      </c>
      <c r="T21" s="32">
        <f t="shared" ref="T21" si="119">T20+T15</f>
        <v>0.19598337078600045</v>
      </c>
      <c r="U21" s="32">
        <f t="shared" ref="U21" si="120">U20+U15</f>
        <v>0.26582965159332045</v>
      </c>
      <c r="V21" s="32">
        <f t="shared" ref="V21" si="121">V20+V15</f>
        <v>0.14562327562615815</v>
      </c>
      <c r="W21" s="32">
        <f t="shared" ref="W21" si="122">W20+W15</f>
        <v>0.31720898695298005</v>
      </c>
      <c r="X21" s="32">
        <f t="shared" ref="X21" si="123">X20+X15</f>
        <v>0.29016373131695467</v>
      </c>
      <c r="Y21" s="32">
        <f t="shared" ref="Y21" si="124">Y20+Y15</f>
        <v>0.37116388026663888</v>
      </c>
      <c r="Z21" s="32">
        <f t="shared" ref="Z21" si="125">Z20+Z15</f>
        <v>0.23220143366438986</v>
      </c>
      <c r="AA21" s="32">
        <f t="shared" ref="AA21" si="126">AA20+AA15</f>
        <v>0.29525651887589399</v>
      </c>
      <c r="AB21" s="32">
        <f t="shared" ref="AB21" si="127">AB20+AB15</f>
        <v>0.24542753824264538</v>
      </c>
      <c r="AC21" s="32">
        <f t="shared" ref="AC21" si="128">AC20+AC15</f>
        <v>0.15362319987940593</v>
      </c>
      <c r="AD21" s="32">
        <f t="shared" ref="AD21" si="129">AD20+AD15</f>
        <v>0.1544597560982118</v>
      </c>
      <c r="AE21" s="32">
        <f t="shared" ref="AE21" si="130">AE20+AE15</f>
        <v>0.29383990774515706</v>
      </c>
      <c r="AF21" s="32">
        <f t="shared" ref="AF21" si="131">AF20+AF15</f>
        <v>0.2555522464214216</v>
      </c>
      <c r="AG21" s="32">
        <f t="shared" ref="AG21" si="132">AG20+AG15</f>
        <v>0.37188333702960757</v>
      </c>
      <c r="AH21" s="32">
        <f t="shared" ref="AH21" si="133">AH20+AH15</f>
        <v>0.23700193399959613</v>
      </c>
      <c r="AI21" s="32">
        <f t="shared" ref="AI21" si="134">AI20+AI15</f>
        <v>0.64593726483097069</v>
      </c>
      <c r="AJ21" s="32">
        <f t="shared" ref="AJ21" si="135">AJ20+AJ15</f>
        <v>0.19650836784746653</v>
      </c>
      <c r="AK21" s="32">
        <f t="shared" ref="AK21" si="136">AK20+AK15</f>
        <v>0.24949194865114382</v>
      </c>
      <c r="AL21" s="32">
        <f t="shared" ref="AL21" si="137">AL20+AL15</f>
        <v>0.36472621461848886</v>
      </c>
      <c r="AM21" s="32">
        <f t="shared" ref="AM21" si="138">AM20+AM15</f>
        <v>0.21094269839230459</v>
      </c>
      <c r="AN21" s="32">
        <f t="shared" ref="AN21" si="139">AN20+AN15</f>
        <v>0.18525013213012675</v>
      </c>
      <c r="AO21" s="32">
        <f t="shared" ref="AO21" si="140">AO20+AO15</f>
        <v>0.26010920919109948</v>
      </c>
      <c r="AP21" s="32">
        <f t="shared" ref="AP21" si="141">AP20+AP15</f>
        <v>0.29416503269096939</v>
      </c>
      <c r="AQ21" s="32">
        <f t="shared" ref="AQ21" si="142">AQ20+AQ15</f>
        <v>0.30154840568626018</v>
      </c>
      <c r="AR21" s="32">
        <f t="shared" ref="AR21" si="143">AR20+AR15</f>
        <v>0.25564597573777464</v>
      </c>
    </row>
    <row r="22" spans="1:44" ht="13.5" thickBot="1" x14ac:dyDescent="0.3">
      <c r="A22" s="55" t="s">
        <v>1549</v>
      </c>
      <c r="B22" s="44">
        <f>B21/B17-1</f>
        <v>0.12548616712842597</v>
      </c>
      <c r="C22" s="44">
        <f t="shared" ref="C22:K22" si="144">C21/C17-1</f>
        <v>0.1218163817655491</v>
      </c>
      <c r="D22" s="44">
        <f t="shared" si="144"/>
        <v>0.2197215408053026</v>
      </c>
      <c r="E22" s="44">
        <f t="shared" si="144"/>
        <v>-2.0742058873297609E-2</v>
      </c>
      <c r="F22" s="44">
        <f t="shared" si="144"/>
        <v>0.28153257090840711</v>
      </c>
      <c r="G22" s="44">
        <f t="shared" si="144"/>
        <v>0.48463419518476769</v>
      </c>
      <c r="H22" s="44">
        <f t="shared" si="144"/>
        <v>0.22943772251627736</v>
      </c>
      <c r="I22" s="44">
        <f t="shared" si="144"/>
        <v>0.14430164286444436</v>
      </c>
      <c r="J22" s="44">
        <f t="shared" si="144"/>
        <v>0.27530761692314965</v>
      </c>
      <c r="K22" s="44">
        <f t="shared" si="144"/>
        <v>-3.9753593763962591E-2</v>
      </c>
      <c r="L22" s="44">
        <f t="shared" ref="L22" si="145">L21/L17-1</f>
        <v>0.29436322372175128</v>
      </c>
      <c r="M22" s="44">
        <f t="shared" ref="M22" si="146">M21/M17-1</f>
        <v>-5.9807246155016647E-2</v>
      </c>
      <c r="N22" s="44">
        <f t="shared" ref="N22" si="147">N21/N17-1</f>
        <v>-5.1588092128728613E-2</v>
      </c>
      <c r="O22" s="44">
        <f t="shared" ref="O22" si="148">O21/O17-1</f>
        <v>0.181715041696348</v>
      </c>
      <c r="P22" s="44">
        <f t="shared" ref="P22" si="149">P21/P17-1</f>
        <v>0.45595876139178682</v>
      </c>
      <c r="Q22" s="44">
        <f t="shared" ref="Q22" si="150">Q21/Q17-1</f>
        <v>-2.730046908585515E-2</v>
      </c>
      <c r="R22" s="44">
        <f t="shared" ref="R22" si="151">R21/R17-1</f>
        <v>0.30390519190375831</v>
      </c>
      <c r="S22" s="44">
        <f t="shared" ref="S22" si="152">S21/S17-1</f>
        <v>0.15488971474818825</v>
      </c>
      <c r="T22" s="44">
        <f t="shared" ref="T22" si="153">T21/T17-1</f>
        <v>0.12681002928140739</v>
      </c>
      <c r="U22" s="44">
        <f t="shared" ref="U22" si="154">U21/U17-1</f>
        <v>-7.7620922456755559E-2</v>
      </c>
      <c r="V22" s="44">
        <f t="shared" ref="V22" si="155">V21/V17-1</f>
        <v>7.1821077207432582E-2</v>
      </c>
      <c r="W22" s="44">
        <f t="shared" ref="W22" si="156">W21/W17-1</f>
        <v>0.8994550145195308</v>
      </c>
      <c r="X22" s="44">
        <f t="shared" ref="X22" si="157">X21/X17-1</f>
        <v>0.117303545070784</v>
      </c>
      <c r="Y22" s="44">
        <f t="shared" ref="Y22" si="158">Y21/Y17-1</f>
        <v>0.19575992076263371</v>
      </c>
      <c r="Z22" s="44">
        <f t="shared" ref="Z22" si="159">Z21/Z17-1</f>
        <v>-1.1908794949435864E-2</v>
      </c>
      <c r="AA22" s="44">
        <f t="shared" ref="AA22" si="160">AA21/AA17-1</f>
        <v>0.126073674015307</v>
      </c>
      <c r="AB22" s="44">
        <f t="shared" ref="AB22" si="161">AB21/AB17-1</f>
        <v>0.15224196020227465</v>
      </c>
      <c r="AC22" s="44">
        <f t="shared" ref="AC22" si="162">AC21/AC17-1</f>
        <v>7.7832511114480862E-2</v>
      </c>
      <c r="AD22" s="44">
        <f t="shared" ref="AD22" si="163">AD21/AD17-1</f>
        <v>1.6182606811352862E-2</v>
      </c>
      <c r="AE22" s="44">
        <f t="shared" ref="AE22" si="164">AE21/AE17-1</f>
        <v>0.44748722822992426</v>
      </c>
      <c r="AF22" s="44">
        <f t="shared" ref="AF22" si="165">AF21/AF17-1</f>
        <v>0.21344846165927445</v>
      </c>
      <c r="AG22" s="44">
        <f t="shared" ref="AG22" si="166">AG21/AG17-1</f>
        <v>1.2927455969821655</v>
      </c>
      <c r="AH22" s="44">
        <f t="shared" ref="AH22" si="167">AH21/AH17-1</f>
        <v>0.10109605715907555</v>
      </c>
      <c r="AI22" s="44">
        <f t="shared" ref="AI22" si="168">AI21/AI17-1</f>
        <v>0.79327392177149125</v>
      </c>
      <c r="AJ22" s="44">
        <f t="shared" ref="AJ22" si="169">AJ21/AJ17-1</f>
        <v>0.35897902960030192</v>
      </c>
      <c r="AK22" s="44">
        <f t="shared" ref="AK22" si="170">AK21/AK17-1</f>
        <v>0.13898220677524775</v>
      </c>
      <c r="AL22" s="44">
        <f t="shared" ref="AL22" si="171">AL21/AL17-1</f>
        <v>0.49355533810055352</v>
      </c>
      <c r="AM22" s="44">
        <f t="shared" ref="AM22" si="172">AM21/AM17-1</f>
        <v>0.11846605337171923</v>
      </c>
      <c r="AN22" s="44">
        <f t="shared" ref="AN22" si="173">AN21/AN17-1</f>
        <v>8.9706660400055371E-2</v>
      </c>
      <c r="AO22" s="44">
        <f t="shared" ref="AO22" si="174">AO21/AO17-1</f>
        <v>0.16850498225474131</v>
      </c>
      <c r="AP22" s="44">
        <f t="shared" ref="AP22" si="175">AP21/AP17-1</f>
        <v>0.48418281104458649</v>
      </c>
      <c r="AQ22" s="44">
        <f t="shared" ref="AQ22" si="176">AQ21/AQ17-1</f>
        <v>0.18658353901654534</v>
      </c>
      <c r="AR22" s="44">
        <f t="shared" ref="AR22" si="177">AR21/AR17-1</f>
        <v>0.22906719243871487</v>
      </c>
    </row>
    <row r="23" spans="1:44" ht="13.5" thickBot="1" x14ac:dyDescent="0.3">
      <c r="A23" s="45" t="s">
        <v>1568</v>
      </c>
      <c r="B23" s="46">
        <f>B9*2</f>
        <v>37.248669674047932</v>
      </c>
      <c r="C23" s="46">
        <f t="shared" ref="C23:AR23" si="178">C9*2</f>
        <v>37.6225237677397</v>
      </c>
      <c r="D23" s="58">
        <f t="shared" si="178"/>
        <v>69.092042921965401</v>
      </c>
      <c r="E23" s="46">
        <f t="shared" si="178"/>
        <v>40.25420182796578</v>
      </c>
      <c r="F23" s="46">
        <f t="shared" si="178"/>
        <v>38.247856855038798</v>
      </c>
      <c r="G23" s="46">
        <f t="shared" si="178"/>
        <v>36.261542581127905</v>
      </c>
      <c r="H23" s="46">
        <f t="shared" si="178"/>
        <v>37.243130387815768</v>
      </c>
      <c r="I23" s="46">
        <f t="shared" si="178"/>
        <v>41.204677841705248</v>
      </c>
      <c r="J23" s="46">
        <f t="shared" si="178"/>
        <v>60.928185461989813</v>
      </c>
      <c r="K23" s="46">
        <f t="shared" si="178"/>
        <v>14.294192137700007</v>
      </c>
      <c r="L23" s="46">
        <f t="shared" si="178"/>
        <v>39.616015523989539</v>
      </c>
      <c r="M23" s="46">
        <f t="shared" si="178"/>
        <v>43.248321873916282</v>
      </c>
      <c r="N23" s="46">
        <f t="shared" si="178"/>
        <v>16.652920728625357</v>
      </c>
      <c r="O23" s="46">
        <f t="shared" si="178"/>
        <v>35.561468285044562</v>
      </c>
      <c r="P23" s="46">
        <f t="shared" si="178"/>
        <v>74.090561224986146</v>
      </c>
      <c r="Q23" s="46">
        <f t="shared" si="178"/>
        <v>40.378182654615983</v>
      </c>
      <c r="R23" s="46">
        <f t="shared" si="178"/>
        <v>31.903202474052975</v>
      </c>
      <c r="S23" s="46">
        <f t="shared" si="178"/>
        <v>42.451379250518592</v>
      </c>
      <c r="T23" s="46">
        <f t="shared" si="178"/>
        <v>44.353582637108119</v>
      </c>
      <c r="U23" s="46">
        <f t="shared" si="178"/>
        <v>44.621427606538596</v>
      </c>
      <c r="V23" s="46">
        <f t="shared" si="178"/>
        <v>80.070297366218483</v>
      </c>
      <c r="W23" s="46">
        <f t="shared" si="178"/>
        <v>37.095394914909662</v>
      </c>
      <c r="X23" s="46">
        <f t="shared" si="178"/>
        <v>39.264169797439202</v>
      </c>
      <c r="Y23" s="46">
        <f t="shared" si="178"/>
        <v>37.664763010864043</v>
      </c>
      <c r="Z23" s="46">
        <f t="shared" si="178"/>
        <v>67.418734997704433</v>
      </c>
      <c r="AA23" s="46">
        <f t="shared" si="178"/>
        <v>39.856846496801687</v>
      </c>
      <c r="AB23" s="46">
        <f t="shared" si="178"/>
        <v>43.443534032322525</v>
      </c>
      <c r="AC23" s="46">
        <f t="shared" si="178"/>
        <v>38.185969579274705</v>
      </c>
      <c r="AD23" s="46">
        <f t="shared" si="178"/>
        <v>48.524219370054659</v>
      </c>
      <c r="AE23" s="46">
        <f t="shared" si="178"/>
        <v>41.792096097601814</v>
      </c>
      <c r="AF23" s="46">
        <f t="shared" si="178"/>
        <v>40.952463424683494</v>
      </c>
      <c r="AG23" s="46">
        <f t="shared" si="178"/>
        <v>32.999954203570503</v>
      </c>
      <c r="AH23" s="46">
        <f t="shared" si="178"/>
        <v>43.224233496449294</v>
      </c>
      <c r="AI23" s="46">
        <f t="shared" si="178"/>
        <v>35.467215040265842</v>
      </c>
      <c r="AJ23" s="46">
        <f t="shared" si="178"/>
        <v>42.520275787641573</v>
      </c>
      <c r="AK23" s="46">
        <f t="shared" si="178"/>
        <v>34.40542362635064</v>
      </c>
      <c r="AL23" s="46">
        <f t="shared" si="178"/>
        <v>41.388667992837121</v>
      </c>
      <c r="AM23" s="46">
        <f t="shared" si="178"/>
        <v>39.513243481482483</v>
      </c>
      <c r="AN23" s="46">
        <f t="shared" si="178"/>
        <v>68.654373843449832</v>
      </c>
      <c r="AO23" s="46">
        <f t="shared" si="178"/>
        <v>40.994451658608085</v>
      </c>
      <c r="AP23" s="46">
        <f t="shared" si="178"/>
        <v>41.091392765858423</v>
      </c>
      <c r="AQ23" s="46">
        <f t="shared" si="178"/>
        <v>37.947934769209716</v>
      </c>
      <c r="AR23" s="47">
        <f t="shared" si="178"/>
        <v>41.48846705564236</v>
      </c>
    </row>
  </sheetData>
  <pageMargins left="0.511811024" right="0.511811024" top="0.78740157499999996" bottom="0.78740157499999996" header="0.31496062000000002" footer="0.31496062000000002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S1512"/>
  <sheetViews>
    <sheetView zoomScale="140" zoomScaleNormal="140" workbookViewId="0"/>
  </sheetViews>
  <sheetFormatPr defaultColWidth="8.42578125" defaultRowHeight="12.75" x14ac:dyDescent="0.25"/>
  <cols>
    <col min="1" max="1" width="38.42578125" style="1" bestFit="1" customWidth="1"/>
    <col min="2" max="2" width="11" style="1" customWidth="1"/>
    <col min="3" max="3" width="8.7109375" style="1" bestFit="1" customWidth="1"/>
    <col min="4" max="4" width="9.140625" style="1" bestFit="1" customWidth="1"/>
    <col min="5" max="5" width="9" style="1" bestFit="1" customWidth="1"/>
    <col min="6" max="6" width="7.85546875" style="1" bestFit="1" customWidth="1"/>
    <col min="7" max="7" width="7.28515625" style="6" customWidth="1"/>
    <col min="8" max="8" width="8.28515625" style="1" bestFit="1" customWidth="1"/>
    <col min="9" max="9" width="13.28515625" style="6" bestFit="1" customWidth="1"/>
    <col min="10" max="10" width="12" style="6" bestFit="1" customWidth="1"/>
    <col min="11" max="11" width="7.7109375" style="1" bestFit="1" customWidth="1"/>
    <col min="12" max="12" width="11.7109375" style="6" bestFit="1" customWidth="1"/>
    <col min="13" max="13" width="8.28515625" style="1" bestFit="1" customWidth="1"/>
    <col min="14" max="14" width="7.42578125" style="1" bestFit="1" customWidth="1"/>
    <col min="15" max="15" width="11.7109375" style="6" bestFit="1" customWidth="1"/>
    <col min="16" max="16" width="8" style="1" bestFit="1" customWidth="1"/>
    <col min="17" max="17" width="7.7109375" style="1" bestFit="1" customWidth="1"/>
    <col min="18" max="19" width="8" style="1" bestFit="1" customWidth="1"/>
    <col min="20" max="20" width="13.28515625" style="6" bestFit="1" customWidth="1"/>
    <col min="21" max="21" width="12" style="6" bestFit="1" customWidth="1"/>
    <col min="22" max="23" width="12.7109375" style="6" bestFit="1" customWidth="1"/>
    <col min="24" max="24" width="10.140625" style="6" bestFit="1" customWidth="1"/>
    <col min="25" max="26" width="13.28515625" style="6" bestFit="1" customWidth="1"/>
    <col min="27" max="27" width="12" style="6" bestFit="1" customWidth="1"/>
    <col min="28" max="29" width="12.7109375" style="6" bestFit="1" customWidth="1"/>
    <col min="30" max="30" width="8.42578125" style="4"/>
    <col min="31" max="31" width="12" style="6" bestFit="1" customWidth="1"/>
    <col min="32" max="33" width="12.7109375" style="6" bestFit="1" customWidth="1"/>
    <col min="34" max="34" width="12" style="6" bestFit="1" customWidth="1"/>
    <col min="35" max="36" width="12.7109375" style="6" bestFit="1" customWidth="1"/>
    <col min="37" max="37" width="12" style="6" bestFit="1" customWidth="1"/>
    <col min="38" max="39" width="12.7109375" style="6" bestFit="1" customWidth="1"/>
    <col min="40" max="40" width="8.42578125" style="6"/>
    <col min="41" max="41" width="10.140625" style="6" bestFit="1" customWidth="1"/>
    <col min="42" max="42" width="9.7109375" style="6" bestFit="1" customWidth="1"/>
    <col min="43" max="43" width="11.28515625" style="6" bestFit="1" customWidth="1"/>
    <col min="44" max="45" width="12.7109375" style="6" bestFit="1" customWidth="1"/>
    <col min="46" max="46" width="11.28515625" style="6" bestFit="1" customWidth="1"/>
    <col min="47" max="47" width="12" style="6" bestFit="1" customWidth="1"/>
    <col min="48" max="49" width="12.7109375" style="6" bestFit="1" customWidth="1"/>
    <col min="50" max="50" width="11.28515625" style="6" bestFit="1" customWidth="1"/>
    <col min="51" max="51" width="12" style="6" bestFit="1" customWidth="1"/>
    <col min="52" max="53" width="12.7109375" style="6" bestFit="1" customWidth="1"/>
    <col min="54" max="54" width="10.140625" style="6" bestFit="1" customWidth="1"/>
    <col min="55" max="55" width="11.140625" style="6" bestFit="1" customWidth="1"/>
    <col min="56" max="56" width="10.140625" style="6" bestFit="1" customWidth="1"/>
    <col min="57" max="57" width="9.7109375" style="6" bestFit="1" customWidth="1"/>
    <col min="58" max="58" width="8.7109375" style="6" bestFit="1" customWidth="1"/>
    <col min="59" max="71" width="8.42578125" style="6"/>
    <col min="72" max="16384" width="8.42578125" style="1"/>
  </cols>
  <sheetData>
    <row r="1" spans="1:71" s="2" customFormat="1" ht="26.25" thickBot="1" x14ac:dyDescent="0.3">
      <c r="G1" s="4"/>
      <c r="I1" s="4"/>
      <c r="J1" s="4"/>
      <c r="L1" s="4"/>
      <c r="O1" s="4"/>
      <c r="T1" s="4"/>
      <c r="U1" s="5"/>
      <c r="V1" s="5"/>
      <c r="W1" s="5"/>
      <c r="X1" s="5"/>
      <c r="Y1" s="4"/>
      <c r="Z1" s="5"/>
      <c r="AA1" s="4"/>
      <c r="AB1" s="5"/>
      <c r="AC1" s="5"/>
      <c r="AD1" s="5"/>
      <c r="AE1" s="5" t="s">
        <v>5</v>
      </c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 t="s">
        <v>0</v>
      </c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</row>
    <row r="2" spans="1:71" ht="26.25" thickBot="1" x14ac:dyDescent="0.3">
      <c r="A2" s="3"/>
      <c r="B2" s="3"/>
      <c r="C2" s="3"/>
      <c r="D2" s="3"/>
      <c r="E2" s="3"/>
      <c r="F2" s="3"/>
      <c r="G2" s="7">
        <v>2</v>
      </c>
      <c r="H2" s="3" t="s">
        <v>1515</v>
      </c>
      <c r="I2" s="7"/>
      <c r="J2" s="7"/>
      <c r="K2" s="3"/>
      <c r="L2" s="7"/>
      <c r="M2" s="3"/>
      <c r="N2" s="3"/>
      <c r="O2" s="7"/>
      <c r="P2" s="3"/>
      <c r="Q2" s="3"/>
      <c r="R2" s="3"/>
      <c r="S2" s="3"/>
      <c r="T2" s="48" t="s">
        <v>1509</v>
      </c>
      <c r="U2" s="48"/>
      <c r="V2" s="48"/>
      <c r="W2" s="48"/>
      <c r="X2" s="49"/>
      <c r="Y2" s="50" t="s">
        <v>1508</v>
      </c>
      <c r="Z2" s="48"/>
      <c r="AA2" s="48"/>
      <c r="AB2" s="48"/>
      <c r="AC2" s="49"/>
      <c r="AE2" s="34">
        <v>2015</v>
      </c>
      <c r="AF2" s="34"/>
      <c r="AG2" s="34"/>
      <c r="AH2" s="34">
        <v>2016</v>
      </c>
      <c r="AI2" s="34"/>
      <c r="AJ2" s="34"/>
      <c r="AK2" s="34">
        <v>2017</v>
      </c>
      <c r="AL2" s="34"/>
      <c r="AM2" s="34"/>
      <c r="AN2" s="34">
        <v>2018</v>
      </c>
      <c r="AO2" s="34"/>
      <c r="AP2" s="34"/>
      <c r="AQ2" s="34">
        <v>2015</v>
      </c>
      <c r="AR2" s="34"/>
      <c r="AS2" s="34"/>
      <c r="AT2" s="34"/>
      <c r="AU2" s="34">
        <v>2016</v>
      </c>
      <c r="AV2" s="34"/>
      <c r="AW2" s="34"/>
      <c r="AX2" s="34"/>
      <c r="AY2" s="34">
        <v>2017</v>
      </c>
      <c r="AZ2" s="34"/>
      <c r="BA2" s="34"/>
      <c r="BB2" s="34"/>
      <c r="BC2" s="34">
        <v>2018</v>
      </c>
      <c r="BD2" s="34"/>
      <c r="BE2" s="34"/>
      <c r="BF2" s="34"/>
    </row>
    <row r="3" spans="1:71" s="14" customFormat="1" ht="46.5" customHeight="1" x14ac:dyDescent="0.25">
      <c r="A3" s="35" t="s">
        <v>6</v>
      </c>
      <c r="B3" s="36" t="s">
        <v>1534</v>
      </c>
      <c r="C3" s="35" t="s">
        <v>1525</v>
      </c>
      <c r="D3" s="35" t="s">
        <v>1524</v>
      </c>
      <c r="E3" s="36" t="s">
        <v>1511</v>
      </c>
      <c r="F3" s="36" t="s">
        <v>1512</v>
      </c>
      <c r="G3" s="37" t="s">
        <v>1513</v>
      </c>
      <c r="H3" s="36" t="s">
        <v>1514</v>
      </c>
      <c r="I3" s="20" t="s">
        <v>1523</v>
      </c>
      <c r="J3" s="37" t="s">
        <v>1516</v>
      </c>
      <c r="K3" s="36" t="s">
        <v>1519</v>
      </c>
      <c r="L3" s="20" t="s">
        <v>1520</v>
      </c>
      <c r="M3" s="38" t="s">
        <v>1517</v>
      </c>
      <c r="N3" s="38" t="s">
        <v>1522</v>
      </c>
      <c r="O3" s="20" t="s">
        <v>1531</v>
      </c>
      <c r="P3" s="36" t="s">
        <v>1518</v>
      </c>
      <c r="Q3" s="36" t="s">
        <v>1521</v>
      </c>
      <c r="R3" s="36" t="s">
        <v>1532</v>
      </c>
      <c r="S3" s="36" t="s">
        <v>1533</v>
      </c>
      <c r="T3" s="39" t="s">
        <v>1510</v>
      </c>
      <c r="U3" s="40" t="s">
        <v>1</v>
      </c>
      <c r="V3" s="40" t="s">
        <v>3</v>
      </c>
      <c r="W3" s="40" t="s">
        <v>2</v>
      </c>
      <c r="X3" s="41" t="s">
        <v>4</v>
      </c>
      <c r="Y3" s="41" t="s">
        <v>1507</v>
      </c>
      <c r="Z3" s="41" t="s">
        <v>1506</v>
      </c>
      <c r="AA3" s="41" t="s">
        <v>1</v>
      </c>
      <c r="AB3" s="41" t="s">
        <v>3</v>
      </c>
      <c r="AC3" s="42" t="s">
        <v>2</v>
      </c>
      <c r="AD3" s="17"/>
      <c r="AE3" s="43" t="s">
        <v>1</v>
      </c>
      <c r="AF3" s="20" t="s">
        <v>3</v>
      </c>
      <c r="AG3" s="20" t="s">
        <v>2</v>
      </c>
      <c r="AH3" s="20" t="s">
        <v>1</v>
      </c>
      <c r="AI3" s="20" t="s">
        <v>3</v>
      </c>
      <c r="AJ3" s="20" t="s">
        <v>2</v>
      </c>
      <c r="AK3" s="20" t="s">
        <v>1</v>
      </c>
      <c r="AL3" s="20" t="s">
        <v>3</v>
      </c>
      <c r="AM3" s="20" t="s">
        <v>2</v>
      </c>
      <c r="AN3" s="20" t="s">
        <v>1</v>
      </c>
      <c r="AO3" s="20" t="s">
        <v>3</v>
      </c>
      <c r="AP3" s="20" t="s">
        <v>2</v>
      </c>
      <c r="AQ3" s="20" t="s">
        <v>1</v>
      </c>
      <c r="AR3" s="20" t="s">
        <v>3</v>
      </c>
      <c r="AS3" s="20" t="s">
        <v>2</v>
      </c>
      <c r="AT3" s="20" t="s">
        <v>4</v>
      </c>
      <c r="AU3" s="20" t="s">
        <v>1</v>
      </c>
      <c r="AV3" s="20" t="s">
        <v>3</v>
      </c>
      <c r="AW3" s="20" t="s">
        <v>2</v>
      </c>
      <c r="AX3" s="20" t="s">
        <v>4</v>
      </c>
      <c r="AY3" s="20" t="s">
        <v>1</v>
      </c>
      <c r="AZ3" s="20" t="s">
        <v>3</v>
      </c>
      <c r="BA3" s="20" t="s">
        <v>2</v>
      </c>
      <c r="BB3" s="20" t="s">
        <v>4</v>
      </c>
      <c r="BC3" s="20" t="s">
        <v>1</v>
      </c>
      <c r="BD3" s="20" t="s">
        <v>3</v>
      </c>
      <c r="BE3" s="20" t="s">
        <v>2</v>
      </c>
      <c r="BF3" s="20" t="s">
        <v>4</v>
      </c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</row>
    <row r="4" spans="1:71" hidden="1" x14ac:dyDescent="0.25">
      <c r="A4" s="3" t="s">
        <v>108</v>
      </c>
      <c r="B4" s="3" t="str">
        <f>RIGHT(A4,2)</f>
        <v>GO</v>
      </c>
      <c r="C4" s="3" t="s">
        <v>1526</v>
      </c>
      <c r="D4" s="3">
        <v>7</v>
      </c>
      <c r="E4" s="11">
        <f t="shared" ref="E4:E63" si="0">IF(U4+X4&gt;=W4,0,(U4+X4-W4)/T4)</f>
        <v>0</v>
      </c>
      <c r="F4" s="11">
        <f t="shared" ref="F4:F63" si="1">IF(T4&gt;=0,0,1-E4)</f>
        <v>1</v>
      </c>
      <c r="G4" s="7">
        <v>17.492635220634195</v>
      </c>
      <c r="H4" s="11">
        <f t="shared" ref="H4:H63" si="2">IF(T4&gt;0,"",G4*$G$2*F4/100)</f>
        <v>0.3498527044126839</v>
      </c>
      <c r="I4" s="7">
        <f t="shared" ref="I4:I63" si="3">IF(T4&gt;0,"",T4*(1-H4))</f>
        <v>-8543342.150655143</v>
      </c>
      <c r="J4" s="7">
        <v>9089029.6600000001</v>
      </c>
      <c r="K4" s="12">
        <v>0.11</v>
      </c>
      <c r="L4" s="21">
        <v>-612600.6</v>
      </c>
      <c r="M4" s="10">
        <f t="shared" ref="M4:M63" si="4">L4*-1/J4</f>
        <v>6.740000010078083E-2</v>
      </c>
      <c r="N4" s="12">
        <f t="shared" ref="N4:N63" si="5">M4+K4</f>
        <v>0.17740000010078083</v>
      </c>
      <c r="O4" s="7">
        <f t="shared" ref="O4:O63" si="6">6%*I4</f>
        <v>-512600.52903930855</v>
      </c>
      <c r="P4" s="11">
        <f t="shared" ref="P4:P63" si="7">O4*-1/J4</f>
        <v>5.6397717711849621E-2</v>
      </c>
      <c r="Q4" s="12">
        <f t="shared" ref="Q4:Q63" si="8">P4+K4</f>
        <v>0.16639771771184964</v>
      </c>
      <c r="R4" s="12">
        <f>Q4-N4</f>
        <v>-1.1002282388931195E-2</v>
      </c>
      <c r="S4" s="12">
        <f>Q4/N4-1</f>
        <v>-6.2019630116577296E-2</v>
      </c>
      <c r="T4" s="7">
        <f>IF(SUM(U4:X4)&lt;&gt;0,U4-V4-W4+X4,"")</f>
        <v>-13140625.530000001</v>
      </c>
      <c r="U4" s="7">
        <f>IF(SUM($BC4:$BF4)&lt;&gt;0,BC4,IF(SUM($AY4:$BB4)&lt;&gt;0,AY4,IF(SUM($AU4:$AX4)&lt;&gt;0,AU4,IF(SUM($AQ4:$AT4)&lt;&gt;0,AQ4,""))))</f>
        <v>9520583.1099999994</v>
      </c>
      <c r="V4" s="7">
        <f>IF(SUM($BC4:$BF4)&lt;&gt;0,BD4,IF(SUM($AY4:$BB4)&lt;&gt;0,AZ4,IF(SUM($AU4:$AX4)&lt;&gt;0,AV4,IF(SUM($AQ4:$AT4)&lt;&gt;0,AR4,""))))</f>
        <v>15337044.98</v>
      </c>
      <c r="W4" s="7">
        <f>IF(SUM($BC4:$BF4)&lt;&gt;0,BE4,IF(SUM($AY4:$BB4)&lt;&gt;0,BA4,IF(SUM($AU4:$AX4)&lt;&gt;0,AW4,IF(SUM($AQ4:$AT4)&lt;&gt;0,AS4,""))))</f>
        <v>7324163.6600000001</v>
      </c>
      <c r="X4" s="7">
        <f>IF(SUM($BC4:$BF4)&lt;&gt;0,BF4,IF(SUM($AY4:$BB4)&lt;&gt;0,BB4,IF(SUM($AU4:$AX4)&lt;&gt;0,AX4,IF(SUM($AQ4:$AT4)&lt;&gt;0,AT4,""))))</f>
        <v>0</v>
      </c>
      <c r="Y4" s="7" t="str">
        <f>IF(SUM(AA4:AC4)&lt;&gt;0,AA4-(AB4/3)-(AC4/3),"")</f>
        <v/>
      </c>
      <c r="Z4" s="7" t="str">
        <f>IF(SUM(AA4:AC4)&lt;&gt;0,AA4-AB4-AC4,"")</f>
        <v/>
      </c>
      <c r="AA4" s="7" t="str">
        <f>IF(SUM($AN4:$AP4)&lt;&gt;0,AN4,IF(SUM($AK4:$AM4)&lt;&gt;0,AK4,IF(SUM($AH4:$AJ4)&lt;&gt;0,AH4,IF(SUM($AE4:$AG4)&lt;&gt;0,AE4,""))))</f>
        <v/>
      </c>
      <c r="AB4" s="7" t="str">
        <f>IF(SUM($AN4:$AP4)&lt;&gt;0,AO4,IF(SUM($AK4:$AM4)&lt;&gt;0,AL4,IF(SUM($AH4:$AJ4)&lt;&gt;0,AI4,IF(SUM($AE4:$AG4)&lt;&gt;0,AF4,""))))</f>
        <v/>
      </c>
      <c r="AC4" s="8" t="str">
        <f>IF(SUM($AN4:$AP4)&lt;&gt;0,AP4,IF(SUM($AK4:$AM4)&lt;&gt;0,AM4,IF(SUM($AH4:$AJ4)&lt;&gt;0,AJ4,IF(SUM($AE4:$AG4)&lt;&gt;0,AG4,""))))</f>
        <v/>
      </c>
      <c r="AE4" s="9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>
        <v>5909596.5800000001</v>
      </c>
      <c r="AR4" s="7">
        <v>11006832.949999999</v>
      </c>
      <c r="AS4" s="7">
        <v>3329813.75</v>
      </c>
      <c r="AT4" s="7">
        <v>341227.08</v>
      </c>
      <c r="AU4" s="7">
        <v>7544524.5599999996</v>
      </c>
      <c r="AV4" s="7">
        <v>17421278.59</v>
      </c>
      <c r="AW4" s="7">
        <v>3220514.78</v>
      </c>
      <c r="AX4" s="7">
        <v>377276.79</v>
      </c>
      <c r="AY4" s="7">
        <v>9520583.1099999994</v>
      </c>
      <c r="AZ4" s="7">
        <v>15337044.98</v>
      </c>
      <c r="BA4" s="7">
        <v>7324163.6600000001</v>
      </c>
      <c r="BB4" s="7">
        <v>0</v>
      </c>
      <c r="BC4" s="7"/>
      <c r="BD4" s="7"/>
      <c r="BE4" s="7"/>
      <c r="BF4" s="7"/>
    </row>
    <row r="5" spans="1:71" hidden="1" x14ac:dyDescent="0.25">
      <c r="A5" s="3" t="s">
        <v>109</v>
      </c>
      <c r="B5" s="3" t="str">
        <f t="shared" ref="B5:B64" si="9">RIGHT(A5,2)</f>
        <v>GO</v>
      </c>
      <c r="C5" s="3" t="s">
        <v>1526</v>
      </c>
      <c r="D5" s="3">
        <v>6</v>
      </c>
      <c r="E5" s="11">
        <f t="shared" si="0"/>
        <v>0.28130554976552447</v>
      </c>
      <c r="F5" s="11">
        <f t="shared" si="1"/>
        <v>0.71869445023447553</v>
      </c>
      <c r="G5" s="7">
        <v>23.606339328722054</v>
      </c>
      <c r="H5" s="11">
        <f t="shared" si="2"/>
        <v>0.3393149013180875</v>
      </c>
      <c r="I5" s="7">
        <f t="shared" si="3"/>
        <v>-29845062.60118122</v>
      </c>
      <c r="J5" s="7">
        <v>8420204</v>
      </c>
      <c r="K5" s="12">
        <v>0.11</v>
      </c>
      <c r="L5" s="7">
        <v>-291339.06</v>
      </c>
      <c r="M5" s="10">
        <f t="shared" si="4"/>
        <v>3.4600000190019152E-2</v>
      </c>
      <c r="N5" s="12">
        <f t="shared" si="5"/>
        <v>0.14460000019001915</v>
      </c>
      <c r="O5" s="7">
        <f t="shared" si="6"/>
        <v>-1790703.7560708732</v>
      </c>
      <c r="P5" s="11">
        <f t="shared" si="7"/>
        <v>0.21266750260099082</v>
      </c>
      <c r="Q5" s="12">
        <f t="shared" si="8"/>
        <v>0.32266750260099081</v>
      </c>
      <c r="R5" s="12">
        <f t="shared" ref="R5:R64" si="10">Q5-N5</f>
        <v>0.17806750241097166</v>
      </c>
      <c r="S5" s="12">
        <f t="shared" ref="S5:S64" si="11">Q5/N5-1</f>
        <v>1.2314488393981522</v>
      </c>
      <c r="T5" s="7">
        <f t="shared" ref="T5:T59" si="12">IF(SUM(U5:X5)&lt;&gt;0,U5-V5-W5+X5,"")</f>
        <v>-45172901.07</v>
      </c>
      <c r="U5" s="7">
        <f t="shared" ref="U5:X59" si="13">IF(SUM($BC5:$BF5)&lt;&gt;0,BC5,IF(SUM($AY5:$BB5)&lt;&gt;0,AY5,IF(SUM($AU5:$AX5)&lt;&gt;0,AU5,IF(SUM($AQ5:$AT5)&lt;&gt;0,AQ5,""))))</f>
        <v>1202795.1599999999</v>
      </c>
      <c r="V5" s="7">
        <f t="shared" si="13"/>
        <v>32465513.300000001</v>
      </c>
      <c r="W5" s="7">
        <f t="shared" si="13"/>
        <v>15557305.16</v>
      </c>
      <c r="X5" s="7">
        <f t="shared" si="13"/>
        <v>1647122.23</v>
      </c>
      <c r="Y5" s="7" t="str">
        <f t="shared" ref="Y5:Y59" si="14">IF(SUM(AA5:AC5)&lt;&gt;0,AA5-(AB5/3)-(AC5/3),"")</f>
        <v/>
      </c>
      <c r="Z5" s="7" t="str">
        <f t="shared" ref="Z5:Z59" si="15">IF(SUM(AA5:AC5)&lt;&gt;0,AA5-AB5-AC5,"")</f>
        <v/>
      </c>
      <c r="AA5" s="7" t="str">
        <f t="shared" ref="AA5:AB59" si="16">IF(SUM($AN5:$AP5)&lt;&gt;0,AN5,IF(SUM($AK5:$AM5)&lt;&gt;0,AK5,IF(SUM($AH5:$AJ5)&lt;&gt;0,AH5,IF(SUM($AE5:$AG5)&lt;&gt;0,AE5,""))))</f>
        <v/>
      </c>
      <c r="AB5" s="7" t="str">
        <f t="shared" si="16"/>
        <v/>
      </c>
      <c r="AC5" s="8" t="str">
        <f t="shared" ref="AC5:AC59" si="17">IF(SUM($AN5:$AP5)&lt;&gt;0,AP5,IF(SUM($AK5:$AM5)&lt;&gt;0,AM5,IF(SUM($AH5:$AJ5)&lt;&gt;0,AJ5,IF(SUM($AE5:$AG5)&lt;&gt;0,AG5,""))))</f>
        <v/>
      </c>
      <c r="AE5" s="9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>
        <v>641638.89</v>
      </c>
      <c r="AR5" s="7">
        <v>29761179.59</v>
      </c>
      <c r="AS5" s="7">
        <v>13564888.140000001</v>
      </c>
      <c r="AT5" s="7">
        <v>1580089.88</v>
      </c>
      <c r="AU5" s="7">
        <v>1202795.1599999999</v>
      </c>
      <c r="AV5" s="7">
        <v>32465513.300000001</v>
      </c>
      <c r="AW5" s="7">
        <v>15557305.16</v>
      </c>
      <c r="AX5" s="7">
        <v>1647122.23</v>
      </c>
      <c r="AY5" s="7"/>
      <c r="AZ5" s="7"/>
      <c r="BA5" s="7"/>
      <c r="BB5" s="7"/>
      <c r="BC5" s="7"/>
      <c r="BD5" s="7"/>
      <c r="BE5" s="7"/>
      <c r="BF5" s="7"/>
    </row>
    <row r="6" spans="1:71" hidden="1" x14ac:dyDescent="0.25">
      <c r="A6" s="3" t="s">
        <v>529</v>
      </c>
      <c r="B6" s="3" t="str">
        <f t="shared" si="9"/>
        <v>PA</v>
      </c>
      <c r="C6" s="3" t="s">
        <v>1527</v>
      </c>
      <c r="D6" s="3">
        <v>4</v>
      </c>
      <c r="E6" s="11">
        <f t="shared" si="0"/>
        <v>0.50656269273684185</v>
      </c>
      <c r="F6" s="11">
        <f t="shared" si="1"/>
        <v>0.49343730726315815</v>
      </c>
      <c r="G6" s="7">
        <v>18.315057204537052</v>
      </c>
      <c r="H6" s="11">
        <f t="shared" si="2"/>
        <v>0.18074665018754935</v>
      </c>
      <c r="I6" s="7">
        <f t="shared" si="3"/>
        <v>-77538989.283605531</v>
      </c>
      <c r="J6" s="7">
        <v>33286773.960000001</v>
      </c>
      <c r="K6" s="12">
        <v>0.11</v>
      </c>
      <c r="L6" s="7">
        <v>-882099.51</v>
      </c>
      <c r="M6" s="10">
        <f t="shared" si="4"/>
        <v>2.6500000001802516E-2</v>
      </c>
      <c r="N6" s="12">
        <f t="shared" si="5"/>
        <v>0.13650000000180251</v>
      </c>
      <c r="O6" s="7">
        <f t="shared" si="6"/>
        <v>-4652339.3570163315</v>
      </c>
      <c r="P6" s="11">
        <f t="shared" si="7"/>
        <v>0.13976540239696847</v>
      </c>
      <c r="Q6" s="12">
        <f t="shared" si="8"/>
        <v>0.24976540239696848</v>
      </c>
      <c r="R6" s="12">
        <f t="shared" si="10"/>
        <v>0.11326540239516597</v>
      </c>
      <c r="S6" s="12">
        <f t="shared" si="11"/>
        <v>0.82978316771919625</v>
      </c>
      <c r="T6" s="7">
        <f t="shared" si="12"/>
        <v>-94645922.780000001</v>
      </c>
      <c r="U6" s="7">
        <f t="shared" si="13"/>
        <v>21249274.059999999</v>
      </c>
      <c r="V6" s="7">
        <f t="shared" si="13"/>
        <v>46701829.280000001</v>
      </c>
      <c r="W6" s="7">
        <f t="shared" si="13"/>
        <v>69193367.560000002</v>
      </c>
      <c r="X6" s="7">
        <f t="shared" si="13"/>
        <v>0</v>
      </c>
      <c r="Y6" s="7">
        <f t="shared" si="14"/>
        <v>-85382450.573333323</v>
      </c>
      <c r="Z6" s="7">
        <f t="shared" si="15"/>
        <v>-256147351.72</v>
      </c>
      <c r="AA6" s="7">
        <f t="shared" si="16"/>
        <v>0</v>
      </c>
      <c r="AB6" s="7">
        <f t="shared" si="16"/>
        <v>205620850.47</v>
      </c>
      <c r="AC6" s="8">
        <f t="shared" si="17"/>
        <v>50526501.25</v>
      </c>
      <c r="AE6" s="9">
        <v>0</v>
      </c>
      <c r="AF6" s="7">
        <v>925827417.53999996</v>
      </c>
      <c r="AG6" s="7">
        <v>132728607.73</v>
      </c>
      <c r="AH6" s="7"/>
      <c r="AI6" s="7"/>
      <c r="AJ6" s="7"/>
      <c r="AK6" s="7">
        <v>0</v>
      </c>
      <c r="AL6" s="7">
        <v>205620850.47</v>
      </c>
      <c r="AM6" s="7">
        <v>50526501.25</v>
      </c>
      <c r="AN6" s="7"/>
      <c r="AO6" s="7"/>
      <c r="AP6" s="7"/>
      <c r="AQ6" s="7">
        <v>12972133.65</v>
      </c>
      <c r="AR6" s="7">
        <v>43383795.359999999</v>
      </c>
      <c r="AS6" s="7">
        <v>1256467.68</v>
      </c>
      <c r="AT6" s="7">
        <v>43856106.950000003</v>
      </c>
      <c r="AU6" s="7"/>
      <c r="AV6" s="7"/>
      <c r="AW6" s="7"/>
      <c r="AX6" s="7"/>
      <c r="AY6" s="7">
        <v>21249274.059999999</v>
      </c>
      <c r="AZ6" s="7">
        <v>46701829.280000001</v>
      </c>
      <c r="BA6" s="7">
        <v>69193367.560000002</v>
      </c>
      <c r="BB6" s="7">
        <v>0</v>
      </c>
      <c r="BC6" s="7"/>
      <c r="BD6" s="7"/>
      <c r="BE6" s="7"/>
      <c r="BF6" s="7"/>
    </row>
    <row r="7" spans="1:71" hidden="1" x14ac:dyDescent="0.25">
      <c r="A7" s="3" t="s">
        <v>1499</v>
      </c>
      <c r="B7" s="3" t="str">
        <f t="shared" si="9"/>
        <v>TO</v>
      </c>
      <c r="C7" s="3" t="s">
        <v>1527</v>
      </c>
      <c r="D7" s="3">
        <v>7</v>
      </c>
      <c r="E7" s="11">
        <f t="shared" si="0"/>
        <v>0</v>
      </c>
      <c r="F7" s="11">
        <f t="shared" si="1"/>
        <v>1</v>
      </c>
      <c r="G7" s="7">
        <v>38.686727800289745</v>
      </c>
      <c r="H7" s="11">
        <f t="shared" si="2"/>
        <v>0.77373455600579488</v>
      </c>
      <c r="I7" s="7">
        <f t="shared" si="3"/>
        <v>-1845523.4436242853</v>
      </c>
      <c r="J7" s="7">
        <v>2308385.56</v>
      </c>
      <c r="K7" s="12">
        <v>0.127</v>
      </c>
      <c r="L7" s="7">
        <v>-60941.38</v>
      </c>
      <c r="M7" s="10">
        <f t="shared" si="4"/>
        <v>2.6400000526775082E-2</v>
      </c>
      <c r="N7" s="12">
        <f t="shared" si="5"/>
        <v>0.15340000052677508</v>
      </c>
      <c r="O7" s="7">
        <f t="shared" si="6"/>
        <v>-110731.40661745712</v>
      </c>
      <c r="P7" s="11">
        <f t="shared" si="7"/>
        <v>4.7969199139097508E-2</v>
      </c>
      <c r="Q7" s="12">
        <f t="shared" si="8"/>
        <v>0.1749691991390975</v>
      </c>
      <c r="R7" s="12">
        <f t="shared" si="10"/>
        <v>2.1569198612322427E-2</v>
      </c>
      <c r="S7" s="12">
        <f t="shared" si="11"/>
        <v>0.14060755240061185</v>
      </c>
      <c r="T7" s="7">
        <f t="shared" si="12"/>
        <v>-8156452.9299999997</v>
      </c>
      <c r="U7" s="7">
        <f t="shared" si="13"/>
        <v>1952893.49</v>
      </c>
      <c r="V7" s="7">
        <f t="shared" si="13"/>
        <v>9369796.5999999996</v>
      </c>
      <c r="W7" s="7">
        <f t="shared" si="13"/>
        <v>745104.2</v>
      </c>
      <c r="X7" s="7">
        <f t="shared" si="13"/>
        <v>5554.38</v>
      </c>
      <c r="Y7" s="7" t="str">
        <f t="shared" si="14"/>
        <v/>
      </c>
      <c r="Z7" s="7" t="str">
        <f t="shared" si="15"/>
        <v/>
      </c>
      <c r="AA7" s="7" t="str">
        <f t="shared" si="16"/>
        <v/>
      </c>
      <c r="AB7" s="7" t="str">
        <f t="shared" si="16"/>
        <v/>
      </c>
      <c r="AC7" s="8" t="str">
        <f t="shared" si="17"/>
        <v/>
      </c>
      <c r="AE7" s="9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>
        <v>1198315.05</v>
      </c>
      <c r="AR7" s="7">
        <v>2879776.93</v>
      </c>
      <c r="AS7" s="7">
        <v>532208.54</v>
      </c>
      <c r="AT7" s="7">
        <v>63295.47</v>
      </c>
      <c r="AU7" s="7">
        <v>1505996.89</v>
      </c>
      <c r="AV7" s="7">
        <v>4079414.73</v>
      </c>
      <c r="AW7" s="7">
        <v>637496.57999999996</v>
      </c>
      <c r="AX7" s="7">
        <v>44159.49</v>
      </c>
      <c r="AY7" s="7">
        <v>1952893.49</v>
      </c>
      <c r="AZ7" s="7">
        <v>9369796.5999999996</v>
      </c>
      <c r="BA7" s="7">
        <v>745104.2</v>
      </c>
      <c r="BB7" s="7">
        <v>5554.38</v>
      </c>
      <c r="BC7" s="7"/>
      <c r="BD7" s="7"/>
      <c r="BE7" s="7"/>
      <c r="BF7" s="7"/>
    </row>
    <row r="8" spans="1:71" hidden="1" x14ac:dyDescent="0.25">
      <c r="A8" s="3" t="s">
        <v>262</v>
      </c>
      <c r="B8" s="3" t="str">
        <f t="shared" si="9"/>
        <v>MA</v>
      </c>
      <c r="C8" s="3" t="s">
        <v>1528</v>
      </c>
      <c r="D8" s="3">
        <v>4</v>
      </c>
      <c r="E8" s="11">
        <f t="shared" si="0"/>
        <v>0</v>
      </c>
      <c r="F8" s="11">
        <f t="shared" si="1"/>
        <v>1</v>
      </c>
      <c r="G8" s="7">
        <v>35.746237785169605</v>
      </c>
      <c r="H8" s="11">
        <f t="shared" si="2"/>
        <v>0.71492475570339209</v>
      </c>
      <c r="I8" s="7">
        <f t="shared" si="3"/>
        <v>-79938974.489268154</v>
      </c>
      <c r="J8" s="7">
        <v>73862289.040000007</v>
      </c>
      <c r="K8" s="12">
        <v>0.11</v>
      </c>
      <c r="L8" s="7">
        <v>-6167731.3600000003</v>
      </c>
      <c r="M8" s="10">
        <f t="shared" si="4"/>
        <v>8.3503116951329184E-2</v>
      </c>
      <c r="N8" s="12">
        <f t="shared" si="5"/>
        <v>0.19350311695132918</v>
      </c>
      <c r="O8" s="7">
        <f t="shared" si="6"/>
        <v>-4796338.4693560889</v>
      </c>
      <c r="P8" s="11">
        <f t="shared" si="7"/>
        <v>6.4936228374382482E-2</v>
      </c>
      <c r="Q8" s="12">
        <f t="shared" si="8"/>
        <v>0.1749362283743825</v>
      </c>
      <c r="R8" s="12">
        <f t="shared" si="10"/>
        <v>-1.8566888576946688E-2</v>
      </c>
      <c r="S8" s="12">
        <f t="shared" si="11"/>
        <v>-9.5951366931297133E-2</v>
      </c>
      <c r="T8" s="7">
        <f t="shared" si="12"/>
        <v>-280413596.37</v>
      </c>
      <c r="U8" s="7">
        <f t="shared" si="13"/>
        <v>66043348.990000002</v>
      </c>
      <c r="V8" s="7">
        <f t="shared" si="13"/>
        <v>323679854.97000003</v>
      </c>
      <c r="W8" s="7">
        <f t="shared" si="13"/>
        <v>30680460.609999999</v>
      </c>
      <c r="X8" s="7">
        <f t="shared" si="13"/>
        <v>7903370.2199999997</v>
      </c>
      <c r="Y8" s="7" t="str">
        <f t="shared" si="14"/>
        <v/>
      </c>
      <c r="Z8" s="7" t="str">
        <f t="shared" si="15"/>
        <v/>
      </c>
      <c r="AA8" s="7" t="str">
        <f t="shared" si="16"/>
        <v/>
      </c>
      <c r="AB8" s="7" t="str">
        <f t="shared" si="16"/>
        <v/>
      </c>
      <c r="AC8" s="8" t="str">
        <f t="shared" si="17"/>
        <v/>
      </c>
      <c r="AE8" s="9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>
        <v>40219778.93</v>
      </c>
      <c r="AR8" s="7">
        <v>209167685.84999999</v>
      </c>
      <c r="AS8" s="7">
        <v>13783038.73</v>
      </c>
      <c r="AT8" s="7">
        <v>9514229.5500000007</v>
      </c>
      <c r="AU8" s="7">
        <v>66043348.990000002</v>
      </c>
      <c r="AV8" s="7">
        <v>323679854.97000003</v>
      </c>
      <c r="AW8" s="7">
        <v>30680460.609999999</v>
      </c>
      <c r="AX8" s="7">
        <v>7903370.2199999997</v>
      </c>
      <c r="AY8" s="7"/>
      <c r="AZ8" s="7"/>
      <c r="BA8" s="7"/>
      <c r="BB8" s="7"/>
      <c r="BC8" s="7"/>
      <c r="BD8" s="7"/>
      <c r="BE8" s="7"/>
      <c r="BF8" s="7"/>
    </row>
    <row r="9" spans="1:71" hidden="1" x14ac:dyDescent="0.25">
      <c r="A9" s="3" t="s">
        <v>57</v>
      </c>
      <c r="B9" s="3" t="str">
        <f t="shared" si="9"/>
        <v>CE</v>
      </c>
      <c r="C9" s="3" t="s">
        <v>1528</v>
      </c>
      <c r="D9" s="3">
        <v>5</v>
      </c>
      <c r="E9" s="11">
        <f t="shared" si="0"/>
        <v>0</v>
      </c>
      <c r="F9" s="11">
        <f t="shared" si="1"/>
        <v>1</v>
      </c>
      <c r="G9" s="7">
        <v>21.093161752375288</v>
      </c>
      <c r="H9" s="11">
        <f t="shared" si="2"/>
        <v>0.42186323504750578</v>
      </c>
      <c r="I9" s="7">
        <f t="shared" si="3"/>
        <v>-33018333.732034773</v>
      </c>
      <c r="J9" s="7">
        <v>21984751.920000002</v>
      </c>
      <c r="K9" s="12">
        <v>0.1142</v>
      </c>
      <c r="L9" s="7">
        <v>-1134503.05</v>
      </c>
      <c r="M9" s="10">
        <f t="shared" si="4"/>
        <v>5.1604086965744575E-2</v>
      </c>
      <c r="N9" s="12">
        <f t="shared" si="5"/>
        <v>0.16580408696574456</v>
      </c>
      <c r="O9" s="7">
        <f t="shared" si="6"/>
        <v>-1981100.0239220862</v>
      </c>
      <c r="P9" s="11">
        <f t="shared" si="7"/>
        <v>9.0112457540166141E-2</v>
      </c>
      <c r="Q9" s="12">
        <f t="shared" si="8"/>
        <v>0.20431245754016614</v>
      </c>
      <c r="R9" s="12">
        <f t="shared" si="10"/>
        <v>3.850837057442158E-2</v>
      </c>
      <c r="S9" s="12">
        <f t="shared" si="11"/>
        <v>0.23225223985207011</v>
      </c>
      <c r="T9" s="7">
        <f t="shared" si="12"/>
        <v>-57111631.25</v>
      </c>
      <c r="U9" s="7">
        <f t="shared" si="13"/>
        <v>28149904.989999998</v>
      </c>
      <c r="V9" s="7">
        <f t="shared" si="13"/>
        <v>59402745.340000004</v>
      </c>
      <c r="W9" s="7">
        <f t="shared" si="13"/>
        <v>25858790.899999999</v>
      </c>
      <c r="X9" s="7">
        <f t="shared" si="13"/>
        <v>0</v>
      </c>
      <c r="Y9" s="7" t="str">
        <f t="shared" si="14"/>
        <v/>
      </c>
      <c r="Z9" s="7" t="str">
        <f t="shared" si="15"/>
        <v/>
      </c>
      <c r="AA9" s="7" t="str">
        <f t="shared" si="16"/>
        <v/>
      </c>
      <c r="AB9" s="7" t="str">
        <f t="shared" si="16"/>
        <v/>
      </c>
      <c r="AC9" s="8" t="str">
        <f t="shared" si="17"/>
        <v/>
      </c>
      <c r="AE9" s="9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>
        <v>19215466.18</v>
      </c>
      <c r="AR9" s="7">
        <v>21980346.859999999</v>
      </c>
      <c r="AS9" s="7">
        <v>13338398.449999999</v>
      </c>
      <c r="AT9" s="7">
        <v>0</v>
      </c>
      <c r="AU9" s="7">
        <v>21710362.359999999</v>
      </c>
      <c r="AV9" s="7">
        <v>25769439.640000001</v>
      </c>
      <c r="AW9" s="7">
        <v>23652756.899999999</v>
      </c>
      <c r="AX9" s="7">
        <v>2991300.48</v>
      </c>
      <c r="AY9" s="7">
        <v>28149904.989999998</v>
      </c>
      <c r="AZ9" s="7">
        <v>59402745.340000004</v>
      </c>
      <c r="BA9" s="7">
        <v>25858790.899999999</v>
      </c>
      <c r="BB9" s="7">
        <v>0</v>
      </c>
      <c r="BC9" s="7"/>
      <c r="BD9" s="7"/>
      <c r="BE9" s="7"/>
      <c r="BF9" s="7"/>
    </row>
    <row r="10" spans="1:71" x14ac:dyDescent="0.25">
      <c r="A10" s="3" t="s">
        <v>486</v>
      </c>
      <c r="B10" s="3" t="str">
        <f t="shared" si="9"/>
        <v>MT</v>
      </c>
      <c r="C10" s="3" t="s">
        <v>1526</v>
      </c>
      <c r="D10" s="3">
        <v>7</v>
      </c>
      <c r="E10" s="11">
        <f t="shared" si="0"/>
        <v>9.5964841570866127E-2</v>
      </c>
      <c r="F10" s="11">
        <f t="shared" si="1"/>
        <v>0.90403515842913384</v>
      </c>
      <c r="G10" s="7">
        <v>18.624334837023966</v>
      </c>
      <c r="H10" s="11">
        <f t="shared" si="2"/>
        <v>0.33674106990052394</v>
      </c>
      <c r="I10" s="7">
        <f t="shared" si="3"/>
        <v>-5399906.9065963654</v>
      </c>
      <c r="J10" s="7">
        <v>3419774.54</v>
      </c>
      <c r="K10" s="12">
        <v>0.11</v>
      </c>
      <c r="L10" s="7">
        <v>-269136.26</v>
      </c>
      <c r="M10" s="10">
        <f t="shared" si="4"/>
        <v>7.8700001082527504E-2</v>
      </c>
      <c r="N10" s="12">
        <f t="shared" si="5"/>
        <v>0.18870000108252749</v>
      </c>
      <c r="O10" s="7">
        <f t="shared" si="6"/>
        <v>-323994.41439578193</v>
      </c>
      <c r="P10" s="11">
        <f t="shared" si="7"/>
        <v>9.4741454621093804E-2</v>
      </c>
      <c r="Q10" s="12">
        <f t="shared" si="8"/>
        <v>0.2047414546210938</v>
      </c>
      <c r="R10" s="12">
        <f t="shared" si="10"/>
        <v>1.6041453538566314E-2</v>
      </c>
      <c r="S10" s="12">
        <f t="shared" si="11"/>
        <v>8.501035212792929E-2</v>
      </c>
      <c r="T10" s="7">
        <f t="shared" si="12"/>
        <v>-8141476.3700000001</v>
      </c>
      <c r="U10" s="7">
        <f t="shared" si="13"/>
        <v>1874758</v>
      </c>
      <c r="V10" s="7">
        <f t="shared" si="13"/>
        <v>7360180.8799999999</v>
      </c>
      <c r="W10" s="7">
        <f t="shared" si="13"/>
        <v>2968867.54</v>
      </c>
      <c r="X10" s="7">
        <f t="shared" si="13"/>
        <v>312814.05</v>
      </c>
      <c r="Y10" s="7" t="str">
        <f t="shared" si="14"/>
        <v/>
      </c>
      <c r="Z10" s="7" t="str">
        <f t="shared" si="15"/>
        <v/>
      </c>
      <c r="AA10" s="7" t="str">
        <f t="shared" si="16"/>
        <v/>
      </c>
      <c r="AB10" s="7" t="str">
        <f t="shared" si="16"/>
        <v/>
      </c>
      <c r="AC10" s="8" t="str">
        <f t="shared" si="17"/>
        <v/>
      </c>
      <c r="AE10" s="9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>
        <v>1455106.95</v>
      </c>
      <c r="AR10" s="7">
        <v>5210911.8899999997</v>
      </c>
      <c r="AS10" s="7">
        <v>1594005.37</v>
      </c>
      <c r="AT10" s="7">
        <v>312814.03999999998</v>
      </c>
      <c r="AU10" s="7">
        <v>1592568.27</v>
      </c>
      <c r="AV10" s="7">
        <v>6624667.8899999997</v>
      </c>
      <c r="AW10" s="7">
        <v>1895508.36</v>
      </c>
      <c r="AX10" s="7">
        <v>312814.03999999998</v>
      </c>
      <c r="AY10" s="7">
        <v>1874758</v>
      </c>
      <c r="AZ10" s="7">
        <v>7360180.8799999999</v>
      </c>
      <c r="BA10" s="7">
        <v>2968867.54</v>
      </c>
      <c r="BB10" s="7">
        <v>312814.05</v>
      </c>
      <c r="BC10" s="7"/>
      <c r="BD10" s="7"/>
      <c r="BE10" s="7"/>
      <c r="BF10" s="7"/>
    </row>
    <row r="11" spans="1:71" hidden="1" x14ac:dyDescent="0.25">
      <c r="A11" s="3" t="s">
        <v>110</v>
      </c>
      <c r="B11" s="3" t="str">
        <f t="shared" si="9"/>
        <v>GO</v>
      </c>
      <c r="C11" s="3" t="s">
        <v>1526</v>
      </c>
      <c r="D11" s="3">
        <v>6</v>
      </c>
      <c r="E11" s="11">
        <f t="shared" si="0"/>
        <v>0.19432607729398194</v>
      </c>
      <c r="F11" s="11">
        <f t="shared" si="1"/>
        <v>0.80567392270601812</v>
      </c>
      <c r="G11" s="7">
        <v>24.441777219161359</v>
      </c>
      <c r="H11" s="11">
        <f t="shared" si="2"/>
        <v>0.39384205060136646</v>
      </c>
      <c r="I11" s="7">
        <f t="shared" si="3"/>
        <v>-37240740.104930528</v>
      </c>
      <c r="J11" s="7">
        <v>17132037</v>
      </c>
      <c r="K11" s="12">
        <v>0.11</v>
      </c>
      <c r="L11" s="7">
        <v>-1696948.24</v>
      </c>
      <c r="M11" s="10">
        <f t="shared" si="4"/>
        <v>9.9051165953003714E-2</v>
      </c>
      <c r="N11" s="12">
        <f t="shared" si="5"/>
        <v>0.20905116595300371</v>
      </c>
      <c r="O11" s="7">
        <f t="shared" si="6"/>
        <v>-2234444.4062958318</v>
      </c>
      <c r="P11" s="11">
        <f t="shared" si="7"/>
        <v>0.13042491131065337</v>
      </c>
      <c r="Q11" s="12">
        <f t="shared" si="8"/>
        <v>0.24042491131065336</v>
      </c>
      <c r="R11" s="12">
        <f t="shared" si="10"/>
        <v>3.1373745357649641E-2</v>
      </c>
      <c r="S11" s="12">
        <f t="shared" si="11"/>
        <v>0.15007687335598363</v>
      </c>
      <c r="T11" s="7">
        <f t="shared" si="12"/>
        <v>-61437353.32</v>
      </c>
      <c r="U11" s="7">
        <f t="shared" si="13"/>
        <v>31087123.539999999</v>
      </c>
      <c r="V11" s="7">
        <f t="shared" si="13"/>
        <v>49498473.450000003</v>
      </c>
      <c r="W11" s="7">
        <f t="shared" si="13"/>
        <v>43132850.259999998</v>
      </c>
      <c r="X11" s="7">
        <f t="shared" si="13"/>
        <v>106846.85</v>
      </c>
      <c r="Y11" s="7" t="str">
        <f t="shared" si="14"/>
        <v/>
      </c>
      <c r="Z11" s="7" t="str">
        <f t="shared" si="15"/>
        <v/>
      </c>
      <c r="AA11" s="7" t="str">
        <f t="shared" si="16"/>
        <v/>
      </c>
      <c r="AB11" s="7" t="str">
        <f t="shared" si="16"/>
        <v/>
      </c>
      <c r="AC11" s="8" t="str">
        <f t="shared" si="17"/>
        <v/>
      </c>
      <c r="AE11" s="9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>
        <v>22157981.93</v>
      </c>
      <c r="AR11" s="7">
        <v>40693979.020000003</v>
      </c>
      <c r="AS11" s="7">
        <v>37949562.789999999</v>
      </c>
      <c r="AT11" s="7">
        <v>0</v>
      </c>
      <c r="AU11" s="7">
        <v>25029882.620000001</v>
      </c>
      <c r="AV11" s="7">
        <v>35610059.049999997</v>
      </c>
      <c r="AW11" s="7">
        <v>37022694.869999997</v>
      </c>
      <c r="AX11" s="7">
        <v>483603.98</v>
      </c>
      <c r="AY11" s="7">
        <v>31087123.539999999</v>
      </c>
      <c r="AZ11" s="7">
        <v>49498473.450000003</v>
      </c>
      <c r="BA11" s="7">
        <v>43132850.259999998</v>
      </c>
      <c r="BB11" s="7">
        <v>106846.85</v>
      </c>
      <c r="BC11" s="7"/>
      <c r="BD11" s="7"/>
      <c r="BE11" s="7"/>
      <c r="BF11" s="7"/>
    </row>
    <row r="12" spans="1:71" hidden="1" x14ac:dyDescent="0.25">
      <c r="A12" s="3" t="s">
        <v>742</v>
      </c>
      <c r="B12" s="3" t="str">
        <f t="shared" si="9"/>
        <v>PR</v>
      </c>
      <c r="C12" s="3" t="s">
        <v>1529</v>
      </c>
      <c r="D12" s="3">
        <v>7</v>
      </c>
      <c r="E12" s="11">
        <f t="shared" si="0"/>
        <v>0.45421310493417844</v>
      </c>
      <c r="F12" s="11">
        <f t="shared" si="1"/>
        <v>0.54578689506582156</v>
      </c>
      <c r="G12" s="7">
        <v>9.0904245943844728</v>
      </c>
      <c r="H12" s="11">
        <f t="shared" si="2"/>
        <v>9.9228692283981623E-2</v>
      </c>
      <c r="I12" s="7">
        <f t="shared" si="3"/>
        <v>-36139356.229807466</v>
      </c>
      <c r="J12" s="7">
        <v>5567169.7599999998</v>
      </c>
      <c r="K12" s="12">
        <v>0.1331</v>
      </c>
      <c r="L12" s="7">
        <v>-1113433.95</v>
      </c>
      <c r="M12" s="10">
        <f t="shared" si="4"/>
        <v>0.19999999964075102</v>
      </c>
      <c r="N12" s="12">
        <f t="shared" si="5"/>
        <v>0.33309999964075099</v>
      </c>
      <c r="O12" s="7">
        <f t="shared" si="6"/>
        <v>-2168361.3737884481</v>
      </c>
      <c r="P12" s="11">
        <f t="shared" si="7"/>
        <v>0.38949079465262221</v>
      </c>
      <c r="Q12" s="12">
        <f t="shared" si="8"/>
        <v>0.52259079465262226</v>
      </c>
      <c r="R12" s="12">
        <f t="shared" si="10"/>
        <v>0.18949079501187127</v>
      </c>
      <c r="S12" s="12">
        <f t="shared" si="11"/>
        <v>0.56887059506525817</v>
      </c>
      <c r="T12" s="7">
        <f t="shared" si="12"/>
        <v>-40120456.68</v>
      </c>
      <c r="U12" s="7">
        <f t="shared" si="13"/>
        <v>5029675.1900000004</v>
      </c>
      <c r="V12" s="7">
        <f t="shared" si="13"/>
        <v>21897219.48</v>
      </c>
      <c r="W12" s="7">
        <f t="shared" si="13"/>
        <v>23252912.390000001</v>
      </c>
      <c r="X12" s="7">
        <f t="shared" si="13"/>
        <v>0</v>
      </c>
      <c r="Y12" s="7" t="str">
        <f t="shared" si="14"/>
        <v/>
      </c>
      <c r="Z12" s="7" t="str">
        <f t="shared" si="15"/>
        <v/>
      </c>
      <c r="AA12" s="7" t="str">
        <f t="shared" si="16"/>
        <v/>
      </c>
      <c r="AB12" s="7" t="str">
        <f t="shared" si="16"/>
        <v/>
      </c>
      <c r="AC12" s="8" t="str">
        <f t="shared" si="17"/>
        <v/>
      </c>
      <c r="AE12" s="9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>
        <v>3576945.39</v>
      </c>
      <c r="AR12" s="7">
        <v>16487491.75</v>
      </c>
      <c r="AS12" s="7">
        <v>16534007.869999999</v>
      </c>
      <c r="AT12" s="7">
        <v>0</v>
      </c>
      <c r="AU12" s="7">
        <v>4157556.46</v>
      </c>
      <c r="AV12" s="7">
        <v>20218507.859999999</v>
      </c>
      <c r="AW12" s="7">
        <v>22294159.780000001</v>
      </c>
      <c r="AX12" s="7">
        <v>0</v>
      </c>
      <c r="AY12" s="7">
        <v>5029675.1900000004</v>
      </c>
      <c r="AZ12" s="7">
        <v>21897219.48</v>
      </c>
      <c r="BA12" s="7">
        <v>23252912.390000001</v>
      </c>
      <c r="BB12" s="7">
        <v>0</v>
      </c>
      <c r="BC12" s="7"/>
      <c r="BD12" s="7"/>
      <c r="BE12" s="7"/>
      <c r="BF12" s="7"/>
    </row>
    <row r="13" spans="1:71" hidden="1" x14ac:dyDescent="0.25">
      <c r="A13" s="3" t="s">
        <v>586</v>
      </c>
      <c r="B13" s="3" t="str">
        <f t="shared" si="9"/>
        <v>PE</v>
      </c>
      <c r="C13" s="3" t="s">
        <v>1528</v>
      </c>
      <c r="D13" s="3">
        <v>6</v>
      </c>
      <c r="E13" s="11">
        <f t="shared" si="0"/>
        <v>0</v>
      </c>
      <c r="F13" s="11">
        <f t="shared" si="1"/>
        <v>1</v>
      </c>
      <c r="G13" s="7">
        <v>14.209236165326082</v>
      </c>
      <c r="H13" s="11">
        <f t="shared" si="2"/>
        <v>0.28418472330652167</v>
      </c>
      <c r="I13" s="7">
        <f t="shared" si="3"/>
        <v>-4060173.5260078874</v>
      </c>
      <c r="J13" s="7">
        <v>5666963.1500000004</v>
      </c>
      <c r="K13" s="12">
        <v>0.19</v>
      </c>
      <c r="L13" s="7">
        <v>-113339.26</v>
      </c>
      <c r="M13" s="10">
        <f t="shared" si="4"/>
        <v>1.9999999470615929E-2</v>
      </c>
      <c r="N13" s="12">
        <f t="shared" si="5"/>
        <v>0.20999999947061593</v>
      </c>
      <c r="O13" s="7">
        <f t="shared" si="6"/>
        <v>-243610.41156047324</v>
      </c>
      <c r="P13" s="11">
        <f t="shared" si="7"/>
        <v>4.2987823480107372E-2</v>
      </c>
      <c r="Q13" s="12">
        <f t="shared" si="8"/>
        <v>0.23298782348010738</v>
      </c>
      <c r="R13" s="12">
        <f t="shared" si="10"/>
        <v>2.2987824009491453E-2</v>
      </c>
      <c r="S13" s="12">
        <f t="shared" si="11"/>
        <v>0.10946582889257583</v>
      </c>
      <c r="T13" s="7">
        <f t="shared" si="12"/>
        <v>-5672096.7800000003</v>
      </c>
      <c r="U13" s="7">
        <f t="shared" si="13"/>
        <v>2380274.91</v>
      </c>
      <c r="V13" s="7">
        <f t="shared" si="13"/>
        <v>8052371.6900000004</v>
      </c>
      <c r="W13" s="7">
        <f t="shared" si="13"/>
        <v>0</v>
      </c>
      <c r="X13" s="7">
        <f t="shared" si="13"/>
        <v>0</v>
      </c>
      <c r="Y13" s="7">
        <f t="shared" si="14"/>
        <v>-186580609.03333333</v>
      </c>
      <c r="Z13" s="7">
        <f t="shared" si="15"/>
        <v>-560026094.27999997</v>
      </c>
      <c r="AA13" s="7">
        <f t="shared" si="16"/>
        <v>142133.59</v>
      </c>
      <c r="AB13" s="7">
        <f t="shared" si="16"/>
        <v>353535019.88</v>
      </c>
      <c r="AC13" s="8">
        <f t="shared" si="17"/>
        <v>206633207.99000001</v>
      </c>
      <c r="AE13" s="9">
        <v>15502.23</v>
      </c>
      <c r="AF13" s="7">
        <v>202578520.38999999</v>
      </c>
      <c r="AG13" s="7">
        <v>94033007.329999998</v>
      </c>
      <c r="AH13" s="7">
        <v>51846.35</v>
      </c>
      <c r="AI13" s="7">
        <v>193012937.19</v>
      </c>
      <c r="AJ13" s="7">
        <v>112146648.45999999</v>
      </c>
      <c r="AK13" s="7">
        <v>142133.59</v>
      </c>
      <c r="AL13" s="7">
        <v>353535019.88</v>
      </c>
      <c r="AM13" s="7">
        <v>206633207.99000001</v>
      </c>
      <c r="AN13" s="7"/>
      <c r="AO13" s="7"/>
      <c r="AP13" s="7"/>
      <c r="AQ13" s="7">
        <v>3678618.71</v>
      </c>
      <c r="AR13" s="7">
        <v>11270754.16</v>
      </c>
      <c r="AS13" s="7">
        <v>524413.96</v>
      </c>
      <c r="AT13" s="7">
        <v>1000160.71</v>
      </c>
      <c r="AU13" s="7">
        <v>3248234.32</v>
      </c>
      <c r="AV13" s="7">
        <v>11128166.279999999</v>
      </c>
      <c r="AW13" s="7">
        <v>821923.5</v>
      </c>
      <c r="AX13" s="7">
        <v>0</v>
      </c>
      <c r="AY13" s="7">
        <v>2380274.91</v>
      </c>
      <c r="AZ13" s="7">
        <v>8052371.6900000004</v>
      </c>
      <c r="BA13" s="7">
        <v>0</v>
      </c>
      <c r="BB13" s="7">
        <v>0</v>
      </c>
      <c r="BC13" s="7"/>
      <c r="BD13" s="7"/>
      <c r="BE13" s="7"/>
      <c r="BF13" s="7"/>
    </row>
    <row r="14" spans="1:71" hidden="1" x14ac:dyDescent="0.25">
      <c r="A14" s="3" t="s">
        <v>587</v>
      </c>
      <c r="B14" s="3" t="str">
        <f t="shared" si="9"/>
        <v>PE</v>
      </c>
      <c r="C14" s="3" t="s">
        <v>1528</v>
      </c>
      <c r="D14" s="3">
        <v>6</v>
      </c>
      <c r="E14" s="11">
        <f t="shared" si="0"/>
        <v>0</v>
      </c>
      <c r="F14" s="11">
        <f t="shared" si="1"/>
        <v>1</v>
      </c>
      <c r="G14" s="7">
        <v>7.497269125750468</v>
      </c>
      <c r="H14" s="11">
        <f t="shared" si="2"/>
        <v>0.14994538251500936</v>
      </c>
      <c r="I14" s="7">
        <f t="shared" si="3"/>
        <v>-56995316.383029684</v>
      </c>
      <c r="J14" s="7">
        <v>18307287.940000001</v>
      </c>
      <c r="K14" s="12">
        <v>0.1341</v>
      </c>
      <c r="L14" s="7">
        <v>-1464583.04</v>
      </c>
      <c r="M14" s="10">
        <f t="shared" si="4"/>
        <v>8.000000026219066E-2</v>
      </c>
      <c r="N14" s="12">
        <f t="shared" si="5"/>
        <v>0.21410000026219067</v>
      </c>
      <c r="O14" s="7">
        <f t="shared" si="6"/>
        <v>-3419718.982981781</v>
      </c>
      <c r="P14" s="11">
        <f t="shared" si="7"/>
        <v>0.18679549883027516</v>
      </c>
      <c r="Q14" s="12">
        <f t="shared" si="8"/>
        <v>0.32089549883027513</v>
      </c>
      <c r="R14" s="12">
        <f t="shared" si="10"/>
        <v>0.10679549856808446</v>
      </c>
      <c r="S14" s="12">
        <f t="shared" si="11"/>
        <v>0.49881129583045669</v>
      </c>
      <c r="T14" s="7">
        <f t="shared" si="12"/>
        <v>-67049005.099999994</v>
      </c>
      <c r="U14" s="7">
        <f t="shared" si="13"/>
        <v>17446123.100000001</v>
      </c>
      <c r="V14" s="7">
        <f t="shared" si="13"/>
        <v>73587531.329999998</v>
      </c>
      <c r="W14" s="7">
        <f t="shared" si="13"/>
        <v>10907596.869999999</v>
      </c>
      <c r="X14" s="7">
        <f t="shared" si="13"/>
        <v>0</v>
      </c>
      <c r="Y14" s="7" t="str">
        <f t="shared" si="14"/>
        <v/>
      </c>
      <c r="Z14" s="7" t="str">
        <f t="shared" si="15"/>
        <v/>
      </c>
      <c r="AA14" s="7" t="str">
        <f t="shared" si="16"/>
        <v/>
      </c>
      <c r="AB14" s="7" t="str">
        <f t="shared" si="16"/>
        <v/>
      </c>
      <c r="AC14" s="8" t="str">
        <f t="shared" si="17"/>
        <v/>
      </c>
      <c r="AE14" s="9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>
        <v>10915295.560000001</v>
      </c>
      <c r="AR14" s="7">
        <v>22004758.440000001</v>
      </c>
      <c r="AS14" s="7">
        <v>8635216.4499999993</v>
      </c>
      <c r="AT14" s="7">
        <v>0</v>
      </c>
      <c r="AU14" s="7">
        <v>13889411.08</v>
      </c>
      <c r="AV14" s="7">
        <v>27468607.510000002</v>
      </c>
      <c r="AW14" s="7">
        <v>9627855.2699999996</v>
      </c>
      <c r="AX14" s="7">
        <v>0</v>
      </c>
      <c r="AY14" s="7">
        <v>17446123.100000001</v>
      </c>
      <c r="AZ14" s="7">
        <v>73587531.329999998</v>
      </c>
      <c r="BA14" s="7">
        <v>10907596.869999999</v>
      </c>
      <c r="BB14" s="7">
        <v>0</v>
      </c>
      <c r="BC14" s="7"/>
      <c r="BD14" s="7"/>
      <c r="BE14" s="7"/>
      <c r="BF14" s="7"/>
    </row>
    <row r="15" spans="1:71" hidden="1" x14ac:dyDescent="0.25">
      <c r="A15" s="3" t="s">
        <v>588</v>
      </c>
      <c r="B15" s="3" t="str">
        <f t="shared" si="9"/>
        <v>PE</v>
      </c>
      <c r="C15" s="3" t="s">
        <v>1528</v>
      </c>
      <c r="D15" s="3">
        <v>6</v>
      </c>
      <c r="E15" s="11">
        <f t="shared" si="0"/>
        <v>0.24510668045780681</v>
      </c>
      <c r="F15" s="11">
        <f t="shared" si="1"/>
        <v>0.75489331954219319</v>
      </c>
      <c r="G15" s="7">
        <v>39.26946297864194</v>
      </c>
      <c r="H15" s="11">
        <f t="shared" si="2"/>
        <v>0.59288510529172544</v>
      </c>
      <c r="I15" s="7">
        <f t="shared" si="3"/>
        <v>-30021262.132833209</v>
      </c>
      <c r="J15" s="7">
        <v>10557190.279999999</v>
      </c>
      <c r="K15" s="12">
        <v>0.11</v>
      </c>
      <c r="L15" s="7">
        <v>-316715.51</v>
      </c>
      <c r="M15" s="10">
        <f t="shared" si="4"/>
        <v>2.9999981207120958E-2</v>
      </c>
      <c r="N15" s="12">
        <f t="shared" si="5"/>
        <v>0.13999998120712095</v>
      </c>
      <c r="O15" s="7">
        <f t="shared" si="6"/>
        <v>-1801275.7279699924</v>
      </c>
      <c r="P15" s="11">
        <f t="shared" si="7"/>
        <v>0.17062075042659861</v>
      </c>
      <c r="Q15" s="12">
        <f t="shared" si="8"/>
        <v>0.28062075042659862</v>
      </c>
      <c r="R15" s="12">
        <f t="shared" si="10"/>
        <v>0.14062076921947766</v>
      </c>
      <c r="S15" s="12">
        <f t="shared" si="11"/>
        <v>1.0044342006834865</v>
      </c>
      <c r="T15" s="7">
        <f t="shared" si="12"/>
        <v>-73741497.850000009</v>
      </c>
      <c r="U15" s="7">
        <f t="shared" si="13"/>
        <v>3725031.21</v>
      </c>
      <c r="V15" s="7">
        <f t="shared" si="13"/>
        <v>55666964.100000001</v>
      </c>
      <c r="W15" s="7">
        <f t="shared" si="13"/>
        <v>22053782.559999999</v>
      </c>
      <c r="X15" s="7">
        <f t="shared" si="13"/>
        <v>254217.60000000001</v>
      </c>
      <c r="Y15" s="7" t="str">
        <f t="shared" si="14"/>
        <v/>
      </c>
      <c r="Z15" s="7" t="str">
        <f t="shared" si="15"/>
        <v/>
      </c>
      <c r="AA15" s="7" t="str">
        <f t="shared" si="16"/>
        <v/>
      </c>
      <c r="AB15" s="7" t="str">
        <f t="shared" si="16"/>
        <v/>
      </c>
      <c r="AC15" s="8" t="str">
        <f t="shared" si="17"/>
        <v/>
      </c>
      <c r="AE15" s="9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>
        <v>2213662.12</v>
      </c>
      <c r="AR15" s="7">
        <v>47917710.390000001</v>
      </c>
      <c r="AS15" s="7">
        <v>10595850.98</v>
      </c>
      <c r="AT15" s="7">
        <v>318422.40000000002</v>
      </c>
      <c r="AU15" s="7">
        <v>3161066.97</v>
      </c>
      <c r="AV15" s="7">
        <v>51064364.100000001</v>
      </c>
      <c r="AW15" s="7">
        <v>15113048.869999999</v>
      </c>
      <c r="AX15" s="7">
        <v>296833.44</v>
      </c>
      <c r="AY15" s="7">
        <v>3725031.21</v>
      </c>
      <c r="AZ15" s="7">
        <v>55666964.100000001</v>
      </c>
      <c r="BA15" s="7">
        <v>22053782.559999999</v>
      </c>
      <c r="BB15" s="7">
        <v>254217.60000000001</v>
      </c>
      <c r="BC15" s="7"/>
      <c r="BD15" s="7"/>
      <c r="BE15" s="7"/>
      <c r="BF15" s="7"/>
    </row>
    <row r="16" spans="1:71" hidden="1" x14ac:dyDescent="0.25">
      <c r="A16" s="3" t="s">
        <v>696</v>
      </c>
      <c r="B16" s="3" t="str">
        <f t="shared" si="9"/>
        <v>PI</v>
      </c>
      <c r="C16" s="3" t="s">
        <v>1528</v>
      </c>
      <c r="D16" s="3">
        <v>7</v>
      </c>
      <c r="E16" s="11">
        <f t="shared" si="0"/>
        <v>0.47412268090002047</v>
      </c>
      <c r="F16" s="11">
        <f t="shared" si="1"/>
        <v>0.52587731909997948</v>
      </c>
      <c r="G16" s="7">
        <v>19.215507310413663</v>
      </c>
      <c r="H16" s="11">
        <f t="shared" si="2"/>
        <v>0.20209998939092788</v>
      </c>
      <c r="I16" s="7">
        <f t="shared" si="3"/>
        <v>-13225200.104294471</v>
      </c>
      <c r="J16" s="7">
        <v>2212884.96</v>
      </c>
      <c r="K16" s="12">
        <v>0.11</v>
      </c>
      <c r="L16" s="7">
        <v>-367737.33</v>
      </c>
      <c r="M16" s="10">
        <f t="shared" si="4"/>
        <v>0.16618004851006807</v>
      </c>
      <c r="N16" s="12">
        <f t="shared" si="5"/>
        <v>0.27618004851006805</v>
      </c>
      <c r="O16" s="7">
        <f t="shared" si="6"/>
        <v>-793512.00625766825</v>
      </c>
      <c r="P16" s="11">
        <f t="shared" si="7"/>
        <v>0.35858710262898991</v>
      </c>
      <c r="Q16" s="12">
        <f t="shared" si="8"/>
        <v>0.46858710262898989</v>
      </c>
      <c r="R16" s="12">
        <f t="shared" si="10"/>
        <v>0.19240705411892184</v>
      </c>
      <c r="S16" s="12">
        <f t="shared" si="11"/>
        <v>0.69667253357697811</v>
      </c>
      <c r="T16" s="7">
        <f t="shared" si="12"/>
        <v>-16575009.310000002</v>
      </c>
      <c r="U16" s="7">
        <f t="shared" si="13"/>
        <v>233213.61</v>
      </c>
      <c r="V16" s="7">
        <f t="shared" si="13"/>
        <v>8716421.4600000009</v>
      </c>
      <c r="W16" s="7">
        <f t="shared" si="13"/>
        <v>8091801.46</v>
      </c>
      <c r="X16" s="7">
        <f t="shared" si="13"/>
        <v>0</v>
      </c>
      <c r="Y16" s="7" t="str">
        <f t="shared" si="14"/>
        <v/>
      </c>
      <c r="Z16" s="7" t="str">
        <f t="shared" si="15"/>
        <v/>
      </c>
      <c r="AA16" s="7" t="str">
        <f t="shared" si="16"/>
        <v/>
      </c>
      <c r="AB16" s="7" t="str">
        <f t="shared" si="16"/>
        <v/>
      </c>
      <c r="AC16" s="8" t="str">
        <f t="shared" si="17"/>
        <v/>
      </c>
      <c r="AE16" s="9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>
        <v>136040.59</v>
      </c>
      <c r="AR16" s="7">
        <v>11405814.77</v>
      </c>
      <c r="AS16" s="7">
        <v>5673496.5700000003</v>
      </c>
      <c r="AT16" s="7">
        <v>0</v>
      </c>
      <c r="AU16" s="7">
        <v>0</v>
      </c>
      <c r="AV16" s="7">
        <v>7838129.9699999997</v>
      </c>
      <c r="AW16" s="7">
        <v>7154370.1399999997</v>
      </c>
      <c r="AX16" s="7">
        <v>0</v>
      </c>
      <c r="AY16" s="7">
        <v>233213.61</v>
      </c>
      <c r="AZ16" s="7">
        <v>8716421.4600000009</v>
      </c>
      <c r="BA16" s="7">
        <v>8091801.46</v>
      </c>
      <c r="BB16" s="7">
        <v>0</v>
      </c>
      <c r="BC16" s="7"/>
      <c r="BD16" s="7"/>
      <c r="BE16" s="7"/>
      <c r="BF16" s="7"/>
    </row>
    <row r="17" spans="1:58" x14ac:dyDescent="0.25">
      <c r="A17" s="26" t="s">
        <v>487</v>
      </c>
      <c r="B17" s="3" t="str">
        <f t="shared" si="9"/>
        <v>MT</v>
      </c>
      <c r="C17" s="3" t="s">
        <v>1526</v>
      </c>
      <c r="D17" s="3">
        <v>6</v>
      </c>
      <c r="E17" s="11">
        <f t="shared" si="0"/>
        <v>0</v>
      </c>
      <c r="F17" s="11">
        <f t="shared" si="1"/>
        <v>1</v>
      </c>
      <c r="G17" s="7">
        <v>18.81126188386985</v>
      </c>
      <c r="H17" s="11">
        <f t="shared" si="2"/>
        <v>0.37622523767739702</v>
      </c>
      <c r="I17" s="7">
        <f t="shared" si="3"/>
        <v>-30031446.042508572</v>
      </c>
      <c r="J17" s="7">
        <v>14970735.800000001</v>
      </c>
      <c r="K17" s="12">
        <v>0.11</v>
      </c>
      <c r="L17" s="7">
        <v>-1506056.02</v>
      </c>
      <c r="M17" s="10">
        <f t="shared" si="4"/>
        <v>0.10059999990114046</v>
      </c>
      <c r="N17" s="12">
        <f t="shared" si="5"/>
        <v>0.21059999990114048</v>
      </c>
      <c r="O17" s="7">
        <f t="shared" si="6"/>
        <v>-1801886.7625505142</v>
      </c>
      <c r="P17" s="11">
        <f t="shared" si="7"/>
        <v>0.1203606012839071</v>
      </c>
      <c r="Q17" s="12">
        <f t="shared" si="8"/>
        <v>0.23036060128390712</v>
      </c>
      <c r="R17" s="12">
        <f t="shared" si="10"/>
        <v>1.976060138276664E-2</v>
      </c>
      <c r="S17" s="12">
        <f t="shared" si="11"/>
        <v>9.3830016106565273E-2</v>
      </c>
      <c r="T17" s="7">
        <f t="shared" si="12"/>
        <v>-48144695.579999998</v>
      </c>
      <c r="U17" s="7">
        <f t="shared" si="13"/>
        <v>27981020.960000001</v>
      </c>
      <c r="V17" s="7">
        <f t="shared" si="13"/>
        <v>56900509.68</v>
      </c>
      <c r="W17" s="7">
        <f t="shared" si="13"/>
        <v>19225206.859999999</v>
      </c>
      <c r="X17" s="7">
        <f t="shared" si="13"/>
        <v>0</v>
      </c>
      <c r="Y17" s="7" t="str">
        <f t="shared" si="14"/>
        <v/>
      </c>
      <c r="Z17" s="7" t="str">
        <f t="shared" si="15"/>
        <v/>
      </c>
      <c r="AA17" s="7" t="str">
        <f t="shared" si="16"/>
        <v/>
      </c>
      <c r="AB17" s="7" t="str">
        <f t="shared" si="16"/>
        <v/>
      </c>
      <c r="AC17" s="8" t="str">
        <f t="shared" si="17"/>
        <v/>
      </c>
      <c r="AE17" s="9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>
        <v>17528145.57</v>
      </c>
      <c r="AR17" s="7">
        <v>37000334.840000004</v>
      </c>
      <c r="AS17" s="7">
        <v>6683034.0599999996</v>
      </c>
      <c r="AT17" s="7">
        <v>0</v>
      </c>
      <c r="AU17" s="7">
        <v>22065495.489999998</v>
      </c>
      <c r="AV17" s="7">
        <v>37988718.060000002</v>
      </c>
      <c r="AW17" s="7">
        <v>11842363.02</v>
      </c>
      <c r="AX17" s="7">
        <v>0</v>
      </c>
      <c r="AY17" s="7">
        <v>27981020.960000001</v>
      </c>
      <c r="AZ17" s="7">
        <v>56900509.68</v>
      </c>
      <c r="BA17" s="7">
        <v>19225206.859999999</v>
      </c>
      <c r="BB17" s="7">
        <v>0</v>
      </c>
      <c r="BC17" s="7"/>
      <c r="BD17" s="7"/>
      <c r="BE17" s="7"/>
      <c r="BF17" s="7"/>
    </row>
    <row r="18" spans="1:58" hidden="1" x14ac:dyDescent="0.25">
      <c r="A18" s="3" t="s">
        <v>453</v>
      </c>
      <c r="B18" s="3" t="str">
        <f t="shared" si="9"/>
        <v>MS</v>
      </c>
      <c r="C18" s="3" t="s">
        <v>1526</v>
      </c>
      <c r="D18" s="3">
        <v>6</v>
      </c>
      <c r="E18" s="11">
        <f t="shared" si="0"/>
        <v>0</v>
      </c>
      <c r="F18" s="11">
        <f t="shared" si="1"/>
        <v>1</v>
      </c>
      <c r="G18" s="7">
        <v>39.839294295244898</v>
      </c>
      <c r="H18" s="11">
        <f t="shared" si="2"/>
        <v>0.79678588590489796</v>
      </c>
      <c r="I18" s="7">
        <f t="shared" si="3"/>
        <v>-5744976.5655797739</v>
      </c>
      <c r="J18" s="7">
        <v>11443825.25</v>
      </c>
      <c r="K18" s="12">
        <v>0.18940000000000001</v>
      </c>
      <c r="L18" s="7">
        <v>-167164.20000000001</v>
      </c>
      <c r="M18" s="10">
        <f t="shared" si="4"/>
        <v>1.460737090510885E-2</v>
      </c>
      <c r="N18" s="12">
        <f t="shared" si="5"/>
        <v>0.20400737090510887</v>
      </c>
      <c r="O18" s="7">
        <f t="shared" si="6"/>
        <v>-344698.59393478645</v>
      </c>
      <c r="P18" s="11">
        <f t="shared" si="7"/>
        <v>3.0120924289261271E-2</v>
      </c>
      <c r="Q18" s="12">
        <f t="shared" si="8"/>
        <v>0.21952092428926129</v>
      </c>
      <c r="R18" s="12">
        <f t="shared" si="10"/>
        <v>1.5513553384152418E-2</v>
      </c>
      <c r="S18" s="12">
        <f t="shared" si="11"/>
        <v>7.6044082698209614E-2</v>
      </c>
      <c r="T18" s="7">
        <f t="shared" si="12"/>
        <v>-28270558.820000004</v>
      </c>
      <c r="U18" s="7">
        <f t="shared" si="13"/>
        <v>15231475.51</v>
      </c>
      <c r="V18" s="7">
        <f t="shared" si="13"/>
        <v>36917392.670000002</v>
      </c>
      <c r="W18" s="7">
        <f t="shared" si="13"/>
        <v>6584641.6600000001</v>
      </c>
      <c r="X18" s="7">
        <f t="shared" si="13"/>
        <v>0</v>
      </c>
      <c r="Y18" s="7" t="str">
        <f t="shared" si="14"/>
        <v/>
      </c>
      <c r="Z18" s="7" t="str">
        <f t="shared" si="15"/>
        <v/>
      </c>
      <c r="AA18" s="7" t="str">
        <f t="shared" si="16"/>
        <v/>
      </c>
      <c r="AB18" s="7" t="str">
        <f t="shared" si="16"/>
        <v/>
      </c>
      <c r="AC18" s="8" t="str">
        <f t="shared" si="17"/>
        <v/>
      </c>
      <c r="AE18" s="9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>
        <v>11482560.07</v>
      </c>
      <c r="AR18" s="7">
        <v>32426241.420000002</v>
      </c>
      <c r="AS18" s="7">
        <v>5113698.7699999996</v>
      </c>
      <c r="AT18" s="7">
        <v>0</v>
      </c>
      <c r="AU18" s="7">
        <v>15231475.51</v>
      </c>
      <c r="AV18" s="7">
        <v>36917392.670000002</v>
      </c>
      <c r="AW18" s="7">
        <v>6584641.6600000001</v>
      </c>
      <c r="AX18" s="7">
        <v>0</v>
      </c>
      <c r="AY18" s="7"/>
      <c r="AZ18" s="7"/>
      <c r="BA18" s="7"/>
      <c r="BB18" s="7"/>
      <c r="BC18" s="7"/>
      <c r="BD18" s="7"/>
      <c r="BE18" s="7"/>
      <c r="BF18" s="7"/>
    </row>
    <row r="19" spans="1:58" hidden="1" x14ac:dyDescent="0.25">
      <c r="A19" s="3" t="s">
        <v>111</v>
      </c>
      <c r="B19" s="3" t="str">
        <f t="shared" si="9"/>
        <v>GO</v>
      </c>
      <c r="C19" s="3" t="s">
        <v>1526</v>
      </c>
      <c r="D19" s="3">
        <v>7</v>
      </c>
      <c r="E19" s="11">
        <f t="shared" si="0"/>
        <v>0</v>
      </c>
      <c r="F19" s="11">
        <f t="shared" si="1"/>
        <v>1</v>
      </c>
      <c r="G19" s="7">
        <v>32.89043294200745</v>
      </c>
      <c r="H19" s="11">
        <f t="shared" si="2"/>
        <v>0.65780865884014905</v>
      </c>
      <c r="I19" s="7">
        <f t="shared" si="3"/>
        <v>-4026168.2751876675</v>
      </c>
      <c r="J19" s="7">
        <v>3361698.6</v>
      </c>
      <c r="K19" s="12">
        <v>0.11</v>
      </c>
      <c r="L19" s="7">
        <v>-123038.17</v>
      </c>
      <c r="M19" s="10">
        <f t="shared" si="4"/>
        <v>3.6600000368861144E-2</v>
      </c>
      <c r="N19" s="12">
        <f t="shared" si="5"/>
        <v>0.14660000036886114</v>
      </c>
      <c r="O19" s="7">
        <f t="shared" si="6"/>
        <v>-241570.09651126002</v>
      </c>
      <c r="P19" s="11">
        <f t="shared" si="7"/>
        <v>7.1859534495823038E-2</v>
      </c>
      <c r="Q19" s="12">
        <f t="shared" si="8"/>
        <v>0.18185953449582304</v>
      </c>
      <c r="R19" s="12">
        <f t="shared" si="10"/>
        <v>3.5259534126961894E-2</v>
      </c>
      <c r="S19" s="12">
        <f t="shared" si="11"/>
        <v>0.24051523900576521</v>
      </c>
      <c r="T19" s="7">
        <f t="shared" si="12"/>
        <v>-11765839.140000001</v>
      </c>
      <c r="U19" s="7">
        <f t="shared" si="13"/>
        <v>6297448.2400000002</v>
      </c>
      <c r="V19" s="7">
        <f t="shared" si="13"/>
        <v>13210021.01</v>
      </c>
      <c r="W19" s="7">
        <f t="shared" si="13"/>
        <v>4853266.37</v>
      </c>
      <c r="X19" s="7">
        <f t="shared" si="13"/>
        <v>0</v>
      </c>
      <c r="Y19" s="7" t="str">
        <f t="shared" si="14"/>
        <v/>
      </c>
      <c r="Z19" s="7" t="str">
        <f t="shared" si="15"/>
        <v/>
      </c>
      <c r="AA19" s="7" t="str">
        <f t="shared" si="16"/>
        <v/>
      </c>
      <c r="AB19" s="7" t="str">
        <f t="shared" si="16"/>
        <v/>
      </c>
      <c r="AC19" s="8" t="str">
        <f t="shared" si="17"/>
        <v/>
      </c>
      <c r="AE19" s="9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>
        <v>4616310.75</v>
      </c>
      <c r="AR19" s="7">
        <v>8021569.3499999996</v>
      </c>
      <c r="AS19" s="7">
        <v>3628113.11</v>
      </c>
      <c r="AT19" s="7">
        <v>4331.87</v>
      </c>
      <c r="AU19" s="7">
        <v>5523220.5599999996</v>
      </c>
      <c r="AV19" s="7">
        <v>7782794.3799999999</v>
      </c>
      <c r="AW19" s="7">
        <v>4111390.28</v>
      </c>
      <c r="AX19" s="7">
        <v>0</v>
      </c>
      <c r="AY19" s="7">
        <v>6297448.2400000002</v>
      </c>
      <c r="AZ19" s="7">
        <v>13210021.01</v>
      </c>
      <c r="BA19" s="7">
        <v>4853266.37</v>
      </c>
      <c r="BB19" s="7">
        <v>0</v>
      </c>
      <c r="BC19" s="7"/>
      <c r="BD19" s="7"/>
      <c r="BE19" s="7"/>
      <c r="BF19" s="7"/>
    </row>
    <row r="20" spans="1:58" hidden="1" x14ac:dyDescent="0.25">
      <c r="A20" s="3" t="s">
        <v>589</v>
      </c>
      <c r="B20" s="3" t="str">
        <f t="shared" si="9"/>
        <v>PE</v>
      </c>
      <c r="C20" s="3" t="s">
        <v>1528</v>
      </c>
      <c r="D20" s="3">
        <v>6</v>
      </c>
      <c r="E20" s="11">
        <f t="shared" si="0"/>
        <v>0.50942900974721828</v>
      </c>
      <c r="F20" s="11">
        <f t="shared" si="1"/>
        <v>0.49057099025278172</v>
      </c>
      <c r="G20" s="7">
        <v>20.461436833607898</v>
      </c>
      <c r="H20" s="11">
        <f t="shared" si="2"/>
        <v>0.20075574658915538</v>
      </c>
      <c r="I20" s="7">
        <f t="shared" si="3"/>
        <v>-66617796.624582432</v>
      </c>
      <c r="J20" s="7">
        <v>12869942.41</v>
      </c>
      <c r="K20" s="12">
        <v>0.11</v>
      </c>
      <c r="L20" s="7">
        <v>-1824957.83</v>
      </c>
      <c r="M20" s="10">
        <f t="shared" si="4"/>
        <v>0.14179999970955581</v>
      </c>
      <c r="N20" s="12">
        <f t="shared" si="5"/>
        <v>0.2517999997095558</v>
      </c>
      <c r="O20" s="7">
        <f t="shared" si="6"/>
        <v>-3997067.7974749459</v>
      </c>
      <c r="P20" s="11">
        <f t="shared" si="7"/>
        <v>0.31057386817591409</v>
      </c>
      <c r="Q20" s="12">
        <f t="shared" si="8"/>
        <v>0.42057386817591408</v>
      </c>
      <c r="R20" s="12">
        <f t="shared" si="10"/>
        <v>0.16877386846635828</v>
      </c>
      <c r="S20" s="12">
        <f t="shared" si="11"/>
        <v>0.67026953399934142</v>
      </c>
      <c r="T20" s="7">
        <f t="shared" si="12"/>
        <v>-83350986.060000017</v>
      </c>
      <c r="U20" s="7">
        <f t="shared" si="13"/>
        <v>524603.30000000005</v>
      </c>
      <c r="V20" s="7">
        <f t="shared" si="13"/>
        <v>40889575.770000003</v>
      </c>
      <c r="W20" s="7">
        <f t="shared" si="13"/>
        <v>44931921.799999997</v>
      </c>
      <c r="X20" s="7">
        <f t="shared" si="13"/>
        <v>1945908.21</v>
      </c>
      <c r="Y20" s="7" t="str">
        <f t="shared" si="14"/>
        <v/>
      </c>
      <c r="Z20" s="7" t="str">
        <f t="shared" si="15"/>
        <v/>
      </c>
      <c r="AA20" s="7" t="str">
        <f t="shared" si="16"/>
        <v/>
      </c>
      <c r="AB20" s="7" t="str">
        <f t="shared" si="16"/>
        <v/>
      </c>
      <c r="AC20" s="8" t="str">
        <f t="shared" si="17"/>
        <v/>
      </c>
      <c r="AE20" s="9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>
        <v>524603.30000000005</v>
      </c>
      <c r="AR20" s="7">
        <v>40889575.770000003</v>
      </c>
      <c r="AS20" s="7">
        <v>44931921.799999997</v>
      </c>
      <c r="AT20" s="7">
        <v>1945908.21</v>
      </c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</row>
    <row r="21" spans="1:58" hidden="1" x14ac:dyDescent="0.25">
      <c r="A21" s="3" t="s">
        <v>979</v>
      </c>
      <c r="B21" s="3" t="str">
        <f t="shared" si="9"/>
        <v>RS</v>
      </c>
      <c r="C21" s="3" t="s">
        <v>1529</v>
      </c>
      <c r="D21" s="3">
        <v>7</v>
      </c>
      <c r="E21" s="11">
        <f t="shared" si="0"/>
        <v>0</v>
      </c>
      <c r="F21" s="11">
        <f t="shared" si="1"/>
        <v>1</v>
      </c>
      <c r="G21" s="7">
        <v>21.313833046641612</v>
      </c>
      <c r="H21" s="11">
        <f t="shared" si="2"/>
        <v>0.42627666093283223</v>
      </c>
      <c r="I21" s="7">
        <f t="shared" si="3"/>
        <v>-6962565.284028803</v>
      </c>
      <c r="J21" s="7">
        <v>5095997.53</v>
      </c>
      <c r="K21" s="12">
        <v>0.14449999999999999</v>
      </c>
      <c r="L21" s="7">
        <v>-655854.88</v>
      </c>
      <c r="M21" s="10">
        <f t="shared" si="4"/>
        <v>0.12869999958575332</v>
      </c>
      <c r="N21" s="12">
        <f t="shared" si="5"/>
        <v>0.27319999958575331</v>
      </c>
      <c r="O21" s="7">
        <f t="shared" si="6"/>
        <v>-417753.91704172816</v>
      </c>
      <c r="P21" s="11">
        <f t="shared" si="7"/>
        <v>8.1976868038577747E-2</v>
      </c>
      <c r="Q21" s="12">
        <f t="shared" si="8"/>
        <v>0.22647686803857775</v>
      </c>
      <c r="R21" s="12">
        <f t="shared" si="10"/>
        <v>-4.6723131547175556E-2</v>
      </c>
      <c r="S21" s="12">
        <f t="shared" si="11"/>
        <v>-0.17102171163257951</v>
      </c>
      <c r="T21" s="7">
        <f t="shared" si="12"/>
        <v>-12135753.959999999</v>
      </c>
      <c r="U21" s="7">
        <f t="shared" si="13"/>
        <v>17044559.640000001</v>
      </c>
      <c r="V21" s="7">
        <f t="shared" si="13"/>
        <v>24243524</v>
      </c>
      <c r="W21" s="7">
        <f t="shared" si="13"/>
        <v>4936789.5999999996</v>
      </c>
      <c r="X21" s="7">
        <f t="shared" si="13"/>
        <v>0</v>
      </c>
      <c r="Y21" s="7" t="str">
        <f t="shared" si="14"/>
        <v/>
      </c>
      <c r="Z21" s="7" t="str">
        <f t="shared" si="15"/>
        <v/>
      </c>
      <c r="AA21" s="7" t="str">
        <f t="shared" si="16"/>
        <v/>
      </c>
      <c r="AB21" s="7" t="str">
        <f t="shared" si="16"/>
        <v/>
      </c>
      <c r="AC21" s="8" t="str">
        <f t="shared" si="17"/>
        <v/>
      </c>
      <c r="AE21" s="9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>
        <v>11532906.939999999</v>
      </c>
      <c r="AR21" s="7">
        <v>18635889.18</v>
      </c>
      <c r="AS21" s="7">
        <v>1102438.8700000001</v>
      </c>
      <c r="AT21" s="7">
        <v>0</v>
      </c>
      <c r="AU21" s="7">
        <v>13747579.5</v>
      </c>
      <c r="AV21" s="7">
        <v>21653011.890000001</v>
      </c>
      <c r="AW21" s="7">
        <v>2891556.05</v>
      </c>
      <c r="AX21" s="7">
        <v>0</v>
      </c>
      <c r="AY21" s="7">
        <v>17044559.640000001</v>
      </c>
      <c r="AZ21" s="7">
        <v>24243524</v>
      </c>
      <c r="BA21" s="7">
        <v>4936789.5999999996</v>
      </c>
      <c r="BB21" s="7">
        <v>0</v>
      </c>
      <c r="BC21" s="7"/>
      <c r="BD21" s="7"/>
      <c r="BE21" s="7"/>
      <c r="BF21" s="7"/>
    </row>
    <row r="22" spans="1:58" hidden="1" x14ac:dyDescent="0.25">
      <c r="A22" s="3" t="s">
        <v>590</v>
      </c>
      <c r="B22" s="3" t="str">
        <f t="shared" si="9"/>
        <v>PE</v>
      </c>
      <c r="C22" s="3" t="s">
        <v>1528</v>
      </c>
      <c r="D22" s="3">
        <v>6</v>
      </c>
      <c r="E22" s="11">
        <f t="shared" si="0"/>
        <v>0.70152563870047124</v>
      </c>
      <c r="F22" s="11">
        <f t="shared" si="1"/>
        <v>0.29847436129952876</v>
      </c>
      <c r="G22" s="7">
        <v>20.289045408199033</v>
      </c>
      <c r="H22" s="11">
        <f t="shared" si="2"/>
        <v>0.12111519739178686</v>
      </c>
      <c r="I22" s="7">
        <f t="shared" si="3"/>
        <v>-128287706.0651183</v>
      </c>
      <c r="J22" s="7">
        <v>22350280.109999999</v>
      </c>
      <c r="K22" s="12">
        <v>0.11</v>
      </c>
      <c r="L22" s="7">
        <v>-1564519.61</v>
      </c>
      <c r="M22" s="10">
        <f t="shared" si="4"/>
        <v>7.0000000102906995E-2</v>
      </c>
      <c r="N22" s="12">
        <f t="shared" si="5"/>
        <v>0.18000000010290701</v>
      </c>
      <c r="O22" s="7">
        <f t="shared" si="6"/>
        <v>-7697262.3639070978</v>
      </c>
      <c r="P22" s="11">
        <f t="shared" si="7"/>
        <v>0.34439221012103449</v>
      </c>
      <c r="Q22" s="12">
        <f t="shared" si="8"/>
        <v>0.45439221012103448</v>
      </c>
      <c r="R22" s="12">
        <f t="shared" si="10"/>
        <v>0.27439221001812747</v>
      </c>
      <c r="S22" s="12">
        <f t="shared" si="11"/>
        <v>1.5244011658958661</v>
      </c>
      <c r="T22" s="7">
        <f t="shared" si="12"/>
        <v>-145966463.05000001</v>
      </c>
      <c r="U22" s="7">
        <f t="shared" si="13"/>
        <v>31065.72</v>
      </c>
      <c r="V22" s="7">
        <f t="shared" si="13"/>
        <v>43567246.829999998</v>
      </c>
      <c r="W22" s="7">
        <f t="shared" si="13"/>
        <v>102430281.94</v>
      </c>
      <c r="X22" s="7">
        <f t="shared" si="13"/>
        <v>0</v>
      </c>
      <c r="Y22" s="7" t="str">
        <f t="shared" si="14"/>
        <v/>
      </c>
      <c r="Z22" s="7" t="str">
        <f t="shared" si="15"/>
        <v/>
      </c>
      <c r="AA22" s="7" t="str">
        <f t="shared" si="16"/>
        <v/>
      </c>
      <c r="AB22" s="7" t="str">
        <f t="shared" si="16"/>
        <v/>
      </c>
      <c r="AC22" s="8" t="str">
        <f t="shared" si="17"/>
        <v/>
      </c>
      <c r="AE22" s="9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>
        <v>31065.72</v>
      </c>
      <c r="AZ22" s="7">
        <v>43567246.829999998</v>
      </c>
      <c r="BA22" s="7">
        <v>102430281.94</v>
      </c>
      <c r="BB22" s="7">
        <v>0</v>
      </c>
      <c r="BC22" s="7"/>
      <c r="BD22" s="7"/>
      <c r="BE22" s="7"/>
      <c r="BF22" s="7"/>
    </row>
    <row r="23" spans="1:58" hidden="1" x14ac:dyDescent="0.25">
      <c r="A23" s="3" t="s">
        <v>1320</v>
      </c>
      <c r="B23" s="3" t="str">
        <f t="shared" si="9"/>
        <v>SP</v>
      </c>
      <c r="C23" s="3" t="s">
        <v>1530</v>
      </c>
      <c r="D23" s="3">
        <v>7</v>
      </c>
      <c r="E23" s="11">
        <f t="shared" si="0"/>
        <v>0</v>
      </c>
      <c r="F23" s="11">
        <f t="shared" si="1"/>
        <v>1</v>
      </c>
      <c r="G23" s="7">
        <v>39.970340280988452</v>
      </c>
      <c r="H23" s="11">
        <f t="shared" si="2"/>
        <v>0.79940680561976907</v>
      </c>
      <c r="I23" s="7">
        <f t="shared" si="3"/>
        <v>-5276064.4306214591</v>
      </c>
      <c r="J23" s="7">
        <v>7249576.1640000008</v>
      </c>
      <c r="K23" s="12">
        <v>0.17199999999999999</v>
      </c>
      <c r="L23" s="7">
        <v>-304617.09999999998</v>
      </c>
      <c r="M23" s="10">
        <f t="shared" si="4"/>
        <v>4.2018608137765326E-2</v>
      </c>
      <c r="N23" s="12">
        <f t="shared" si="5"/>
        <v>0.2140186081377653</v>
      </c>
      <c r="O23" s="7">
        <f t="shared" si="6"/>
        <v>-316563.86583728757</v>
      </c>
      <c r="P23" s="11">
        <f t="shared" si="7"/>
        <v>4.3666534246413292E-2</v>
      </c>
      <c r="Q23" s="12">
        <f t="shared" si="8"/>
        <v>0.21566653424641327</v>
      </c>
      <c r="R23" s="12">
        <f t="shared" si="10"/>
        <v>1.6479261086479735E-3</v>
      </c>
      <c r="S23" s="12">
        <f t="shared" si="11"/>
        <v>7.6999197545812859E-3</v>
      </c>
      <c r="T23" s="7">
        <f t="shared" si="12"/>
        <v>-26302310.240000002</v>
      </c>
      <c r="U23" s="7">
        <f t="shared" si="13"/>
        <v>7675537.3600000003</v>
      </c>
      <c r="V23" s="7">
        <f t="shared" si="13"/>
        <v>26332391.809999999</v>
      </c>
      <c r="W23" s="7">
        <f t="shared" si="13"/>
        <v>12915223.01</v>
      </c>
      <c r="X23" s="7">
        <f t="shared" si="13"/>
        <v>5269767.22</v>
      </c>
      <c r="Y23" s="7" t="str">
        <f t="shared" si="14"/>
        <v/>
      </c>
      <c r="Z23" s="7" t="str">
        <f t="shared" si="15"/>
        <v/>
      </c>
      <c r="AA23" s="7" t="str">
        <f t="shared" si="16"/>
        <v/>
      </c>
      <c r="AB23" s="7" t="str">
        <f t="shared" si="16"/>
        <v/>
      </c>
      <c r="AC23" s="8" t="str">
        <f t="shared" si="17"/>
        <v/>
      </c>
      <c r="AE23" s="9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>
        <v>4484660.08</v>
      </c>
      <c r="AR23" s="7">
        <v>18066626.84</v>
      </c>
      <c r="AS23" s="7">
        <v>11126130.93</v>
      </c>
      <c r="AT23" s="7">
        <v>18611015.77</v>
      </c>
      <c r="AU23" s="7">
        <v>6082515.1299999999</v>
      </c>
      <c r="AV23" s="7">
        <v>20826431.649999999</v>
      </c>
      <c r="AW23" s="7">
        <v>12461870.720000001</v>
      </c>
      <c r="AX23" s="7">
        <v>12675703.470000001</v>
      </c>
      <c r="AY23" s="7">
        <v>7675537.3600000003</v>
      </c>
      <c r="AZ23" s="7">
        <v>26332391.809999999</v>
      </c>
      <c r="BA23" s="7">
        <v>12915223.01</v>
      </c>
      <c r="BB23" s="7">
        <v>5269767.22</v>
      </c>
      <c r="BC23" s="7"/>
      <c r="BD23" s="7"/>
      <c r="BE23" s="7"/>
      <c r="BF23" s="7"/>
    </row>
    <row r="24" spans="1:58" hidden="1" x14ac:dyDescent="0.25">
      <c r="A24" s="3" t="s">
        <v>278</v>
      </c>
      <c r="B24" s="3" t="str">
        <f t="shared" si="9"/>
        <v>MG</v>
      </c>
      <c r="C24" s="3" t="s">
        <v>1530</v>
      </c>
      <c r="D24" s="3">
        <v>6</v>
      </c>
      <c r="E24" s="11">
        <f t="shared" si="0"/>
        <v>0</v>
      </c>
      <c r="F24" s="11">
        <f t="shared" si="1"/>
        <v>1</v>
      </c>
      <c r="G24" s="7">
        <v>25.827442050132035</v>
      </c>
      <c r="H24" s="11">
        <f t="shared" si="2"/>
        <v>0.51654884100264065</v>
      </c>
      <c r="I24" s="7">
        <f t="shared" si="3"/>
        <v>-11304501.752057774</v>
      </c>
      <c r="J24" s="7">
        <v>8143101.0700000003</v>
      </c>
      <c r="K24" s="12">
        <v>0.11</v>
      </c>
      <c r="L24" s="7">
        <v>-907955.77</v>
      </c>
      <c r="M24" s="10">
        <f t="shared" si="4"/>
        <v>0.11150000008534831</v>
      </c>
      <c r="N24" s="12">
        <f t="shared" si="5"/>
        <v>0.22150000008534831</v>
      </c>
      <c r="O24" s="7">
        <f t="shared" si="6"/>
        <v>-678270.10512346646</v>
      </c>
      <c r="P24" s="11">
        <f t="shared" si="7"/>
        <v>8.3293833552217769E-2</v>
      </c>
      <c r="Q24" s="12">
        <f t="shared" si="8"/>
        <v>0.19329383355221777</v>
      </c>
      <c r="R24" s="12">
        <f t="shared" si="10"/>
        <v>-2.8206166533130544E-2</v>
      </c>
      <c r="S24" s="12">
        <f t="shared" si="11"/>
        <v>-0.12734160958131902</v>
      </c>
      <c r="T24" s="7">
        <f t="shared" si="12"/>
        <v>-23382924.09</v>
      </c>
      <c r="U24" s="7">
        <f t="shared" si="13"/>
        <v>13077183.550000001</v>
      </c>
      <c r="V24" s="7">
        <f t="shared" si="13"/>
        <v>27974666.82</v>
      </c>
      <c r="W24" s="7">
        <f t="shared" si="13"/>
        <v>12683402.619999999</v>
      </c>
      <c r="X24" s="7">
        <f t="shared" si="13"/>
        <v>4197961.8</v>
      </c>
      <c r="Y24" s="7" t="str">
        <f t="shared" si="14"/>
        <v/>
      </c>
      <c r="Z24" s="7" t="str">
        <f t="shared" si="15"/>
        <v/>
      </c>
      <c r="AA24" s="7" t="str">
        <f t="shared" si="16"/>
        <v/>
      </c>
      <c r="AB24" s="7" t="str">
        <f t="shared" si="16"/>
        <v/>
      </c>
      <c r="AC24" s="8" t="str">
        <f t="shared" si="17"/>
        <v/>
      </c>
      <c r="AE24" s="9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>
        <v>9414839.5099999998</v>
      </c>
      <c r="AR24" s="7">
        <v>10802802.34</v>
      </c>
      <c r="AS24" s="7">
        <v>5908798.6900000004</v>
      </c>
      <c r="AT24" s="7">
        <v>666796.71</v>
      </c>
      <c r="AU24" s="7">
        <v>10896344.49</v>
      </c>
      <c r="AV24" s="7">
        <v>22116004.620000001</v>
      </c>
      <c r="AW24" s="7">
        <v>11771851.65</v>
      </c>
      <c r="AX24" s="7">
        <v>1613750.86</v>
      </c>
      <c r="AY24" s="7">
        <v>13077183.550000001</v>
      </c>
      <c r="AZ24" s="7">
        <v>27974666.82</v>
      </c>
      <c r="BA24" s="7">
        <v>12683402.619999999</v>
      </c>
      <c r="BB24" s="7">
        <v>4197961.8</v>
      </c>
      <c r="BC24" s="7"/>
      <c r="BD24" s="7"/>
      <c r="BE24" s="7"/>
      <c r="BF24" s="7"/>
    </row>
    <row r="25" spans="1:58" hidden="1" x14ac:dyDescent="0.25">
      <c r="A25" s="3" t="s">
        <v>112</v>
      </c>
      <c r="B25" s="3" t="str">
        <f t="shared" si="9"/>
        <v>GO</v>
      </c>
      <c r="C25" s="3" t="s">
        <v>1526</v>
      </c>
      <c r="D25" s="3">
        <v>4</v>
      </c>
      <c r="E25" s="11">
        <f t="shared" si="0"/>
        <v>0</v>
      </c>
      <c r="F25" s="11">
        <f t="shared" si="1"/>
        <v>1</v>
      </c>
      <c r="G25" s="7">
        <v>23.162682932046476</v>
      </c>
      <c r="H25" s="11">
        <f t="shared" si="2"/>
        <v>0.46325365864092949</v>
      </c>
      <c r="I25" s="7">
        <f t="shared" si="3"/>
        <v>-83019905.531340286</v>
      </c>
      <c r="J25" s="7">
        <v>86254774.260000005</v>
      </c>
      <c r="K25" s="12">
        <v>0.11</v>
      </c>
      <c r="L25" s="7">
        <v>-1224817.79</v>
      </c>
      <c r="M25" s="10">
        <f t="shared" si="4"/>
        <v>1.4199999947921723E-2</v>
      </c>
      <c r="N25" s="12">
        <f t="shared" si="5"/>
        <v>0.12419999994792172</v>
      </c>
      <c r="O25" s="7">
        <f t="shared" si="6"/>
        <v>-4981194.3318804167</v>
      </c>
      <c r="P25" s="11">
        <f t="shared" si="7"/>
        <v>5.7749781094614816E-2</v>
      </c>
      <c r="Q25" s="12">
        <f t="shared" si="8"/>
        <v>0.1677497810946148</v>
      </c>
      <c r="R25" s="12">
        <f t="shared" si="10"/>
        <v>4.3549781146693084E-2</v>
      </c>
      <c r="S25" s="12">
        <f t="shared" si="11"/>
        <v>0.35064236042636021</v>
      </c>
      <c r="T25" s="7">
        <f t="shared" si="12"/>
        <v>-154672513.13</v>
      </c>
      <c r="U25" s="7">
        <f t="shared" si="13"/>
        <v>71906229.480000004</v>
      </c>
      <c r="V25" s="7">
        <f t="shared" si="13"/>
        <v>178006258.62</v>
      </c>
      <c r="W25" s="7">
        <f t="shared" si="13"/>
        <v>48572483.990000002</v>
      </c>
      <c r="X25" s="7">
        <f t="shared" si="13"/>
        <v>0</v>
      </c>
      <c r="Y25" s="7" t="str">
        <f t="shared" si="14"/>
        <v/>
      </c>
      <c r="Z25" s="7" t="str">
        <f t="shared" si="15"/>
        <v/>
      </c>
      <c r="AA25" s="7" t="str">
        <f t="shared" si="16"/>
        <v/>
      </c>
      <c r="AB25" s="7" t="str">
        <f t="shared" si="16"/>
        <v/>
      </c>
      <c r="AC25" s="8" t="str">
        <f t="shared" si="17"/>
        <v/>
      </c>
      <c r="AE25" s="9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>
        <v>36586355.240000002</v>
      </c>
      <c r="AR25" s="7">
        <v>62989017.729999997</v>
      </c>
      <c r="AS25" s="7">
        <v>23462889.82</v>
      </c>
      <c r="AT25" s="7">
        <v>0</v>
      </c>
      <c r="AU25" s="7">
        <v>52551710.939999998</v>
      </c>
      <c r="AV25" s="7">
        <v>154213099.41999999</v>
      </c>
      <c r="AW25" s="7">
        <v>49210058.270000003</v>
      </c>
      <c r="AX25" s="7">
        <v>0</v>
      </c>
      <c r="AY25" s="7">
        <v>71906229.480000004</v>
      </c>
      <c r="AZ25" s="7">
        <v>178006258.62</v>
      </c>
      <c r="BA25" s="7">
        <v>48572483.990000002</v>
      </c>
      <c r="BB25" s="7">
        <v>0</v>
      </c>
      <c r="BC25" s="7"/>
      <c r="BD25" s="7"/>
      <c r="BE25" s="7"/>
      <c r="BF25" s="7"/>
    </row>
    <row r="26" spans="1:58" hidden="1" x14ac:dyDescent="0.25">
      <c r="A26" s="3" t="s">
        <v>1265</v>
      </c>
      <c r="B26" s="3" t="str">
        <f t="shared" si="9"/>
        <v>SC</v>
      </c>
      <c r="C26" s="3" t="s">
        <v>1529</v>
      </c>
      <c r="D26" s="3">
        <v>7</v>
      </c>
      <c r="E26" s="11">
        <f t="shared" si="0"/>
        <v>3.8907299008104891E-2</v>
      </c>
      <c r="F26" s="11">
        <f t="shared" si="1"/>
        <v>0.96109270099189514</v>
      </c>
      <c r="G26" s="7">
        <v>9.5726502277832459</v>
      </c>
      <c r="H26" s="11">
        <f t="shared" si="2"/>
        <v>0.18400408526141759</v>
      </c>
      <c r="I26" s="7">
        <f t="shared" si="3"/>
        <v>-9284307.808924742</v>
      </c>
      <c r="J26" s="7">
        <v>3372642.66</v>
      </c>
      <c r="K26" s="12">
        <v>0.11</v>
      </c>
      <c r="L26" s="7">
        <v>-308163.21000000002</v>
      </c>
      <c r="M26" s="10">
        <f t="shared" si="4"/>
        <v>9.1371438087662696E-2</v>
      </c>
      <c r="N26" s="12">
        <f t="shared" si="5"/>
        <v>0.2013714380876627</v>
      </c>
      <c r="O26" s="7">
        <f t="shared" si="6"/>
        <v>-557058.46853548451</v>
      </c>
      <c r="P26" s="11">
        <f t="shared" si="7"/>
        <v>0.16516972733052143</v>
      </c>
      <c r="Q26" s="12">
        <f t="shared" si="8"/>
        <v>0.27516972733052142</v>
      </c>
      <c r="R26" s="12">
        <f t="shared" si="10"/>
        <v>7.3798289242858722E-2</v>
      </c>
      <c r="S26" s="12">
        <f t="shared" si="11"/>
        <v>0.36647843380217715</v>
      </c>
      <c r="T26" s="7">
        <f t="shared" si="12"/>
        <v>-11377885.16</v>
      </c>
      <c r="U26" s="7">
        <f t="shared" si="13"/>
        <v>8714373.3000000007</v>
      </c>
      <c r="V26" s="7">
        <f t="shared" si="13"/>
        <v>10935202.380000001</v>
      </c>
      <c r="W26" s="7">
        <f t="shared" si="13"/>
        <v>9157056.0800000001</v>
      </c>
      <c r="X26" s="7">
        <f t="shared" si="13"/>
        <v>0</v>
      </c>
      <c r="Y26" s="7" t="str">
        <f t="shared" si="14"/>
        <v/>
      </c>
      <c r="Z26" s="7" t="str">
        <f t="shared" si="15"/>
        <v/>
      </c>
      <c r="AA26" s="7" t="str">
        <f t="shared" si="16"/>
        <v/>
      </c>
      <c r="AB26" s="7" t="str">
        <f t="shared" si="16"/>
        <v/>
      </c>
      <c r="AC26" s="8" t="str">
        <f t="shared" si="17"/>
        <v/>
      </c>
      <c r="AE26" s="9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>
        <v>5905901.7699999996</v>
      </c>
      <c r="AR26" s="7">
        <v>7289615.3799999999</v>
      </c>
      <c r="AS26" s="7">
        <v>5727036.21</v>
      </c>
      <c r="AT26" s="7">
        <v>0</v>
      </c>
      <c r="AU26" s="7">
        <v>6959438.2699999996</v>
      </c>
      <c r="AV26" s="7">
        <v>8571904.1500000004</v>
      </c>
      <c r="AW26" s="7">
        <v>6561923.1600000001</v>
      </c>
      <c r="AX26" s="7">
        <v>0</v>
      </c>
      <c r="AY26" s="7">
        <v>8714373.3000000007</v>
      </c>
      <c r="AZ26" s="7">
        <v>10935202.380000001</v>
      </c>
      <c r="BA26" s="7">
        <v>9157056.0800000001</v>
      </c>
      <c r="BB26" s="7">
        <v>0</v>
      </c>
      <c r="BC26" s="7"/>
      <c r="BD26" s="7"/>
      <c r="BE26" s="7"/>
      <c r="BF26" s="7"/>
    </row>
    <row r="27" spans="1:58" hidden="1" x14ac:dyDescent="0.25">
      <c r="A27" s="3" t="s">
        <v>980</v>
      </c>
      <c r="B27" s="3" t="str">
        <f t="shared" si="9"/>
        <v>RS</v>
      </c>
      <c r="C27" s="3" t="s">
        <v>1529</v>
      </c>
      <c r="D27" s="3">
        <v>6</v>
      </c>
      <c r="E27" s="11">
        <f t="shared" si="0"/>
        <v>9.9300751116000438E-2</v>
      </c>
      <c r="F27" s="11">
        <f t="shared" si="1"/>
        <v>0.90069924888399955</v>
      </c>
      <c r="G27" s="7">
        <v>11.633649159434682</v>
      </c>
      <c r="H27" s="11">
        <f t="shared" si="2"/>
        <v>0.20956838119365581</v>
      </c>
      <c r="I27" s="7">
        <f t="shared" si="3"/>
        <v>-65501301.414492853</v>
      </c>
      <c r="J27" s="7">
        <v>13725973.82</v>
      </c>
      <c r="K27" s="12">
        <v>0.11</v>
      </c>
      <c r="L27" s="7">
        <v>-2981281.51</v>
      </c>
      <c r="M27" s="10">
        <f t="shared" si="4"/>
        <v>0.21719999973014664</v>
      </c>
      <c r="N27" s="12">
        <f t="shared" si="5"/>
        <v>0.32719999973014663</v>
      </c>
      <c r="O27" s="7">
        <f t="shared" si="6"/>
        <v>-3930078.084869571</v>
      </c>
      <c r="P27" s="11">
        <f t="shared" si="7"/>
        <v>0.28632417170598762</v>
      </c>
      <c r="Q27" s="12">
        <f t="shared" si="8"/>
        <v>0.3963241717059876</v>
      </c>
      <c r="R27" s="12">
        <f t="shared" si="10"/>
        <v>6.9124171975840976E-2</v>
      </c>
      <c r="S27" s="12">
        <f t="shared" si="11"/>
        <v>0.21125969447692583</v>
      </c>
      <c r="T27" s="7">
        <f t="shared" si="12"/>
        <v>-82867764.719999999</v>
      </c>
      <c r="U27" s="7">
        <f t="shared" si="13"/>
        <v>44618683.100000001</v>
      </c>
      <c r="V27" s="7">
        <f t="shared" si="13"/>
        <v>74638933.439999998</v>
      </c>
      <c r="W27" s="7">
        <f t="shared" si="13"/>
        <v>56087819.630000003</v>
      </c>
      <c r="X27" s="7">
        <f t="shared" si="13"/>
        <v>3240305.25</v>
      </c>
      <c r="Y27" s="7" t="str">
        <f t="shared" si="14"/>
        <v/>
      </c>
      <c r="Z27" s="7" t="str">
        <f t="shared" si="15"/>
        <v/>
      </c>
      <c r="AA27" s="7" t="str">
        <f t="shared" si="16"/>
        <v/>
      </c>
      <c r="AB27" s="7" t="str">
        <f t="shared" si="16"/>
        <v/>
      </c>
      <c r="AC27" s="8" t="str">
        <f t="shared" si="17"/>
        <v/>
      </c>
      <c r="AE27" s="9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>
        <v>31194886.75</v>
      </c>
      <c r="AR27" s="7">
        <v>62250931.479999997</v>
      </c>
      <c r="AS27" s="7">
        <v>40992059.68</v>
      </c>
      <c r="AT27" s="7">
        <v>3914679.94</v>
      </c>
      <c r="AU27" s="7">
        <v>36090370.659999996</v>
      </c>
      <c r="AV27" s="7">
        <v>66967636.469999999</v>
      </c>
      <c r="AW27" s="7">
        <v>46868958.75</v>
      </c>
      <c r="AX27" s="7">
        <v>3709781.06</v>
      </c>
      <c r="AY27" s="7">
        <v>44618683.100000001</v>
      </c>
      <c r="AZ27" s="7">
        <v>74638933.439999998</v>
      </c>
      <c r="BA27" s="7">
        <v>56087819.630000003</v>
      </c>
      <c r="BB27" s="7">
        <v>3240305.25</v>
      </c>
      <c r="BC27" s="7"/>
      <c r="BD27" s="7"/>
      <c r="BE27" s="7"/>
      <c r="BF27" s="7"/>
    </row>
    <row r="28" spans="1:58" hidden="1" x14ac:dyDescent="0.25">
      <c r="A28" s="3" t="s">
        <v>88</v>
      </c>
      <c r="B28" s="3" t="str">
        <f t="shared" si="9"/>
        <v>ES</v>
      </c>
      <c r="C28" s="3" t="s">
        <v>1530</v>
      </c>
      <c r="D28" s="3">
        <v>7</v>
      </c>
      <c r="E28" s="11">
        <f t="shared" si="0"/>
        <v>0</v>
      </c>
      <c r="F28" s="11">
        <f t="shared" si="1"/>
        <v>1</v>
      </c>
      <c r="G28" s="7">
        <v>8.7525973217873148</v>
      </c>
      <c r="H28" s="11">
        <f t="shared" si="2"/>
        <v>0.17505194643574629</v>
      </c>
      <c r="I28" s="7">
        <f t="shared" si="3"/>
        <v>-19932936.448616661</v>
      </c>
      <c r="J28" s="7">
        <v>6818134.96</v>
      </c>
      <c r="K28" s="12">
        <v>0.11</v>
      </c>
      <c r="L28" s="7">
        <v>-954538.89</v>
      </c>
      <c r="M28" s="10">
        <f t="shared" si="4"/>
        <v>0.13999999935466223</v>
      </c>
      <c r="N28" s="12">
        <f t="shared" si="5"/>
        <v>0.24999999935466222</v>
      </c>
      <c r="O28" s="7">
        <f t="shared" si="6"/>
        <v>-1195976.1869169995</v>
      </c>
      <c r="P28" s="11">
        <f t="shared" si="7"/>
        <v>0.17541104626608908</v>
      </c>
      <c r="Q28" s="12">
        <f t="shared" si="8"/>
        <v>0.2854110462660891</v>
      </c>
      <c r="R28" s="12">
        <f t="shared" si="10"/>
        <v>3.541104691142688E-2</v>
      </c>
      <c r="S28" s="12">
        <f t="shared" si="11"/>
        <v>0.14164418801134082</v>
      </c>
      <c r="T28" s="7">
        <f t="shared" si="12"/>
        <v>-24162656.499999996</v>
      </c>
      <c r="U28" s="7">
        <f t="shared" si="13"/>
        <v>21344736.760000002</v>
      </c>
      <c r="V28" s="7">
        <f t="shared" si="13"/>
        <v>28101586.649999999</v>
      </c>
      <c r="W28" s="7">
        <f t="shared" si="13"/>
        <v>17405806.609999999</v>
      </c>
      <c r="X28" s="7">
        <f t="shared" si="13"/>
        <v>0</v>
      </c>
      <c r="Y28" s="7" t="str">
        <f t="shared" si="14"/>
        <v/>
      </c>
      <c r="Z28" s="7" t="str">
        <f t="shared" si="15"/>
        <v/>
      </c>
      <c r="AA28" s="7" t="str">
        <f t="shared" si="16"/>
        <v/>
      </c>
      <c r="AB28" s="7" t="str">
        <f t="shared" si="16"/>
        <v/>
      </c>
      <c r="AC28" s="8" t="str">
        <f t="shared" si="17"/>
        <v/>
      </c>
      <c r="AE28" s="9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>
        <v>14001730.279999999</v>
      </c>
      <c r="AR28" s="7">
        <v>23001437.370000001</v>
      </c>
      <c r="AS28" s="7">
        <v>7482382.54</v>
      </c>
      <c r="AT28" s="7">
        <v>0</v>
      </c>
      <c r="AU28" s="7">
        <v>17095234.050000001</v>
      </c>
      <c r="AV28" s="7">
        <v>31148744.609999999</v>
      </c>
      <c r="AW28" s="7">
        <v>11117736.640000001</v>
      </c>
      <c r="AX28" s="7">
        <v>0</v>
      </c>
      <c r="AY28" s="7">
        <v>21344736.760000002</v>
      </c>
      <c r="AZ28" s="7">
        <v>28101586.649999999</v>
      </c>
      <c r="BA28" s="7">
        <v>17405806.609999999</v>
      </c>
      <c r="BB28" s="7">
        <v>0</v>
      </c>
      <c r="BC28" s="7"/>
      <c r="BD28" s="7"/>
      <c r="BE28" s="7"/>
      <c r="BF28" s="7"/>
    </row>
    <row r="29" spans="1:58" hidden="1" x14ac:dyDescent="0.25">
      <c r="A29" s="3" t="s">
        <v>981</v>
      </c>
      <c r="B29" s="3" t="str">
        <f t="shared" si="9"/>
        <v>RS</v>
      </c>
      <c r="C29" s="3" t="s">
        <v>1529</v>
      </c>
      <c r="D29" s="3">
        <v>7</v>
      </c>
      <c r="E29" s="11">
        <f t="shared" si="0"/>
        <v>0</v>
      </c>
      <c r="F29" s="11">
        <f t="shared" si="1"/>
        <v>1</v>
      </c>
      <c r="G29" s="7">
        <v>18.606633082974998</v>
      </c>
      <c r="H29" s="11">
        <f t="shared" si="2"/>
        <v>0.37213266165949999</v>
      </c>
      <c r="I29" s="7">
        <f t="shared" si="3"/>
        <v>-4044916.0199070401</v>
      </c>
      <c r="J29" s="7">
        <v>5477405</v>
      </c>
      <c r="K29" s="12">
        <v>0.09</v>
      </c>
      <c r="L29" s="7">
        <v>-353292.62</v>
      </c>
      <c r="M29" s="10">
        <f t="shared" si="4"/>
        <v>6.4499999543579489E-2</v>
      </c>
      <c r="N29" s="12">
        <f t="shared" si="5"/>
        <v>0.15449999954357949</v>
      </c>
      <c r="O29" s="7">
        <f t="shared" si="6"/>
        <v>-242694.96119442239</v>
      </c>
      <c r="P29" s="11">
        <f t="shared" si="7"/>
        <v>4.4308383476194001E-2</v>
      </c>
      <c r="Q29" s="12">
        <f t="shared" si="8"/>
        <v>0.134308383476194</v>
      </c>
      <c r="R29" s="12">
        <f t="shared" si="10"/>
        <v>-2.0191616067385482E-2</v>
      </c>
      <c r="S29" s="12">
        <f t="shared" si="11"/>
        <v>-0.13069007201964478</v>
      </c>
      <c r="T29" s="7">
        <f t="shared" si="12"/>
        <v>-6442309.9800000004</v>
      </c>
      <c r="U29" s="7">
        <f t="shared" si="13"/>
        <v>906408.04</v>
      </c>
      <c r="V29" s="7">
        <f t="shared" si="13"/>
        <v>6690535.71</v>
      </c>
      <c r="W29" s="7">
        <f t="shared" si="13"/>
        <v>658182.31000000006</v>
      </c>
      <c r="X29" s="7">
        <f t="shared" si="13"/>
        <v>0</v>
      </c>
      <c r="Y29" s="7" t="str">
        <f t="shared" si="14"/>
        <v/>
      </c>
      <c r="Z29" s="7" t="str">
        <f t="shared" si="15"/>
        <v/>
      </c>
      <c r="AA29" s="7" t="str">
        <f t="shared" si="16"/>
        <v/>
      </c>
      <c r="AB29" s="7" t="str">
        <f t="shared" si="16"/>
        <v/>
      </c>
      <c r="AC29" s="8" t="str">
        <f t="shared" si="17"/>
        <v/>
      </c>
      <c r="AE29" s="9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v>0</v>
      </c>
      <c r="AV29" s="7">
        <v>4442080.79</v>
      </c>
      <c r="AW29" s="7">
        <v>2284583.98</v>
      </c>
      <c r="AX29" s="7">
        <v>0</v>
      </c>
      <c r="AY29" s="7">
        <v>906408.04</v>
      </c>
      <c r="AZ29" s="7">
        <v>6690535.71</v>
      </c>
      <c r="BA29" s="7">
        <v>658182.31000000006</v>
      </c>
      <c r="BB29" s="7">
        <v>0</v>
      </c>
      <c r="BC29" s="7"/>
      <c r="BD29" s="7"/>
      <c r="BE29" s="7"/>
      <c r="BF29" s="7"/>
    </row>
    <row r="30" spans="1:58" hidden="1" x14ac:dyDescent="0.25">
      <c r="A30" s="3" t="s">
        <v>279</v>
      </c>
      <c r="B30" s="3" t="str">
        <f t="shared" si="9"/>
        <v>MG</v>
      </c>
      <c r="C30" s="3" t="s">
        <v>1530</v>
      </c>
      <c r="D30" s="3">
        <v>7</v>
      </c>
      <c r="E30" s="11">
        <f t="shared" si="0"/>
        <v>0.54870842488571536</v>
      </c>
      <c r="F30" s="11">
        <f t="shared" si="1"/>
        <v>0.45129157511428464</v>
      </c>
      <c r="G30" s="7">
        <v>32.047151922154995</v>
      </c>
      <c r="H30" s="11">
        <f t="shared" si="2"/>
        <v>0.28925219337752206</v>
      </c>
      <c r="I30" s="7">
        <f t="shared" si="3"/>
        <v>-18776069.802314941</v>
      </c>
      <c r="J30" s="7">
        <v>3143373.82</v>
      </c>
      <c r="K30" s="12">
        <v>0.11</v>
      </c>
      <c r="L30" s="7">
        <v>-190131.46</v>
      </c>
      <c r="M30" s="10">
        <f t="shared" si="4"/>
        <v>6.0486429832262205E-2</v>
      </c>
      <c r="N30" s="12">
        <f t="shared" si="5"/>
        <v>0.1704864298322622</v>
      </c>
      <c r="O30" s="7">
        <f t="shared" si="6"/>
        <v>-1126564.1881388964</v>
      </c>
      <c r="P30" s="11">
        <f t="shared" si="7"/>
        <v>0.35839332279572667</v>
      </c>
      <c r="Q30" s="12">
        <f t="shared" si="8"/>
        <v>0.46839332279572665</v>
      </c>
      <c r="R30" s="12">
        <f t="shared" si="10"/>
        <v>0.29790689296346445</v>
      </c>
      <c r="S30" s="12">
        <f t="shared" si="11"/>
        <v>1.7473935799850371</v>
      </c>
      <c r="T30" s="7">
        <f t="shared" si="12"/>
        <v>-26417344.699999996</v>
      </c>
      <c r="U30" s="7">
        <f t="shared" si="13"/>
        <v>732233.2</v>
      </c>
      <c r="V30" s="7">
        <f t="shared" si="13"/>
        <v>11921925.1</v>
      </c>
      <c r="W30" s="7">
        <f t="shared" si="13"/>
        <v>17061529.899999999</v>
      </c>
      <c r="X30" s="7">
        <f t="shared" si="13"/>
        <v>1833877.1</v>
      </c>
      <c r="Y30" s="7" t="str">
        <f t="shared" si="14"/>
        <v/>
      </c>
      <c r="Z30" s="7" t="str">
        <f t="shared" si="15"/>
        <v/>
      </c>
      <c r="AA30" s="7" t="str">
        <f t="shared" si="16"/>
        <v/>
      </c>
      <c r="AB30" s="7" t="str">
        <f t="shared" si="16"/>
        <v/>
      </c>
      <c r="AC30" s="8" t="str">
        <f t="shared" si="17"/>
        <v/>
      </c>
      <c r="AE30" s="9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>
        <v>554424.96</v>
      </c>
      <c r="AR30" s="7">
        <v>9645565.3300000001</v>
      </c>
      <c r="AS30" s="7">
        <v>9719625.5999999996</v>
      </c>
      <c r="AT30" s="7">
        <v>9169.75</v>
      </c>
      <c r="AU30" s="7">
        <v>628602.64</v>
      </c>
      <c r="AV30" s="7">
        <v>9779698.6699999999</v>
      </c>
      <c r="AW30" s="7">
        <v>12114552.74</v>
      </c>
      <c r="AX30" s="7">
        <v>1322503.78</v>
      </c>
      <c r="AY30" s="7">
        <v>732233.2</v>
      </c>
      <c r="AZ30" s="7">
        <v>11921925.1</v>
      </c>
      <c r="BA30" s="7">
        <v>17061529.899999999</v>
      </c>
      <c r="BB30" s="7">
        <v>1833877.1</v>
      </c>
      <c r="BC30" s="7"/>
      <c r="BD30" s="7"/>
      <c r="BE30" s="7"/>
      <c r="BF30" s="7"/>
    </row>
    <row r="31" spans="1:58" hidden="1" x14ac:dyDescent="0.25">
      <c r="A31" s="3" t="s">
        <v>544</v>
      </c>
      <c r="B31" s="3" t="str">
        <f t="shared" si="9"/>
        <v>PB</v>
      </c>
      <c r="C31" s="3" t="s">
        <v>1528</v>
      </c>
      <c r="D31" s="3">
        <v>6</v>
      </c>
      <c r="E31" s="11">
        <f t="shared" si="0"/>
        <v>0.20873160357110354</v>
      </c>
      <c r="F31" s="11">
        <f t="shared" si="1"/>
        <v>0.79126839642889646</v>
      </c>
      <c r="G31" s="7">
        <v>17.446450649295624</v>
      </c>
      <c r="H31" s="11">
        <f t="shared" si="2"/>
        <v>0.2760965005728806</v>
      </c>
      <c r="I31" s="7">
        <f t="shared" si="3"/>
        <v>-36012435.711008795</v>
      </c>
      <c r="J31" s="7">
        <v>10757555.48</v>
      </c>
      <c r="K31" s="12">
        <v>0.12210000000000001</v>
      </c>
      <c r="L31" s="7">
        <v>-1562941.08</v>
      </c>
      <c r="M31" s="10">
        <f t="shared" si="4"/>
        <v>0.14528775453733472</v>
      </c>
      <c r="N31" s="12">
        <f t="shared" si="5"/>
        <v>0.26738775453733477</v>
      </c>
      <c r="O31" s="7">
        <f t="shared" si="6"/>
        <v>-2160746.1426605275</v>
      </c>
      <c r="P31" s="11">
        <f t="shared" si="7"/>
        <v>0.20085847074437094</v>
      </c>
      <c r="Q31" s="12">
        <f t="shared" si="8"/>
        <v>0.32295847074437095</v>
      </c>
      <c r="R31" s="12">
        <f t="shared" si="10"/>
        <v>5.5570716207036186E-2</v>
      </c>
      <c r="S31" s="12">
        <f t="shared" si="11"/>
        <v>0.20782820179327599</v>
      </c>
      <c r="T31" s="7">
        <f t="shared" si="12"/>
        <v>-49747564.059999995</v>
      </c>
      <c r="U31" s="7">
        <f t="shared" si="13"/>
        <v>15438156.380000001</v>
      </c>
      <c r="V31" s="7">
        <f t="shared" si="13"/>
        <v>39363675.240000002</v>
      </c>
      <c r="W31" s="7">
        <f t="shared" si="13"/>
        <v>27201723.629999999</v>
      </c>
      <c r="X31" s="7">
        <f t="shared" si="13"/>
        <v>1379678.43</v>
      </c>
      <c r="Y31" s="7" t="str">
        <f t="shared" si="14"/>
        <v/>
      </c>
      <c r="Z31" s="7" t="str">
        <f t="shared" si="15"/>
        <v/>
      </c>
      <c r="AA31" s="7" t="str">
        <f t="shared" si="16"/>
        <v/>
      </c>
      <c r="AB31" s="7" t="str">
        <f t="shared" si="16"/>
        <v/>
      </c>
      <c r="AC31" s="8" t="str">
        <f t="shared" si="17"/>
        <v/>
      </c>
      <c r="AE31" s="9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>
        <v>9079795.9199999999</v>
      </c>
      <c r="AR31" s="7">
        <v>28724151.800000001</v>
      </c>
      <c r="AS31" s="7">
        <v>17033699.859999999</v>
      </c>
      <c r="AT31" s="7">
        <v>2409799</v>
      </c>
      <c r="AU31" s="7">
        <v>11784358.939999999</v>
      </c>
      <c r="AV31" s="7">
        <v>32577423.239999998</v>
      </c>
      <c r="AW31" s="7">
        <v>21258842.5</v>
      </c>
      <c r="AX31" s="7">
        <v>1489321.92</v>
      </c>
      <c r="AY31" s="7">
        <v>15438156.380000001</v>
      </c>
      <c r="AZ31" s="7">
        <v>39363675.240000002</v>
      </c>
      <c r="BA31" s="7">
        <v>27201723.629999999</v>
      </c>
      <c r="BB31" s="7">
        <v>1379678.43</v>
      </c>
      <c r="BC31" s="7"/>
      <c r="BD31" s="7"/>
      <c r="BE31" s="7"/>
      <c r="BF31" s="7"/>
    </row>
    <row r="32" spans="1:58" hidden="1" x14ac:dyDescent="0.25">
      <c r="A32" s="3" t="s">
        <v>591</v>
      </c>
      <c r="B32" s="3" t="str">
        <f t="shared" si="9"/>
        <v>PE</v>
      </c>
      <c r="C32" s="3" t="s">
        <v>1528</v>
      </c>
      <c r="D32" s="3">
        <v>6</v>
      </c>
      <c r="E32" s="11">
        <f t="shared" si="0"/>
        <v>0.29133556596146148</v>
      </c>
      <c r="F32" s="11">
        <f t="shared" si="1"/>
        <v>0.70866443403853852</v>
      </c>
      <c r="G32" s="7">
        <v>8.3276003551665898</v>
      </c>
      <c r="H32" s="11">
        <f t="shared" si="2"/>
        <v>0.11802948385186526</v>
      </c>
      <c r="I32" s="7">
        <f t="shared" si="3"/>
        <v>-43982076.92939695</v>
      </c>
      <c r="J32" s="7">
        <v>7847923.6299999999</v>
      </c>
      <c r="K32" s="12">
        <v>0.12089999999999999</v>
      </c>
      <c r="L32" s="7">
        <v>-824031.98</v>
      </c>
      <c r="M32" s="10">
        <f t="shared" si="4"/>
        <v>0.10499999985346442</v>
      </c>
      <c r="N32" s="12">
        <f t="shared" si="5"/>
        <v>0.22589999985346443</v>
      </c>
      <c r="O32" s="7">
        <f t="shared" si="6"/>
        <v>-2638924.615763817</v>
      </c>
      <c r="P32" s="11">
        <f t="shared" si="7"/>
        <v>0.33625768294636388</v>
      </c>
      <c r="Q32" s="12">
        <f t="shared" si="8"/>
        <v>0.45715768294636389</v>
      </c>
      <c r="R32" s="12">
        <f t="shared" si="10"/>
        <v>0.23125768309289946</v>
      </c>
      <c r="S32" s="12">
        <f t="shared" si="11"/>
        <v>1.0237170572948671</v>
      </c>
      <c r="T32" s="7">
        <f t="shared" si="12"/>
        <v>-49867967.380000003</v>
      </c>
      <c r="U32" s="7">
        <f t="shared" si="13"/>
        <v>11383526.52</v>
      </c>
      <c r="V32" s="7">
        <f t="shared" si="13"/>
        <v>35339654.880000003</v>
      </c>
      <c r="W32" s="7">
        <f t="shared" si="13"/>
        <v>25911839.02</v>
      </c>
      <c r="X32" s="7">
        <f t="shared" si="13"/>
        <v>0</v>
      </c>
      <c r="Y32" s="7" t="str">
        <f t="shared" si="14"/>
        <v/>
      </c>
      <c r="Z32" s="7" t="str">
        <f t="shared" si="15"/>
        <v/>
      </c>
      <c r="AA32" s="7" t="str">
        <f t="shared" si="16"/>
        <v/>
      </c>
      <c r="AB32" s="7" t="str">
        <f t="shared" si="16"/>
        <v/>
      </c>
      <c r="AC32" s="8" t="str">
        <f t="shared" si="17"/>
        <v/>
      </c>
      <c r="AE32" s="9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>
        <v>7924216.5199999996</v>
      </c>
      <c r="AR32" s="7">
        <v>21701243.109999999</v>
      </c>
      <c r="AS32" s="7">
        <v>11227358.65</v>
      </c>
      <c r="AT32" s="7">
        <v>0</v>
      </c>
      <c r="AU32" s="7">
        <v>9651928.9600000009</v>
      </c>
      <c r="AV32" s="7">
        <v>24781336.48</v>
      </c>
      <c r="AW32" s="7">
        <v>17213303.710000001</v>
      </c>
      <c r="AX32" s="7">
        <v>0</v>
      </c>
      <c r="AY32" s="7">
        <v>11383526.52</v>
      </c>
      <c r="AZ32" s="7">
        <v>35339654.880000003</v>
      </c>
      <c r="BA32" s="7">
        <v>25911839.02</v>
      </c>
      <c r="BB32" s="7">
        <v>0</v>
      </c>
      <c r="BC32" s="7"/>
      <c r="BD32" s="7"/>
      <c r="BE32" s="7"/>
      <c r="BF32" s="7"/>
    </row>
    <row r="33" spans="1:58" hidden="1" x14ac:dyDescent="0.25">
      <c r="A33" s="3" t="s">
        <v>263</v>
      </c>
      <c r="B33" s="3" t="str">
        <f t="shared" si="9"/>
        <v>MA</v>
      </c>
      <c r="C33" s="3" t="s">
        <v>1528</v>
      </c>
      <c r="D33" s="3">
        <v>6</v>
      </c>
      <c r="E33" s="11">
        <f t="shared" si="0"/>
        <v>0</v>
      </c>
      <c r="F33" s="11">
        <f t="shared" si="1"/>
        <v>1</v>
      </c>
      <c r="G33" s="7">
        <v>42.060831705668797</v>
      </c>
      <c r="H33" s="11">
        <f t="shared" si="2"/>
        <v>0.84121663411337588</v>
      </c>
      <c r="I33" s="7">
        <f t="shared" si="3"/>
        <v>-6554138.2935026651</v>
      </c>
      <c r="J33" s="7">
        <v>15041654.939999998</v>
      </c>
      <c r="K33" s="12">
        <v>0.12</v>
      </c>
      <c r="L33" s="7">
        <v>-328324.43</v>
      </c>
      <c r="M33" s="10">
        <f t="shared" si="4"/>
        <v>2.1827679953413427E-2</v>
      </c>
      <c r="N33" s="12">
        <f t="shared" si="5"/>
        <v>0.14182767995341342</v>
      </c>
      <c r="O33" s="7">
        <f t="shared" si="6"/>
        <v>-393248.29761015991</v>
      </c>
      <c r="P33" s="11">
        <f t="shared" si="7"/>
        <v>2.6143951525200989E-2</v>
      </c>
      <c r="Q33" s="12">
        <f t="shared" si="8"/>
        <v>0.14614395152520099</v>
      </c>
      <c r="R33" s="12">
        <f t="shared" si="10"/>
        <v>4.3162715717875721E-3</v>
      </c>
      <c r="S33" s="12">
        <f t="shared" si="11"/>
        <v>3.0433210027868585E-2</v>
      </c>
      <c r="T33" s="7">
        <f t="shared" si="12"/>
        <v>-41277234.910000004</v>
      </c>
      <c r="U33" s="7">
        <f t="shared" si="13"/>
        <v>14511798.949999999</v>
      </c>
      <c r="V33" s="7">
        <f t="shared" si="13"/>
        <v>47499125.100000001</v>
      </c>
      <c r="W33" s="7">
        <f t="shared" si="13"/>
        <v>10715783.76</v>
      </c>
      <c r="X33" s="7">
        <f t="shared" si="13"/>
        <v>2425875</v>
      </c>
      <c r="Y33" s="7" t="str">
        <f t="shared" si="14"/>
        <v/>
      </c>
      <c r="Z33" s="7" t="str">
        <f t="shared" si="15"/>
        <v/>
      </c>
      <c r="AA33" s="7" t="str">
        <f t="shared" si="16"/>
        <v/>
      </c>
      <c r="AB33" s="7" t="str">
        <f t="shared" si="16"/>
        <v/>
      </c>
      <c r="AC33" s="8" t="str">
        <f t="shared" si="17"/>
        <v/>
      </c>
      <c r="AE33" s="9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>
        <v>11882750.15</v>
      </c>
      <c r="AR33" s="7">
        <v>38305098.460000001</v>
      </c>
      <c r="AS33" s="7">
        <v>7229405.7800000003</v>
      </c>
      <c r="AT33" s="7">
        <v>313482.34000000003</v>
      </c>
      <c r="AU33" s="7">
        <v>14511798.949999999</v>
      </c>
      <c r="AV33" s="7">
        <v>47499125.100000001</v>
      </c>
      <c r="AW33" s="7">
        <v>10715783.76</v>
      </c>
      <c r="AX33" s="7">
        <v>2425875</v>
      </c>
      <c r="AY33" s="7"/>
      <c r="AZ33" s="7"/>
      <c r="BA33" s="7"/>
      <c r="BB33" s="7"/>
      <c r="BC33" s="7"/>
      <c r="BD33" s="7"/>
      <c r="BE33" s="7"/>
      <c r="BF33" s="7"/>
    </row>
    <row r="34" spans="1:58" hidden="1" x14ac:dyDescent="0.25">
      <c r="A34" s="3" t="s">
        <v>982</v>
      </c>
      <c r="B34" s="3" t="str">
        <f t="shared" si="9"/>
        <v>RS</v>
      </c>
      <c r="C34" s="3" t="s">
        <v>1529</v>
      </c>
      <c r="D34" s="3">
        <v>7</v>
      </c>
      <c r="E34" s="11">
        <f t="shared" si="0"/>
        <v>0.3221367585063511</v>
      </c>
      <c r="F34" s="11">
        <f t="shared" si="1"/>
        <v>0.67786324149364896</v>
      </c>
      <c r="G34" s="7">
        <v>15.234743545759416</v>
      </c>
      <c r="H34" s="11">
        <f t="shared" si="2"/>
        <v>0.20654145286505851</v>
      </c>
      <c r="I34" s="7">
        <f t="shared" si="3"/>
        <v>-15125946.478351396</v>
      </c>
      <c r="J34" s="7">
        <v>4666188.8142857142</v>
      </c>
      <c r="K34" s="12">
        <v>0.12839999999999999</v>
      </c>
      <c r="L34" s="7">
        <v>-491550.68</v>
      </c>
      <c r="M34" s="10">
        <f t="shared" si="4"/>
        <v>0.10534307537986867</v>
      </c>
      <c r="N34" s="12">
        <f t="shared" si="5"/>
        <v>0.23374307537986866</v>
      </c>
      <c r="O34" s="7">
        <f t="shared" si="6"/>
        <v>-907556.78870108374</v>
      </c>
      <c r="P34" s="11">
        <f t="shared" si="7"/>
        <v>0.19449637055460856</v>
      </c>
      <c r="Q34" s="12">
        <f t="shared" si="8"/>
        <v>0.32289637055460851</v>
      </c>
      <c r="R34" s="12">
        <f t="shared" si="10"/>
        <v>8.9153295174739855E-2</v>
      </c>
      <c r="S34" s="12">
        <f t="shared" si="11"/>
        <v>0.38141577041309982</v>
      </c>
      <c r="T34" s="7">
        <f t="shared" si="12"/>
        <v>-19063310.280000001</v>
      </c>
      <c r="U34" s="7">
        <f t="shared" si="13"/>
        <v>14665109.09</v>
      </c>
      <c r="V34" s="7">
        <f t="shared" si="13"/>
        <v>12922317.300000001</v>
      </c>
      <c r="W34" s="7">
        <f t="shared" si="13"/>
        <v>20806102.07</v>
      </c>
      <c r="X34" s="7">
        <f t="shared" si="13"/>
        <v>0</v>
      </c>
      <c r="Y34" s="7" t="str">
        <f t="shared" si="14"/>
        <v/>
      </c>
      <c r="Z34" s="7" t="str">
        <f t="shared" si="15"/>
        <v/>
      </c>
      <c r="AA34" s="7" t="str">
        <f t="shared" si="16"/>
        <v/>
      </c>
      <c r="AB34" s="7" t="str">
        <f t="shared" si="16"/>
        <v/>
      </c>
      <c r="AC34" s="8" t="str">
        <f t="shared" si="17"/>
        <v/>
      </c>
      <c r="AE34" s="9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>
        <v>12462435.939999999</v>
      </c>
      <c r="AR34" s="7">
        <v>11941418.07</v>
      </c>
      <c r="AS34" s="7">
        <v>18893987.350000001</v>
      </c>
      <c r="AT34" s="7">
        <v>0</v>
      </c>
      <c r="AU34" s="7">
        <v>13003415.939999999</v>
      </c>
      <c r="AV34" s="7">
        <v>14335785.4</v>
      </c>
      <c r="AW34" s="7">
        <v>19096532.969999999</v>
      </c>
      <c r="AX34" s="7">
        <v>0</v>
      </c>
      <c r="AY34" s="7">
        <v>14665109.09</v>
      </c>
      <c r="AZ34" s="7">
        <v>12922317.300000001</v>
      </c>
      <c r="BA34" s="7">
        <v>20806102.07</v>
      </c>
      <c r="BB34" s="7">
        <v>0</v>
      </c>
      <c r="BC34" s="7"/>
      <c r="BD34" s="7"/>
      <c r="BE34" s="7"/>
      <c r="BF34" s="7"/>
    </row>
    <row r="35" spans="1:58" hidden="1" x14ac:dyDescent="0.25">
      <c r="A35" s="3" t="s">
        <v>983</v>
      </c>
      <c r="B35" s="3" t="str">
        <f t="shared" si="9"/>
        <v>RS</v>
      </c>
      <c r="C35" s="3" t="s">
        <v>1529</v>
      </c>
      <c r="D35" s="3">
        <v>5</v>
      </c>
      <c r="E35" s="11">
        <f t="shared" si="0"/>
        <v>0</v>
      </c>
      <c r="F35" s="11">
        <f t="shared" si="1"/>
        <v>1</v>
      </c>
      <c r="G35" s="7">
        <v>39.391296962969989</v>
      </c>
      <c r="H35" s="11">
        <f t="shared" si="2"/>
        <v>0.78782593925939981</v>
      </c>
      <c r="I35" s="7">
        <f t="shared" si="3"/>
        <v>-40362509.902467854</v>
      </c>
      <c r="J35" s="7">
        <v>61035837.659999996</v>
      </c>
      <c r="K35" s="12">
        <v>0.11</v>
      </c>
      <c r="L35" s="7">
        <v>-8483981.4299999997</v>
      </c>
      <c r="M35" s="10">
        <f t="shared" si="4"/>
        <v>0.13899999992234072</v>
      </c>
      <c r="N35" s="12">
        <f t="shared" si="5"/>
        <v>0.24899999992234073</v>
      </c>
      <c r="O35" s="7">
        <f t="shared" si="6"/>
        <v>-2421750.594148071</v>
      </c>
      <c r="P35" s="11">
        <f t="shared" si="7"/>
        <v>3.9677518765916304E-2</v>
      </c>
      <c r="Q35" s="12">
        <f t="shared" si="8"/>
        <v>0.14967751876591631</v>
      </c>
      <c r="R35" s="12">
        <f t="shared" si="10"/>
        <v>-9.9322481156424419E-2</v>
      </c>
      <c r="S35" s="12">
        <f t="shared" si="11"/>
        <v>-0.39888546661607061</v>
      </c>
      <c r="T35" s="7">
        <f t="shared" si="12"/>
        <v>-190233008.50999999</v>
      </c>
      <c r="U35" s="7">
        <f t="shared" si="13"/>
        <v>285423061.06999999</v>
      </c>
      <c r="V35" s="7">
        <f t="shared" si="13"/>
        <v>267530443.44999999</v>
      </c>
      <c r="W35" s="7">
        <f t="shared" si="13"/>
        <v>225225851.09</v>
      </c>
      <c r="X35" s="7">
        <f t="shared" si="13"/>
        <v>17100224.960000001</v>
      </c>
      <c r="Y35" s="7" t="str">
        <f t="shared" si="14"/>
        <v/>
      </c>
      <c r="Z35" s="7" t="str">
        <f t="shared" si="15"/>
        <v/>
      </c>
      <c r="AA35" s="7" t="str">
        <f t="shared" si="16"/>
        <v/>
      </c>
      <c r="AB35" s="7" t="str">
        <f t="shared" si="16"/>
        <v/>
      </c>
      <c r="AC35" s="8" t="str">
        <f t="shared" si="17"/>
        <v/>
      </c>
      <c r="AE35" s="9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>
        <v>92208460.390000001</v>
      </c>
      <c r="AR35" s="7">
        <v>197515879.52000001</v>
      </c>
      <c r="AS35" s="7">
        <v>162843582.63999999</v>
      </c>
      <c r="AT35" s="7">
        <v>10212693.970000001</v>
      </c>
      <c r="AU35" s="7">
        <v>163353133.86000001</v>
      </c>
      <c r="AV35" s="7">
        <v>220342896.61000001</v>
      </c>
      <c r="AW35" s="7">
        <v>185084772.34999999</v>
      </c>
      <c r="AX35" s="7">
        <v>7148926.0999999996</v>
      </c>
      <c r="AY35" s="7">
        <v>285423061.06999999</v>
      </c>
      <c r="AZ35" s="7">
        <v>267530443.44999999</v>
      </c>
      <c r="BA35" s="7">
        <v>225225851.09</v>
      </c>
      <c r="BB35" s="7">
        <v>17100224.960000001</v>
      </c>
      <c r="BC35" s="7"/>
      <c r="BD35" s="7"/>
      <c r="BE35" s="7"/>
      <c r="BF35" s="7"/>
    </row>
    <row r="36" spans="1:58" hidden="1" x14ac:dyDescent="0.25">
      <c r="A36" s="3" t="s">
        <v>984</v>
      </c>
      <c r="B36" s="3" t="str">
        <f t="shared" si="9"/>
        <v>RS</v>
      </c>
      <c r="C36" s="3" t="s">
        <v>1529</v>
      </c>
      <c r="D36" s="3">
        <v>7</v>
      </c>
      <c r="E36" s="11">
        <f t="shared" si="0"/>
        <v>0</v>
      </c>
      <c r="F36" s="11">
        <f t="shared" si="1"/>
        <v>1</v>
      </c>
      <c r="G36" s="7">
        <v>7.4268052263757873</v>
      </c>
      <c r="H36" s="11">
        <f t="shared" si="2"/>
        <v>0.14853610452751576</v>
      </c>
      <c r="I36" s="7">
        <f t="shared" si="3"/>
        <v>-14597697.611844763</v>
      </c>
      <c r="J36" s="7">
        <v>4014836.57</v>
      </c>
      <c r="K36" s="12">
        <v>0.15670000000000001</v>
      </c>
      <c r="L36" s="7">
        <v>-521928.75</v>
      </c>
      <c r="M36" s="10">
        <f t="shared" si="4"/>
        <v>0.12999999897878783</v>
      </c>
      <c r="N36" s="12">
        <f t="shared" si="5"/>
        <v>0.28669999897878784</v>
      </c>
      <c r="O36" s="7">
        <f t="shared" si="6"/>
        <v>-875861.85671068577</v>
      </c>
      <c r="P36" s="11">
        <f t="shared" si="7"/>
        <v>0.21815629140557663</v>
      </c>
      <c r="Q36" s="12">
        <f t="shared" si="8"/>
        <v>0.37485629140557664</v>
      </c>
      <c r="R36" s="12">
        <f t="shared" si="10"/>
        <v>8.8156292426788796E-2</v>
      </c>
      <c r="S36" s="12">
        <f t="shared" si="11"/>
        <v>0.30748619721240833</v>
      </c>
      <c r="T36" s="7">
        <f t="shared" si="12"/>
        <v>-17144235.579999998</v>
      </c>
      <c r="U36" s="7">
        <f t="shared" si="13"/>
        <v>14503022.529999999</v>
      </c>
      <c r="V36" s="7">
        <f t="shared" si="13"/>
        <v>24929674</v>
      </c>
      <c r="W36" s="7">
        <f t="shared" si="13"/>
        <v>6756037</v>
      </c>
      <c r="X36" s="7">
        <f t="shared" si="13"/>
        <v>38452.89</v>
      </c>
      <c r="Y36" s="7" t="str">
        <f t="shared" si="14"/>
        <v/>
      </c>
      <c r="Z36" s="7" t="str">
        <f t="shared" si="15"/>
        <v/>
      </c>
      <c r="AA36" s="7" t="str">
        <f t="shared" si="16"/>
        <v/>
      </c>
      <c r="AB36" s="7" t="str">
        <f t="shared" si="16"/>
        <v/>
      </c>
      <c r="AC36" s="8" t="str">
        <f t="shared" si="17"/>
        <v/>
      </c>
      <c r="AE36" s="9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>
        <v>10353572.18</v>
      </c>
      <c r="AR36" s="7">
        <v>20330715.32</v>
      </c>
      <c r="AS36" s="7">
        <v>3482873.52</v>
      </c>
      <c r="AT36" s="7">
        <v>56938.89</v>
      </c>
      <c r="AU36" s="7">
        <v>11785244.83</v>
      </c>
      <c r="AV36" s="7">
        <v>24147703.989999998</v>
      </c>
      <c r="AW36" s="7">
        <v>4304847.82</v>
      </c>
      <c r="AX36" s="7">
        <v>44078.52</v>
      </c>
      <c r="AY36" s="7">
        <v>14503022.529999999</v>
      </c>
      <c r="AZ36" s="7">
        <v>24929674</v>
      </c>
      <c r="BA36" s="7">
        <v>6756037</v>
      </c>
      <c r="BB36" s="7">
        <v>38452.89</v>
      </c>
      <c r="BC36" s="7"/>
      <c r="BD36" s="7"/>
      <c r="BE36" s="7"/>
      <c r="BF36" s="7"/>
    </row>
    <row r="37" spans="1:58" hidden="1" x14ac:dyDescent="0.25">
      <c r="A37" s="3" t="s">
        <v>113</v>
      </c>
      <c r="B37" s="3" t="str">
        <f t="shared" si="9"/>
        <v>GO</v>
      </c>
      <c r="C37" s="3" t="s">
        <v>1526</v>
      </c>
      <c r="D37" s="3">
        <v>6</v>
      </c>
      <c r="E37" s="11">
        <f t="shared" si="0"/>
        <v>0.32899580882739959</v>
      </c>
      <c r="F37" s="11">
        <f t="shared" si="1"/>
        <v>0.67100419117260035</v>
      </c>
      <c r="G37" s="7">
        <v>9.6771040768264456</v>
      </c>
      <c r="H37" s="11">
        <f t="shared" si="2"/>
        <v>0.12986754787928004</v>
      </c>
      <c r="I37" s="7">
        <f t="shared" si="3"/>
        <v>-148533550.13770029</v>
      </c>
      <c r="J37" s="7">
        <v>37408509.68</v>
      </c>
      <c r="K37" s="12">
        <v>0.11</v>
      </c>
      <c r="L37" s="7">
        <v>-748170.19</v>
      </c>
      <c r="M37" s="10">
        <f t="shared" si="4"/>
        <v>1.9999999903765209E-2</v>
      </c>
      <c r="N37" s="12">
        <f t="shared" si="5"/>
        <v>0.12999999990376521</v>
      </c>
      <c r="O37" s="7">
        <f t="shared" si="6"/>
        <v>-8912013.0082620177</v>
      </c>
      <c r="P37" s="11">
        <f t="shared" si="7"/>
        <v>0.23823491190900653</v>
      </c>
      <c r="Q37" s="12">
        <f t="shared" si="8"/>
        <v>0.34823491190900652</v>
      </c>
      <c r="R37" s="12">
        <f t="shared" si="10"/>
        <v>0.21823491200524131</v>
      </c>
      <c r="S37" s="12">
        <f t="shared" si="11"/>
        <v>1.6787300935907195</v>
      </c>
      <c r="T37" s="7">
        <f t="shared" si="12"/>
        <v>-170702230.19</v>
      </c>
      <c r="U37" s="7">
        <f t="shared" si="13"/>
        <v>7775969.2400000002</v>
      </c>
      <c r="V37" s="7">
        <f t="shared" si="13"/>
        <v>114541911.90000001</v>
      </c>
      <c r="W37" s="7">
        <f t="shared" si="13"/>
        <v>63936287.530000001</v>
      </c>
      <c r="X37" s="7">
        <f t="shared" si="13"/>
        <v>0</v>
      </c>
      <c r="Y37" s="7" t="str">
        <f t="shared" si="14"/>
        <v/>
      </c>
      <c r="Z37" s="7" t="str">
        <f t="shared" si="15"/>
        <v/>
      </c>
      <c r="AA37" s="7" t="str">
        <f t="shared" si="16"/>
        <v/>
      </c>
      <c r="AB37" s="7" t="str">
        <f t="shared" si="16"/>
        <v/>
      </c>
      <c r="AC37" s="8" t="str">
        <f t="shared" si="17"/>
        <v/>
      </c>
      <c r="AE37" s="9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>
        <v>8151597.25</v>
      </c>
      <c r="AR37" s="7">
        <v>85378427.920000002</v>
      </c>
      <c r="AS37" s="7">
        <v>41061090.020000003</v>
      </c>
      <c r="AT37" s="7">
        <v>0</v>
      </c>
      <c r="AU37" s="7">
        <v>8080672.8700000001</v>
      </c>
      <c r="AV37" s="7">
        <v>51517891.590000004</v>
      </c>
      <c r="AW37" s="7">
        <v>55323355.219999999</v>
      </c>
      <c r="AX37" s="7">
        <v>0</v>
      </c>
      <c r="AY37" s="7">
        <v>7775969.2400000002</v>
      </c>
      <c r="AZ37" s="7">
        <v>114541911.90000001</v>
      </c>
      <c r="BA37" s="7">
        <v>63936287.530000001</v>
      </c>
      <c r="BB37" s="7">
        <v>0</v>
      </c>
      <c r="BC37" s="7"/>
      <c r="BD37" s="7"/>
      <c r="BE37" s="7"/>
      <c r="BF37" s="7"/>
    </row>
    <row r="38" spans="1:58" hidden="1" x14ac:dyDescent="0.25">
      <c r="A38" s="3" t="s">
        <v>545</v>
      </c>
      <c r="B38" s="3" t="str">
        <f t="shared" si="9"/>
        <v>PB</v>
      </c>
      <c r="C38" s="3" t="s">
        <v>1528</v>
      </c>
      <c r="D38" s="3">
        <v>7</v>
      </c>
      <c r="E38" s="11">
        <f t="shared" si="0"/>
        <v>7.4804275729867573E-2</v>
      </c>
      <c r="F38" s="11">
        <f t="shared" si="1"/>
        <v>0.92519572427013241</v>
      </c>
      <c r="G38" s="7">
        <v>47.27294551324357</v>
      </c>
      <c r="H38" s="11">
        <f t="shared" si="2"/>
        <v>0.87473454125015782</v>
      </c>
      <c r="I38" s="7">
        <f t="shared" si="3"/>
        <v>-4883675.562950748</v>
      </c>
      <c r="J38" s="7">
        <v>7366571.21</v>
      </c>
      <c r="K38" s="12">
        <v>0.11</v>
      </c>
      <c r="L38" s="7">
        <v>-707190.84</v>
      </c>
      <c r="M38" s="10">
        <f t="shared" si="4"/>
        <v>9.6000000521273721E-2</v>
      </c>
      <c r="N38" s="12">
        <f t="shared" si="5"/>
        <v>0.20600000052127371</v>
      </c>
      <c r="O38" s="7">
        <f t="shared" si="6"/>
        <v>-293020.53377704485</v>
      </c>
      <c r="P38" s="11">
        <f t="shared" si="7"/>
        <v>3.9777058474541625E-2</v>
      </c>
      <c r="Q38" s="12">
        <f t="shared" si="8"/>
        <v>0.14977705847454162</v>
      </c>
      <c r="R38" s="12">
        <f t="shared" si="10"/>
        <v>-5.6222942046732088E-2</v>
      </c>
      <c r="S38" s="12">
        <f t="shared" si="11"/>
        <v>-0.27292690244884699</v>
      </c>
      <c r="T38" s="7">
        <f t="shared" si="12"/>
        <v>-38986609.810000002</v>
      </c>
      <c r="U38" s="7">
        <f t="shared" si="13"/>
        <v>3262879.55</v>
      </c>
      <c r="V38" s="7">
        <f t="shared" si="13"/>
        <v>36070244.700000003</v>
      </c>
      <c r="W38" s="7">
        <f t="shared" si="13"/>
        <v>6179244.6600000001</v>
      </c>
      <c r="X38" s="7">
        <f t="shared" si="13"/>
        <v>0</v>
      </c>
      <c r="Y38" s="7" t="str">
        <f t="shared" si="14"/>
        <v/>
      </c>
      <c r="Z38" s="7" t="str">
        <f t="shared" si="15"/>
        <v/>
      </c>
      <c r="AA38" s="7" t="str">
        <f t="shared" si="16"/>
        <v/>
      </c>
      <c r="AB38" s="7" t="str">
        <f t="shared" si="16"/>
        <v/>
      </c>
      <c r="AC38" s="8" t="str">
        <f t="shared" si="17"/>
        <v/>
      </c>
      <c r="AE38" s="9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>
        <v>3262879.55</v>
      </c>
      <c r="AV38" s="7">
        <v>36070244.700000003</v>
      </c>
      <c r="AW38" s="7">
        <v>6179244.6600000001</v>
      </c>
      <c r="AX38" s="7">
        <v>0</v>
      </c>
      <c r="AY38" s="7"/>
      <c r="AZ38" s="7"/>
      <c r="BA38" s="7"/>
      <c r="BB38" s="7"/>
      <c r="BC38" s="7"/>
      <c r="BD38" s="7"/>
      <c r="BE38" s="7"/>
      <c r="BF38" s="7"/>
    </row>
    <row r="39" spans="1:58" hidden="1" x14ac:dyDescent="0.25">
      <c r="A39" s="3" t="s">
        <v>546</v>
      </c>
      <c r="B39" s="3" t="str">
        <f t="shared" si="9"/>
        <v>PB</v>
      </c>
      <c r="C39" s="3" t="s">
        <v>1528</v>
      </c>
      <c r="D39" s="3">
        <v>6</v>
      </c>
      <c r="E39" s="11">
        <f t="shared" si="0"/>
        <v>0.37817718594146427</v>
      </c>
      <c r="F39" s="11">
        <f t="shared" si="1"/>
        <v>0.62182281405853579</v>
      </c>
      <c r="G39" s="7">
        <v>7.7447704051308275</v>
      </c>
      <c r="H39" s="11">
        <f t="shared" si="2"/>
        <v>9.631749855111435E-2</v>
      </c>
      <c r="I39" s="7">
        <f t="shared" si="3"/>
        <v>-66611423.225921988</v>
      </c>
      <c r="J39" s="7">
        <v>11634140.375999998</v>
      </c>
      <c r="K39" s="12">
        <v>0.13780000000000001</v>
      </c>
      <c r="L39" s="7">
        <v>-1051132.3799999999</v>
      </c>
      <c r="M39" s="10">
        <f t="shared" si="4"/>
        <v>9.034895110672507E-2</v>
      </c>
      <c r="N39" s="12">
        <f t="shared" si="5"/>
        <v>0.22814895110672506</v>
      </c>
      <c r="O39" s="7">
        <f t="shared" si="6"/>
        <v>-3996685.3935553189</v>
      </c>
      <c r="P39" s="11">
        <f t="shared" si="7"/>
        <v>0.34353078649455343</v>
      </c>
      <c r="Q39" s="12">
        <f t="shared" si="8"/>
        <v>0.48133078649455341</v>
      </c>
      <c r="R39" s="12">
        <f t="shared" si="10"/>
        <v>0.25318183538782835</v>
      </c>
      <c r="S39" s="12">
        <f t="shared" si="11"/>
        <v>1.1097216715644387</v>
      </c>
      <c r="T39" s="7">
        <f t="shared" si="12"/>
        <v>-73711091.140000001</v>
      </c>
      <c r="U39" s="7">
        <f t="shared" si="13"/>
        <v>4666902.21</v>
      </c>
      <c r="V39" s="7">
        <f t="shared" si="13"/>
        <v>45835238.119999997</v>
      </c>
      <c r="W39" s="7">
        <f t="shared" si="13"/>
        <v>42321714.68</v>
      </c>
      <c r="X39" s="7">
        <f t="shared" si="13"/>
        <v>9778959.4499999993</v>
      </c>
      <c r="Y39" s="7" t="str">
        <f t="shared" si="14"/>
        <v/>
      </c>
      <c r="Z39" s="7" t="str">
        <f t="shared" si="15"/>
        <v/>
      </c>
      <c r="AA39" s="7" t="str">
        <f t="shared" si="16"/>
        <v/>
      </c>
      <c r="AB39" s="7" t="str">
        <f t="shared" si="16"/>
        <v/>
      </c>
      <c r="AC39" s="8" t="str">
        <f t="shared" si="17"/>
        <v/>
      </c>
      <c r="AE39" s="9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>
        <v>11951406.48</v>
      </c>
      <c r="AR39" s="7">
        <v>32332462.079999998</v>
      </c>
      <c r="AS39" s="7">
        <v>28336750.030000001</v>
      </c>
      <c r="AT39" s="7">
        <v>0</v>
      </c>
      <c r="AU39" s="7">
        <v>3495373.01</v>
      </c>
      <c r="AV39" s="7">
        <v>45772720.990000002</v>
      </c>
      <c r="AW39" s="7">
        <v>36609909.710000001</v>
      </c>
      <c r="AX39" s="7">
        <v>0</v>
      </c>
      <c r="AY39" s="7">
        <v>4666902.21</v>
      </c>
      <c r="AZ39" s="7">
        <v>45835238.119999997</v>
      </c>
      <c r="BA39" s="7">
        <v>42321714.68</v>
      </c>
      <c r="BB39" s="7">
        <v>9778959.4499999993</v>
      </c>
      <c r="BC39" s="7"/>
      <c r="BD39" s="7"/>
      <c r="BE39" s="7"/>
      <c r="BF39" s="7"/>
    </row>
    <row r="40" spans="1:58" hidden="1" x14ac:dyDescent="0.25">
      <c r="A40" s="3" t="s">
        <v>114</v>
      </c>
      <c r="B40" s="3" t="str">
        <f t="shared" si="9"/>
        <v>GO</v>
      </c>
      <c r="C40" s="3" t="s">
        <v>1526</v>
      </c>
      <c r="D40" s="3">
        <v>7</v>
      </c>
      <c r="E40" s="11">
        <f t="shared" si="0"/>
        <v>1.3214442958265238E-2</v>
      </c>
      <c r="F40" s="11">
        <f t="shared" si="1"/>
        <v>0.98678555704173476</v>
      </c>
      <c r="G40" s="7">
        <v>23.636334958805975</v>
      </c>
      <c r="H40" s="11">
        <f t="shared" si="2"/>
        <v>0.46647987917500766</v>
      </c>
      <c r="I40" s="7">
        <f t="shared" si="3"/>
        <v>-4609921.2048695413</v>
      </c>
      <c r="J40" s="7">
        <v>2498626.52</v>
      </c>
      <c r="K40" s="12">
        <v>0.13</v>
      </c>
      <c r="L40" s="7">
        <v>-49960.04</v>
      </c>
      <c r="M40" s="10">
        <f t="shared" si="4"/>
        <v>1.9995001093640836E-2</v>
      </c>
      <c r="N40" s="12">
        <f t="shared" si="5"/>
        <v>0.14999500109364083</v>
      </c>
      <c r="O40" s="7">
        <f t="shared" si="6"/>
        <v>-276595.27229217248</v>
      </c>
      <c r="P40" s="11">
        <f t="shared" si="7"/>
        <v>0.11069892602123364</v>
      </c>
      <c r="Q40" s="12">
        <f t="shared" si="8"/>
        <v>0.24069892602123366</v>
      </c>
      <c r="R40" s="12">
        <f t="shared" si="10"/>
        <v>9.0703924927592827E-2</v>
      </c>
      <c r="S40" s="12">
        <f t="shared" si="11"/>
        <v>0.60471298554121145</v>
      </c>
      <c r="T40" s="7">
        <f t="shared" si="12"/>
        <v>-8640576.0999999996</v>
      </c>
      <c r="U40" s="7">
        <f t="shared" si="13"/>
        <v>2398641.4500000002</v>
      </c>
      <c r="V40" s="7">
        <f t="shared" si="13"/>
        <v>8526395.6999999993</v>
      </c>
      <c r="W40" s="7">
        <f t="shared" si="13"/>
        <v>2512821.85</v>
      </c>
      <c r="X40" s="7">
        <f t="shared" si="13"/>
        <v>0</v>
      </c>
      <c r="Y40" s="7" t="str">
        <f t="shared" si="14"/>
        <v/>
      </c>
      <c r="Z40" s="7" t="str">
        <f t="shared" si="15"/>
        <v/>
      </c>
      <c r="AA40" s="7" t="str">
        <f t="shared" si="16"/>
        <v/>
      </c>
      <c r="AB40" s="7" t="str">
        <f t="shared" si="16"/>
        <v/>
      </c>
      <c r="AC40" s="8" t="str">
        <f t="shared" si="17"/>
        <v/>
      </c>
      <c r="AE40" s="9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>
        <v>1539282.91</v>
      </c>
      <c r="AR40" s="7">
        <v>6579230.54</v>
      </c>
      <c r="AS40" s="7">
        <v>2473642.61</v>
      </c>
      <c r="AT40" s="7">
        <v>162213.45000000001</v>
      </c>
      <c r="AU40" s="7">
        <v>1894640.37</v>
      </c>
      <c r="AV40" s="7">
        <v>7132724.7400000002</v>
      </c>
      <c r="AW40" s="7">
        <v>2426175.13</v>
      </c>
      <c r="AX40" s="7">
        <v>0</v>
      </c>
      <c r="AY40" s="7">
        <v>2398641.4500000002</v>
      </c>
      <c r="AZ40" s="7">
        <v>8526395.6999999993</v>
      </c>
      <c r="BA40" s="7">
        <v>2512821.85</v>
      </c>
      <c r="BB40" s="7">
        <v>0</v>
      </c>
      <c r="BC40" s="7"/>
      <c r="BD40" s="7"/>
      <c r="BE40" s="7"/>
      <c r="BF40" s="7"/>
    </row>
    <row r="41" spans="1:58" hidden="1" x14ac:dyDescent="0.25">
      <c r="A41" s="3" t="s">
        <v>280</v>
      </c>
      <c r="B41" s="3" t="str">
        <f t="shared" si="9"/>
        <v>MG</v>
      </c>
      <c r="C41" s="3" t="s">
        <v>1530</v>
      </c>
      <c r="D41" s="3">
        <v>7</v>
      </c>
      <c r="E41" s="11">
        <f t="shared" si="0"/>
        <v>0.29033284964538325</v>
      </c>
      <c r="F41" s="11">
        <f t="shared" si="1"/>
        <v>0.7096671503546168</v>
      </c>
      <c r="G41" s="7">
        <v>37.166579775767531</v>
      </c>
      <c r="H41" s="11">
        <f t="shared" si="2"/>
        <v>0.52751801515792951</v>
      </c>
      <c r="I41" s="7">
        <f t="shared" si="3"/>
        <v>-13209158.642175274</v>
      </c>
      <c r="J41" s="7">
        <v>3970634.72</v>
      </c>
      <c r="K41" s="12">
        <v>0.11</v>
      </c>
      <c r="L41" s="7">
        <v>-119119.03999999999</v>
      </c>
      <c r="M41" s="10">
        <f t="shared" si="4"/>
        <v>2.9999999597041752E-2</v>
      </c>
      <c r="N41" s="12">
        <f t="shared" si="5"/>
        <v>0.13999999959704176</v>
      </c>
      <c r="O41" s="7">
        <f t="shared" si="6"/>
        <v>-792549.51853051642</v>
      </c>
      <c r="P41" s="11">
        <f t="shared" si="7"/>
        <v>0.19960272712532881</v>
      </c>
      <c r="Q41" s="12">
        <f t="shared" si="8"/>
        <v>0.30960272712532882</v>
      </c>
      <c r="R41" s="12">
        <f t="shared" si="10"/>
        <v>0.16960272752828706</v>
      </c>
      <c r="S41" s="12">
        <f t="shared" si="11"/>
        <v>1.2114480572603572</v>
      </c>
      <c r="T41" s="7">
        <f t="shared" si="12"/>
        <v>-27956957.23</v>
      </c>
      <c r="U41" s="7">
        <f t="shared" si="13"/>
        <v>90395.76</v>
      </c>
      <c r="V41" s="7">
        <f t="shared" si="13"/>
        <v>19840134.170000002</v>
      </c>
      <c r="W41" s="7">
        <f t="shared" si="13"/>
        <v>8207218.8200000003</v>
      </c>
      <c r="X41" s="7">
        <f t="shared" si="13"/>
        <v>0</v>
      </c>
      <c r="Y41" s="7" t="str">
        <f t="shared" si="14"/>
        <v/>
      </c>
      <c r="Z41" s="7" t="str">
        <f t="shared" si="15"/>
        <v/>
      </c>
      <c r="AA41" s="7" t="str">
        <f t="shared" si="16"/>
        <v/>
      </c>
      <c r="AB41" s="7" t="str">
        <f t="shared" si="16"/>
        <v/>
      </c>
      <c r="AC41" s="8" t="str">
        <f t="shared" si="17"/>
        <v/>
      </c>
      <c r="AE41" s="9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>
        <v>84928.28</v>
      </c>
      <c r="AR41" s="7">
        <v>8409702.1999999993</v>
      </c>
      <c r="AS41" s="7">
        <v>5699859.0700000003</v>
      </c>
      <c r="AT41" s="7">
        <v>0</v>
      </c>
      <c r="AU41" s="7">
        <v>158999.04000000001</v>
      </c>
      <c r="AV41" s="7">
        <v>17175232.609999999</v>
      </c>
      <c r="AW41" s="7">
        <v>7310241.7800000003</v>
      </c>
      <c r="AX41" s="7">
        <v>0</v>
      </c>
      <c r="AY41" s="7">
        <v>90395.76</v>
      </c>
      <c r="AZ41" s="7">
        <v>19840134.170000002</v>
      </c>
      <c r="BA41" s="7">
        <v>8207218.8200000003</v>
      </c>
      <c r="BB41" s="7">
        <v>0</v>
      </c>
      <c r="BC41" s="7"/>
      <c r="BD41" s="7"/>
      <c r="BE41" s="7"/>
      <c r="BF41" s="7"/>
    </row>
    <row r="42" spans="1:58" hidden="1" x14ac:dyDescent="0.25">
      <c r="A42" s="3" t="s">
        <v>985</v>
      </c>
      <c r="B42" s="3" t="str">
        <f t="shared" si="9"/>
        <v>RS</v>
      </c>
      <c r="C42" s="3" t="s">
        <v>1529</v>
      </c>
      <c r="D42" s="3">
        <v>7</v>
      </c>
      <c r="E42" s="11">
        <f t="shared" si="0"/>
        <v>0</v>
      </c>
      <c r="F42" s="11">
        <f t="shared" si="1"/>
        <v>1</v>
      </c>
      <c r="G42" s="7">
        <v>8.978274514830515</v>
      </c>
      <c r="H42" s="11">
        <f t="shared" si="2"/>
        <v>0.17956549029661029</v>
      </c>
      <c r="I42" s="7">
        <f t="shared" si="3"/>
        <v>-18657550.033835493</v>
      </c>
      <c r="J42" s="7">
        <v>9586384.2085714303</v>
      </c>
      <c r="K42" s="12">
        <v>0.11</v>
      </c>
      <c r="L42" s="7">
        <v>-1416305.46</v>
      </c>
      <c r="M42" s="10">
        <f t="shared" si="4"/>
        <v>0.14774136203863447</v>
      </c>
      <c r="N42" s="12">
        <f t="shared" si="5"/>
        <v>0.25774136203863446</v>
      </c>
      <c r="O42" s="7">
        <f t="shared" si="6"/>
        <v>-1119453.0020301295</v>
      </c>
      <c r="P42" s="11">
        <f t="shared" si="7"/>
        <v>0.11677531149118749</v>
      </c>
      <c r="Q42" s="12">
        <f t="shared" si="8"/>
        <v>0.22677531149118749</v>
      </c>
      <c r="R42" s="12">
        <f t="shared" si="10"/>
        <v>-3.0966050547446972E-2</v>
      </c>
      <c r="S42" s="12">
        <f t="shared" si="11"/>
        <v>-0.12014389270902226</v>
      </c>
      <c r="T42" s="7">
        <f t="shared" si="12"/>
        <v>-22741059.539999999</v>
      </c>
      <c r="U42" s="7">
        <f t="shared" si="13"/>
        <v>28313195.460000001</v>
      </c>
      <c r="V42" s="7">
        <f t="shared" si="13"/>
        <v>40165292.600000001</v>
      </c>
      <c r="W42" s="7">
        <f t="shared" si="13"/>
        <v>10888962.4</v>
      </c>
      <c r="X42" s="7">
        <f t="shared" si="13"/>
        <v>0</v>
      </c>
      <c r="Y42" s="7" t="str">
        <f t="shared" si="14"/>
        <v/>
      </c>
      <c r="Z42" s="7" t="str">
        <f t="shared" si="15"/>
        <v/>
      </c>
      <c r="AA42" s="7" t="str">
        <f t="shared" si="16"/>
        <v/>
      </c>
      <c r="AB42" s="7" t="str">
        <f t="shared" si="16"/>
        <v/>
      </c>
      <c r="AC42" s="8" t="str">
        <f t="shared" si="17"/>
        <v/>
      </c>
      <c r="AE42" s="9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>
        <v>18424049.620000001</v>
      </c>
      <c r="AR42" s="7">
        <v>33493889.379999999</v>
      </c>
      <c r="AS42" s="7">
        <v>3948576.79</v>
      </c>
      <c r="AT42" s="7">
        <v>0</v>
      </c>
      <c r="AU42" s="7">
        <v>21534180.16</v>
      </c>
      <c r="AV42" s="7">
        <v>38406310.719999999</v>
      </c>
      <c r="AW42" s="7">
        <v>6340286.2599999998</v>
      </c>
      <c r="AX42" s="7">
        <v>0</v>
      </c>
      <c r="AY42" s="7">
        <v>28313195.460000001</v>
      </c>
      <c r="AZ42" s="7">
        <v>40165292.600000001</v>
      </c>
      <c r="BA42" s="7">
        <v>10888962.4</v>
      </c>
      <c r="BB42" s="7">
        <v>0</v>
      </c>
      <c r="BC42" s="7"/>
      <c r="BD42" s="7"/>
      <c r="BE42" s="7"/>
      <c r="BF42" s="7"/>
    </row>
    <row r="43" spans="1:58" x14ac:dyDescent="0.25">
      <c r="A43" s="26" t="s">
        <v>488</v>
      </c>
      <c r="B43" s="3" t="str">
        <f t="shared" si="9"/>
        <v>MT</v>
      </c>
      <c r="C43" s="3" t="s">
        <v>1526</v>
      </c>
      <c r="D43" s="3">
        <v>6</v>
      </c>
      <c r="E43" s="11">
        <f t="shared" si="0"/>
        <v>0</v>
      </c>
      <c r="F43" s="11">
        <f t="shared" si="1"/>
        <v>1</v>
      </c>
      <c r="G43" s="7">
        <v>34.546021460982701</v>
      </c>
      <c r="H43" s="11">
        <f t="shared" si="2"/>
        <v>0.69092042921965402</v>
      </c>
      <c r="I43" s="7">
        <f t="shared" si="3"/>
        <v>-21763534.868344586</v>
      </c>
      <c r="J43" s="7">
        <v>39953806.100000001</v>
      </c>
      <c r="K43" s="12">
        <v>0.11</v>
      </c>
      <c r="L43" s="7">
        <v>-759122.32</v>
      </c>
      <c r="M43" s="10">
        <f t="shared" si="4"/>
        <v>1.9000000102618507E-2</v>
      </c>
      <c r="N43" s="12">
        <f t="shared" si="5"/>
        <v>0.1290000001026185</v>
      </c>
      <c r="O43" s="7">
        <f t="shared" si="6"/>
        <v>-1305812.0921006752</v>
      </c>
      <c r="P43" s="11">
        <f t="shared" si="7"/>
        <v>3.2683046236755782E-2</v>
      </c>
      <c r="Q43" s="12">
        <f t="shared" si="8"/>
        <v>0.14268304623675579</v>
      </c>
      <c r="R43" s="12">
        <f t="shared" si="10"/>
        <v>1.3683046134137289E-2</v>
      </c>
      <c r="S43" s="12">
        <f t="shared" si="11"/>
        <v>0.10607012498645374</v>
      </c>
      <c r="T43" s="7">
        <f t="shared" si="12"/>
        <v>-70414019.319999993</v>
      </c>
      <c r="U43" s="7">
        <f t="shared" si="13"/>
        <v>93759446.969999999</v>
      </c>
      <c r="V43" s="7">
        <f t="shared" si="13"/>
        <v>135319267.66999999</v>
      </c>
      <c r="W43" s="7">
        <f t="shared" si="13"/>
        <v>29642971.859999999</v>
      </c>
      <c r="X43" s="7">
        <f t="shared" si="13"/>
        <v>788773.24</v>
      </c>
      <c r="Y43" s="7" t="str">
        <f t="shared" si="14"/>
        <v/>
      </c>
      <c r="Z43" s="7" t="str">
        <f t="shared" si="15"/>
        <v/>
      </c>
      <c r="AA43" s="7" t="str">
        <f t="shared" si="16"/>
        <v/>
      </c>
      <c r="AB43" s="7" t="str">
        <f t="shared" si="16"/>
        <v/>
      </c>
      <c r="AC43" s="8" t="str">
        <f t="shared" si="17"/>
        <v/>
      </c>
      <c r="AE43" s="9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>
        <v>59983794.43</v>
      </c>
      <c r="AR43" s="7">
        <v>72050299.859999999</v>
      </c>
      <c r="AS43" s="7">
        <v>25657334.68</v>
      </c>
      <c r="AT43" s="7">
        <v>1106005.1399999999</v>
      </c>
      <c r="AU43" s="7">
        <v>70708140.790000007</v>
      </c>
      <c r="AV43" s="7">
        <v>94954195.030000001</v>
      </c>
      <c r="AW43" s="7">
        <v>33948025.460000001</v>
      </c>
      <c r="AX43" s="7">
        <v>959164.56</v>
      </c>
      <c r="AY43" s="7">
        <v>93759446.969999999</v>
      </c>
      <c r="AZ43" s="7">
        <v>135319267.66999999</v>
      </c>
      <c r="BA43" s="7">
        <v>29642971.859999999</v>
      </c>
      <c r="BB43" s="7">
        <v>788773.24</v>
      </c>
      <c r="BC43" s="7"/>
      <c r="BD43" s="7"/>
      <c r="BE43" s="7"/>
      <c r="BF43" s="7"/>
    </row>
    <row r="44" spans="1:58" hidden="1" x14ac:dyDescent="0.25">
      <c r="A44" s="3" t="s">
        <v>530</v>
      </c>
      <c r="B44" s="3" t="str">
        <f t="shared" si="9"/>
        <v>PA</v>
      </c>
      <c r="C44" s="3" t="s">
        <v>1527</v>
      </c>
      <c r="D44" s="3">
        <v>5</v>
      </c>
      <c r="E44" s="11">
        <f t="shared" si="0"/>
        <v>7.3158765262342051E-2</v>
      </c>
      <c r="F44" s="11">
        <f t="shared" si="1"/>
        <v>0.926841234737658</v>
      </c>
      <c r="G44" s="7">
        <v>19.353366450121783</v>
      </c>
      <c r="H44" s="11">
        <f t="shared" si="2"/>
        <v>0.3587499611392248</v>
      </c>
      <c r="I44" s="7">
        <f t="shared" si="3"/>
        <v>-127968884.89654353</v>
      </c>
      <c r="J44" s="7">
        <v>53924974.320000008</v>
      </c>
      <c r="K44" s="12">
        <v>0.11</v>
      </c>
      <c r="L44" s="7">
        <v>-1449920.1</v>
      </c>
      <c r="M44" s="10">
        <f t="shared" si="4"/>
        <v>2.688772907699365E-2</v>
      </c>
      <c r="N44" s="12">
        <f t="shared" si="5"/>
        <v>0.13688772907699365</v>
      </c>
      <c r="O44" s="7">
        <f t="shared" si="6"/>
        <v>-7678133.0937926117</v>
      </c>
      <c r="P44" s="11">
        <f t="shared" si="7"/>
        <v>0.14238547520169892</v>
      </c>
      <c r="Q44" s="12">
        <f t="shared" si="8"/>
        <v>0.25238547520169891</v>
      </c>
      <c r="R44" s="12">
        <f t="shared" si="10"/>
        <v>0.11549774612470526</v>
      </c>
      <c r="S44" s="12">
        <f t="shared" si="11"/>
        <v>0.84374068372295508</v>
      </c>
      <c r="T44" s="7">
        <f t="shared" si="12"/>
        <v>-199561601.78</v>
      </c>
      <c r="U44" s="7">
        <f t="shared" si="13"/>
        <v>45920413.43</v>
      </c>
      <c r="V44" s="7">
        <f t="shared" si="13"/>
        <v>184961921.40000001</v>
      </c>
      <c r="W44" s="7">
        <f t="shared" si="13"/>
        <v>61175093.810000002</v>
      </c>
      <c r="X44" s="7">
        <f t="shared" si="13"/>
        <v>655000</v>
      </c>
      <c r="Y44" s="7" t="str">
        <f t="shared" si="14"/>
        <v/>
      </c>
      <c r="Z44" s="7" t="str">
        <f t="shared" si="15"/>
        <v/>
      </c>
      <c r="AA44" s="7" t="str">
        <f t="shared" si="16"/>
        <v/>
      </c>
      <c r="AB44" s="7" t="str">
        <f t="shared" si="16"/>
        <v/>
      </c>
      <c r="AC44" s="8" t="str">
        <f t="shared" si="17"/>
        <v/>
      </c>
      <c r="AE44" s="9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>
        <v>45920413.43</v>
      </c>
      <c r="AV44" s="7">
        <v>184961921.40000001</v>
      </c>
      <c r="AW44" s="7">
        <v>61175093.810000002</v>
      </c>
      <c r="AX44" s="7">
        <v>655000</v>
      </c>
      <c r="AY44" s="7"/>
      <c r="AZ44" s="7"/>
      <c r="BA44" s="7"/>
      <c r="BB44" s="7"/>
      <c r="BC44" s="7"/>
      <c r="BD44" s="7"/>
      <c r="BE44" s="7"/>
      <c r="BF44" s="7"/>
    </row>
    <row r="45" spans="1:58" hidden="1" x14ac:dyDescent="0.25">
      <c r="A45" s="3" t="s">
        <v>743</v>
      </c>
      <c r="B45" s="3" t="str">
        <f t="shared" si="9"/>
        <v>PR</v>
      </c>
      <c r="C45" s="3" t="s">
        <v>1529</v>
      </c>
      <c r="D45" s="3">
        <v>7</v>
      </c>
      <c r="E45" s="11">
        <f t="shared" si="0"/>
        <v>0.64255381250831489</v>
      </c>
      <c r="F45" s="11">
        <f t="shared" si="1"/>
        <v>0.35744618749168511</v>
      </c>
      <c r="G45" s="7">
        <v>10.92166278005525</v>
      </c>
      <c r="H45" s="11">
        <f t="shared" si="2"/>
        <v>7.8078134436011762E-2</v>
      </c>
      <c r="I45" s="7">
        <f t="shared" si="3"/>
        <v>-15673172.548641268</v>
      </c>
      <c r="J45" s="7">
        <v>4628011.0599999996</v>
      </c>
      <c r="K45" s="12">
        <v>0.16</v>
      </c>
      <c r="L45" s="7">
        <v>-332988.12</v>
      </c>
      <c r="M45" s="10">
        <f t="shared" si="4"/>
        <v>7.1950588640123089E-2</v>
      </c>
      <c r="N45" s="12">
        <f t="shared" si="5"/>
        <v>0.23195058864012308</v>
      </c>
      <c r="O45" s="7">
        <f t="shared" si="6"/>
        <v>-940390.3529184761</v>
      </c>
      <c r="P45" s="11">
        <f t="shared" si="7"/>
        <v>0.20319535556997484</v>
      </c>
      <c r="Q45" s="12">
        <f t="shared" si="8"/>
        <v>0.36319535556997484</v>
      </c>
      <c r="R45" s="12">
        <f t="shared" si="10"/>
        <v>0.13124476692985176</v>
      </c>
      <c r="S45" s="12">
        <f t="shared" si="11"/>
        <v>0.56583071290877895</v>
      </c>
      <c r="T45" s="7">
        <f t="shared" si="12"/>
        <v>-17000543.25</v>
      </c>
      <c r="U45" s="7">
        <f t="shared" si="13"/>
        <v>5579753.1299999999</v>
      </c>
      <c r="V45" s="7">
        <f t="shared" si="13"/>
        <v>6076779.3700000001</v>
      </c>
      <c r="W45" s="7">
        <f t="shared" si="13"/>
        <v>16503517.01</v>
      </c>
      <c r="X45" s="7">
        <f t="shared" si="13"/>
        <v>0</v>
      </c>
      <c r="Y45" s="7" t="str">
        <f t="shared" si="14"/>
        <v/>
      </c>
      <c r="Z45" s="7" t="str">
        <f t="shared" si="15"/>
        <v/>
      </c>
      <c r="AA45" s="7" t="str">
        <f t="shared" si="16"/>
        <v/>
      </c>
      <c r="AB45" s="7" t="str">
        <f t="shared" si="16"/>
        <v/>
      </c>
      <c r="AC45" s="8" t="str">
        <f t="shared" si="17"/>
        <v/>
      </c>
      <c r="AE45" s="9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>
        <v>4391276.82</v>
      </c>
      <c r="AR45" s="7">
        <v>7701255.3399999999</v>
      </c>
      <c r="AS45" s="7">
        <v>10578674.699999999</v>
      </c>
      <c r="AT45" s="7">
        <v>0</v>
      </c>
      <c r="AU45" s="7">
        <v>4535133.63</v>
      </c>
      <c r="AV45" s="7">
        <v>9709120.7799999993</v>
      </c>
      <c r="AW45" s="7">
        <v>13627071.369999999</v>
      </c>
      <c r="AX45" s="7">
        <v>0</v>
      </c>
      <c r="AY45" s="7">
        <v>5579753.1299999999</v>
      </c>
      <c r="AZ45" s="7">
        <v>6076779.3700000001</v>
      </c>
      <c r="BA45" s="7">
        <v>16503517.01</v>
      </c>
      <c r="BB45" s="7">
        <v>0</v>
      </c>
      <c r="BC45" s="7"/>
      <c r="BD45" s="7"/>
      <c r="BE45" s="7"/>
      <c r="BF45" s="7"/>
    </row>
    <row r="46" spans="1:58" hidden="1" x14ac:dyDescent="0.25">
      <c r="A46" s="3" t="s">
        <v>1321</v>
      </c>
      <c r="B46" s="3" t="str">
        <f t="shared" si="9"/>
        <v>SP</v>
      </c>
      <c r="C46" s="3" t="s">
        <v>1530</v>
      </c>
      <c r="D46" s="3">
        <v>6</v>
      </c>
      <c r="E46" s="11">
        <f t="shared" si="0"/>
        <v>0</v>
      </c>
      <c r="F46" s="11">
        <f t="shared" si="1"/>
        <v>1</v>
      </c>
      <c r="G46" s="7">
        <v>18.592611316401818</v>
      </c>
      <c r="H46" s="11">
        <f t="shared" si="2"/>
        <v>0.37185222632803638</v>
      </c>
      <c r="I46" s="7">
        <f t="shared" si="3"/>
        <v>-716681.89203225763</v>
      </c>
      <c r="J46" s="7">
        <v>12746449.689999999</v>
      </c>
      <c r="K46" s="12">
        <v>0.11</v>
      </c>
      <c r="L46" s="7">
        <v>-254928.99</v>
      </c>
      <c r="M46" s="10">
        <f t="shared" si="4"/>
        <v>1.9999999701877772E-2</v>
      </c>
      <c r="N46" s="12">
        <f t="shared" si="5"/>
        <v>0.12999999970187778</v>
      </c>
      <c r="O46" s="7">
        <f t="shared" si="6"/>
        <v>-43000.913521935458</v>
      </c>
      <c r="P46" s="11">
        <f t="shared" si="7"/>
        <v>3.3735600553675004E-3</v>
      </c>
      <c r="Q46" s="12">
        <f t="shared" si="8"/>
        <v>0.1133735600553675</v>
      </c>
      <c r="R46" s="12">
        <f t="shared" si="10"/>
        <v>-1.6626439646510283E-2</v>
      </c>
      <c r="S46" s="12">
        <f t="shared" si="11"/>
        <v>-0.12789568988183719</v>
      </c>
      <c r="T46" s="7">
        <f t="shared" si="12"/>
        <v>-1140944.7299999967</v>
      </c>
      <c r="U46" s="7">
        <f t="shared" si="13"/>
        <v>47458722.340000004</v>
      </c>
      <c r="V46" s="7">
        <f t="shared" si="13"/>
        <v>26914286.91</v>
      </c>
      <c r="W46" s="7">
        <f t="shared" si="13"/>
        <v>21685380.16</v>
      </c>
      <c r="X46" s="7">
        <f t="shared" si="13"/>
        <v>0</v>
      </c>
      <c r="Y46" s="7" t="str">
        <f t="shared" si="14"/>
        <v/>
      </c>
      <c r="Z46" s="7" t="str">
        <f t="shared" si="15"/>
        <v/>
      </c>
      <c r="AA46" s="7" t="str">
        <f t="shared" si="16"/>
        <v/>
      </c>
      <c r="AB46" s="7" t="str">
        <f t="shared" si="16"/>
        <v/>
      </c>
      <c r="AC46" s="8" t="str">
        <f t="shared" si="17"/>
        <v/>
      </c>
      <c r="AE46" s="9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>
        <v>33691558.329999998</v>
      </c>
      <c r="AR46" s="7">
        <v>20934111.32</v>
      </c>
      <c r="AS46" s="7">
        <v>15283478.199999999</v>
      </c>
      <c r="AT46" s="7">
        <v>0</v>
      </c>
      <c r="AU46" s="7">
        <v>38280354.619999997</v>
      </c>
      <c r="AV46" s="7">
        <v>24588741.390000001</v>
      </c>
      <c r="AW46" s="7">
        <v>21466709.219999999</v>
      </c>
      <c r="AX46" s="7">
        <v>0</v>
      </c>
      <c r="AY46" s="7">
        <v>47458722.340000004</v>
      </c>
      <c r="AZ46" s="7">
        <v>26914286.91</v>
      </c>
      <c r="BA46" s="7">
        <v>21685380.16</v>
      </c>
      <c r="BB46" s="7">
        <v>0</v>
      </c>
      <c r="BC46" s="7"/>
      <c r="BD46" s="7"/>
      <c r="BE46" s="7"/>
      <c r="BF46" s="7"/>
    </row>
    <row r="47" spans="1:58" hidden="1" x14ac:dyDescent="0.25">
      <c r="A47" s="3" t="s">
        <v>986</v>
      </c>
      <c r="B47" s="3" t="str">
        <f t="shared" si="9"/>
        <v>RS</v>
      </c>
      <c r="C47" s="3" t="s">
        <v>1529</v>
      </c>
      <c r="D47" s="3">
        <v>7</v>
      </c>
      <c r="E47" s="11">
        <f t="shared" si="0"/>
        <v>0</v>
      </c>
      <c r="F47" s="11">
        <f t="shared" si="1"/>
        <v>1</v>
      </c>
      <c r="G47" s="7">
        <v>14.84336008464266</v>
      </c>
      <c r="H47" s="11">
        <f t="shared" si="2"/>
        <v>0.29686720169285319</v>
      </c>
      <c r="I47" s="7">
        <f t="shared" si="3"/>
        <v>-2650965.275551619</v>
      </c>
      <c r="J47" s="7">
        <v>2935082.24</v>
      </c>
      <c r="K47" s="12">
        <v>0.11</v>
      </c>
      <c r="L47" s="7">
        <v>-211912.94</v>
      </c>
      <c r="M47" s="10">
        <f t="shared" si="4"/>
        <v>7.2200000774083922E-2</v>
      </c>
      <c r="N47" s="12">
        <f t="shared" si="5"/>
        <v>0.18220000077408394</v>
      </c>
      <c r="O47" s="7">
        <f t="shared" si="6"/>
        <v>-159057.91653309713</v>
      </c>
      <c r="P47" s="11">
        <f t="shared" si="7"/>
        <v>5.4191979483715291E-2</v>
      </c>
      <c r="Q47" s="12">
        <f t="shared" si="8"/>
        <v>0.16419197948371528</v>
      </c>
      <c r="R47" s="12">
        <f t="shared" si="10"/>
        <v>-1.8008021290368659E-2</v>
      </c>
      <c r="S47" s="12">
        <f t="shared" si="11"/>
        <v>-9.8836559900443821E-2</v>
      </c>
      <c r="T47" s="7">
        <f t="shared" si="12"/>
        <v>-3770219.9099999997</v>
      </c>
      <c r="U47" s="7">
        <f t="shared" si="13"/>
        <v>7393109.7300000004</v>
      </c>
      <c r="V47" s="7">
        <f t="shared" si="13"/>
        <v>7760067.9500000002</v>
      </c>
      <c r="W47" s="7">
        <f t="shared" si="13"/>
        <v>3403261.69</v>
      </c>
      <c r="X47" s="7">
        <f t="shared" si="13"/>
        <v>0</v>
      </c>
      <c r="Y47" s="7" t="str">
        <f t="shared" si="14"/>
        <v/>
      </c>
      <c r="Z47" s="7" t="str">
        <f t="shared" si="15"/>
        <v/>
      </c>
      <c r="AA47" s="7" t="str">
        <f t="shared" si="16"/>
        <v/>
      </c>
      <c r="AB47" s="7" t="str">
        <f t="shared" si="16"/>
        <v/>
      </c>
      <c r="AC47" s="8" t="str">
        <f t="shared" si="17"/>
        <v/>
      </c>
      <c r="AE47" s="9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>
        <v>4904412.8499999996</v>
      </c>
      <c r="AR47" s="7">
        <v>3822367.05</v>
      </c>
      <c r="AS47" s="7">
        <v>2136298.21</v>
      </c>
      <c r="AT47" s="7">
        <v>0</v>
      </c>
      <c r="AU47" s="7">
        <v>5954824.3600000003</v>
      </c>
      <c r="AV47" s="7">
        <v>5521431.7000000002</v>
      </c>
      <c r="AW47" s="7">
        <v>2671515.23</v>
      </c>
      <c r="AX47" s="7">
        <v>0</v>
      </c>
      <c r="AY47" s="7">
        <v>7393109.7300000004</v>
      </c>
      <c r="AZ47" s="7">
        <v>7760067.9500000002</v>
      </c>
      <c r="BA47" s="7">
        <v>3403261.69</v>
      </c>
      <c r="BB47" s="7">
        <v>0</v>
      </c>
      <c r="BC47" s="7"/>
      <c r="BD47" s="7"/>
      <c r="BE47" s="7"/>
      <c r="BF47" s="7"/>
    </row>
    <row r="48" spans="1:58" x14ac:dyDescent="0.25">
      <c r="A48" s="3" t="s">
        <v>489</v>
      </c>
      <c r="B48" s="3" t="str">
        <f t="shared" si="9"/>
        <v>MT</v>
      </c>
      <c r="C48" s="3" t="s">
        <v>1526</v>
      </c>
      <c r="D48" s="3">
        <v>6</v>
      </c>
      <c r="E48" s="11">
        <f t="shared" si="0"/>
        <v>0</v>
      </c>
      <c r="F48" s="11">
        <f t="shared" si="1"/>
        <v>1</v>
      </c>
      <c r="G48" s="7">
        <v>20.12710091398289</v>
      </c>
      <c r="H48" s="11">
        <f t="shared" si="2"/>
        <v>0.4025420182796578</v>
      </c>
      <c r="I48" s="7">
        <f t="shared" si="3"/>
        <v>-22529567.791351147</v>
      </c>
      <c r="J48" s="7">
        <v>21549197.09142857</v>
      </c>
      <c r="K48" s="12">
        <v>0.11</v>
      </c>
      <c r="L48" s="7">
        <v>-1699119.88</v>
      </c>
      <c r="M48" s="10">
        <f t="shared" si="4"/>
        <v>7.8848407798722278E-2</v>
      </c>
      <c r="N48" s="12">
        <f t="shared" si="5"/>
        <v>0.18884840779872228</v>
      </c>
      <c r="O48" s="7">
        <f t="shared" si="6"/>
        <v>-1351774.0674810687</v>
      </c>
      <c r="P48" s="11">
        <f t="shared" si="7"/>
        <v>6.2729672096170655E-2</v>
      </c>
      <c r="Q48" s="12">
        <f t="shared" si="8"/>
        <v>0.17272967209617066</v>
      </c>
      <c r="R48" s="12">
        <f t="shared" si="10"/>
        <v>-1.6118735702551623E-2</v>
      </c>
      <c r="S48" s="12">
        <f t="shared" si="11"/>
        <v>-8.5352775225572608E-2</v>
      </c>
      <c r="T48" s="7">
        <f t="shared" si="12"/>
        <v>-37709041.439999998</v>
      </c>
      <c r="U48" s="7">
        <f t="shared" si="13"/>
        <v>31935315.370000001</v>
      </c>
      <c r="V48" s="7">
        <f t="shared" si="13"/>
        <v>42452678.82</v>
      </c>
      <c r="W48" s="7">
        <f t="shared" si="13"/>
        <v>27191677.989999998</v>
      </c>
      <c r="X48" s="7">
        <f t="shared" si="13"/>
        <v>0</v>
      </c>
      <c r="Y48" s="7" t="str">
        <f t="shared" si="14"/>
        <v/>
      </c>
      <c r="Z48" s="7" t="str">
        <f t="shared" si="15"/>
        <v/>
      </c>
      <c r="AA48" s="7" t="str">
        <f t="shared" si="16"/>
        <v/>
      </c>
      <c r="AB48" s="7" t="str">
        <f t="shared" si="16"/>
        <v/>
      </c>
      <c r="AC48" s="8" t="str">
        <f t="shared" si="17"/>
        <v/>
      </c>
      <c r="AE48" s="9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>
        <v>20044325.649999999</v>
      </c>
      <c r="AR48" s="7">
        <v>32450969.300000001</v>
      </c>
      <c r="AS48" s="7">
        <v>17470923.07</v>
      </c>
      <c r="AT48" s="7">
        <v>0</v>
      </c>
      <c r="AU48" s="7">
        <v>25132256.960000001</v>
      </c>
      <c r="AV48" s="7">
        <v>35191191.090000004</v>
      </c>
      <c r="AW48" s="7">
        <v>20820859.98</v>
      </c>
      <c r="AX48" s="7">
        <v>0</v>
      </c>
      <c r="AY48" s="7">
        <v>31935315.370000001</v>
      </c>
      <c r="AZ48" s="7">
        <v>42452678.82</v>
      </c>
      <c r="BA48" s="7">
        <v>27191677.989999998</v>
      </c>
      <c r="BB48" s="7">
        <v>0</v>
      </c>
      <c r="BC48" s="7"/>
      <c r="BD48" s="7"/>
      <c r="BE48" s="7"/>
      <c r="BF48" s="7"/>
    </row>
    <row r="49" spans="1:58" hidden="1" x14ac:dyDescent="0.25">
      <c r="A49" s="3" t="s">
        <v>987</v>
      </c>
      <c r="B49" s="3" t="str">
        <f t="shared" si="9"/>
        <v>RS</v>
      </c>
      <c r="C49" s="3" t="s">
        <v>1529</v>
      </c>
      <c r="D49" s="3">
        <v>7</v>
      </c>
      <c r="E49" s="11">
        <f t="shared" si="0"/>
        <v>0</v>
      </c>
      <c r="F49" s="11">
        <f t="shared" si="1"/>
        <v>1</v>
      </c>
      <c r="G49" s="7">
        <v>18.780779781847713</v>
      </c>
      <c r="H49" s="11">
        <f t="shared" si="2"/>
        <v>0.37561559563695424</v>
      </c>
      <c r="I49" s="7">
        <f t="shared" si="3"/>
        <v>-2734783.1988139902</v>
      </c>
      <c r="J49" s="7">
        <v>3723180.96</v>
      </c>
      <c r="K49" s="12">
        <v>0.1366</v>
      </c>
      <c r="L49" s="7">
        <v>-256222.18</v>
      </c>
      <c r="M49" s="10">
        <f t="shared" si="4"/>
        <v>6.8818083985904346E-2</v>
      </c>
      <c r="N49" s="12">
        <f t="shared" si="5"/>
        <v>0.20541808398590433</v>
      </c>
      <c r="O49" s="7">
        <f t="shared" si="6"/>
        <v>-164086.99192883942</v>
      </c>
      <c r="P49" s="11">
        <f t="shared" si="7"/>
        <v>4.4071720846155009E-2</v>
      </c>
      <c r="Q49" s="12">
        <f t="shared" si="8"/>
        <v>0.18067172084615502</v>
      </c>
      <c r="R49" s="12">
        <f t="shared" si="10"/>
        <v>-2.4746363139749317E-2</v>
      </c>
      <c r="S49" s="12">
        <f t="shared" si="11"/>
        <v>-0.12046827942104354</v>
      </c>
      <c r="T49" s="7">
        <f t="shared" si="12"/>
        <v>-4379967.1800000016</v>
      </c>
      <c r="U49" s="7">
        <f t="shared" si="13"/>
        <v>9998597.6199999992</v>
      </c>
      <c r="V49" s="7">
        <f t="shared" si="13"/>
        <v>10415635.23</v>
      </c>
      <c r="W49" s="7">
        <f t="shared" si="13"/>
        <v>3962929.57</v>
      </c>
      <c r="X49" s="7">
        <f t="shared" si="13"/>
        <v>0</v>
      </c>
      <c r="Y49" s="7" t="str">
        <f t="shared" si="14"/>
        <v/>
      </c>
      <c r="Z49" s="7" t="str">
        <f t="shared" si="15"/>
        <v/>
      </c>
      <c r="AA49" s="7" t="str">
        <f t="shared" si="16"/>
        <v/>
      </c>
      <c r="AB49" s="7" t="str">
        <f t="shared" si="16"/>
        <v/>
      </c>
      <c r="AC49" s="8" t="str">
        <f t="shared" si="17"/>
        <v/>
      </c>
      <c r="AE49" s="9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>
        <v>6550125.9100000001</v>
      </c>
      <c r="AR49" s="7">
        <v>7362402.4400000004</v>
      </c>
      <c r="AS49" s="7">
        <v>3109442.84</v>
      </c>
      <c r="AT49" s="7">
        <v>0</v>
      </c>
      <c r="AU49" s="7">
        <v>7804729.6600000001</v>
      </c>
      <c r="AV49" s="7">
        <v>8627102.3399999999</v>
      </c>
      <c r="AW49" s="7">
        <v>3184900.35</v>
      </c>
      <c r="AX49" s="7">
        <v>0</v>
      </c>
      <c r="AY49" s="7">
        <v>9998597.6199999992</v>
      </c>
      <c r="AZ49" s="7">
        <v>10415635.23</v>
      </c>
      <c r="BA49" s="7">
        <v>3962929.57</v>
      </c>
      <c r="BB49" s="7">
        <v>0</v>
      </c>
      <c r="BC49" s="7"/>
      <c r="BD49" s="7"/>
      <c r="BE49" s="7"/>
      <c r="BF49" s="7"/>
    </row>
    <row r="50" spans="1:58" hidden="1" x14ac:dyDescent="0.25">
      <c r="A50" s="3" t="s">
        <v>115</v>
      </c>
      <c r="B50" s="3" t="str">
        <f t="shared" si="9"/>
        <v>GO</v>
      </c>
      <c r="C50" s="3" t="s">
        <v>1526</v>
      </c>
      <c r="D50" s="3">
        <v>7</v>
      </c>
      <c r="E50" s="11">
        <f t="shared" si="0"/>
        <v>0.2715681386286945</v>
      </c>
      <c r="F50" s="11">
        <f t="shared" si="1"/>
        <v>0.72843186137130544</v>
      </c>
      <c r="G50" s="7">
        <v>38.651275436860779</v>
      </c>
      <c r="H50" s="11">
        <f t="shared" si="2"/>
        <v>0.56309641021695034</v>
      </c>
      <c r="I50" s="7">
        <f t="shared" si="3"/>
        <v>-17218855.912559558</v>
      </c>
      <c r="J50" s="7">
        <v>7290000.25</v>
      </c>
      <c r="K50" s="12">
        <v>0.1186</v>
      </c>
      <c r="L50" s="7">
        <v>-546749.56000000006</v>
      </c>
      <c r="M50" s="10">
        <f t="shared" si="4"/>
        <v>7.4999937071332762E-2</v>
      </c>
      <c r="N50" s="12">
        <f t="shared" si="5"/>
        <v>0.19359993707133277</v>
      </c>
      <c r="O50" s="7">
        <f t="shared" si="6"/>
        <v>-1033131.3547535734</v>
      </c>
      <c r="P50" s="11">
        <f t="shared" si="7"/>
        <v>0.14171897384414678</v>
      </c>
      <c r="Q50" s="12">
        <f t="shared" si="8"/>
        <v>0.26031897384414676</v>
      </c>
      <c r="R50" s="12">
        <f t="shared" si="10"/>
        <v>6.6719036772813989E-2</v>
      </c>
      <c r="S50" s="12">
        <f t="shared" si="11"/>
        <v>0.3446232358444985</v>
      </c>
      <c r="T50" s="7">
        <f t="shared" si="12"/>
        <v>-39411111.089999996</v>
      </c>
      <c r="U50" s="7">
        <f t="shared" si="13"/>
        <v>3212684.03</v>
      </c>
      <c r="V50" s="7">
        <f t="shared" si="13"/>
        <v>28708309.010000002</v>
      </c>
      <c r="W50" s="7">
        <f t="shared" si="13"/>
        <v>15226723.949999999</v>
      </c>
      <c r="X50" s="7">
        <f t="shared" si="13"/>
        <v>1311237.8400000001</v>
      </c>
      <c r="Y50" s="7" t="str">
        <f t="shared" si="14"/>
        <v/>
      </c>
      <c r="Z50" s="7" t="str">
        <f t="shared" si="15"/>
        <v/>
      </c>
      <c r="AA50" s="7" t="str">
        <f t="shared" si="16"/>
        <v/>
      </c>
      <c r="AB50" s="7" t="str">
        <f t="shared" si="16"/>
        <v/>
      </c>
      <c r="AC50" s="8" t="str">
        <f t="shared" si="17"/>
        <v/>
      </c>
      <c r="AE50" s="9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>
        <v>1653766.36</v>
      </c>
      <c r="AR50" s="7">
        <v>21390232.68</v>
      </c>
      <c r="AS50" s="7">
        <v>9307237.2400000002</v>
      </c>
      <c r="AT50" s="7">
        <v>1452129.21</v>
      </c>
      <c r="AU50" s="7">
        <v>2260100.4</v>
      </c>
      <c r="AV50" s="7">
        <v>26620787.82</v>
      </c>
      <c r="AW50" s="7">
        <v>11721771.15</v>
      </c>
      <c r="AX50" s="7">
        <v>1420556.25</v>
      </c>
      <c r="AY50" s="7">
        <v>3212684.03</v>
      </c>
      <c r="AZ50" s="7">
        <v>28708309.010000002</v>
      </c>
      <c r="BA50" s="7">
        <v>15226723.949999999</v>
      </c>
      <c r="BB50" s="7">
        <v>1311237.8400000001</v>
      </c>
      <c r="BC50" s="7"/>
      <c r="BD50" s="7"/>
      <c r="BE50" s="7"/>
      <c r="BF50" s="7"/>
    </row>
    <row r="51" spans="1:58" hidden="1" x14ac:dyDescent="0.25">
      <c r="A51" s="3" t="s">
        <v>744</v>
      </c>
      <c r="B51" s="3" t="str">
        <f t="shared" si="9"/>
        <v>PR</v>
      </c>
      <c r="C51" s="3" t="s">
        <v>1529</v>
      </c>
      <c r="D51" s="3">
        <v>6</v>
      </c>
      <c r="E51" s="11">
        <f t="shared" si="0"/>
        <v>0.36398826371972176</v>
      </c>
      <c r="F51" s="11">
        <f t="shared" si="1"/>
        <v>0.63601173628027818</v>
      </c>
      <c r="G51" s="7">
        <v>17.640909961895261</v>
      </c>
      <c r="H51" s="11">
        <f t="shared" si="2"/>
        <v>0.22439651548858122</v>
      </c>
      <c r="I51" s="7">
        <f t="shared" si="3"/>
        <v>-16598924.497353615</v>
      </c>
      <c r="J51" s="7">
        <v>9309705.6685714275</v>
      </c>
      <c r="K51" s="12">
        <v>0.11</v>
      </c>
      <c r="L51" s="7">
        <v>-770913.1</v>
      </c>
      <c r="M51" s="10">
        <f t="shared" si="4"/>
        <v>8.2807462173860161E-2</v>
      </c>
      <c r="N51" s="12">
        <f t="shared" si="5"/>
        <v>0.19280746217386016</v>
      </c>
      <c r="O51" s="7">
        <f t="shared" si="6"/>
        <v>-995935.46984121692</v>
      </c>
      <c r="P51" s="11">
        <f t="shared" si="7"/>
        <v>0.10697819085767542</v>
      </c>
      <c r="Q51" s="12">
        <f t="shared" si="8"/>
        <v>0.21697819085767542</v>
      </c>
      <c r="R51" s="12">
        <f t="shared" si="10"/>
        <v>2.4170728683815257E-2</v>
      </c>
      <c r="S51" s="12">
        <f t="shared" si="11"/>
        <v>0.12536199798128034</v>
      </c>
      <c r="T51" s="7">
        <f t="shared" si="12"/>
        <v>-21401302.120000001</v>
      </c>
      <c r="U51" s="7">
        <f t="shared" si="13"/>
        <v>25606570.079999998</v>
      </c>
      <c r="V51" s="7">
        <f t="shared" si="13"/>
        <v>13611479.32</v>
      </c>
      <c r="W51" s="7">
        <f t="shared" si="13"/>
        <v>33396392.879999999</v>
      </c>
      <c r="X51" s="7">
        <f t="shared" si="13"/>
        <v>0</v>
      </c>
      <c r="Y51" s="7" t="str">
        <f t="shared" si="14"/>
        <v/>
      </c>
      <c r="Z51" s="7" t="str">
        <f t="shared" si="15"/>
        <v/>
      </c>
      <c r="AA51" s="7" t="str">
        <f t="shared" si="16"/>
        <v/>
      </c>
      <c r="AB51" s="7" t="str">
        <f t="shared" si="16"/>
        <v/>
      </c>
      <c r="AC51" s="8" t="str">
        <f t="shared" si="17"/>
        <v/>
      </c>
      <c r="AE51" s="9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>
        <v>18824519.260000002</v>
      </c>
      <c r="AR51" s="7">
        <v>12130725.720000001</v>
      </c>
      <c r="AS51" s="7">
        <v>21151351.539999999</v>
      </c>
      <c r="AT51" s="7">
        <v>0</v>
      </c>
      <c r="AU51" s="7">
        <v>20643282.030000001</v>
      </c>
      <c r="AV51" s="7">
        <v>6509669.6100000003</v>
      </c>
      <c r="AW51" s="7">
        <v>27417153.23</v>
      </c>
      <c r="AX51" s="7">
        <v>0</v>
      </c>
      <c r="AY51" s="7">
        <v>25606570.079999998</v>
      </c>
      <c r="AZ51" s="7">
        <v>13611479.32</v>
      </c>
      <c r="BA51" s="7">
        <v>33396392.879999999</v>
      </c>
      <c r="BB51" s="7">
        <v>0</v>
      </c>
      <c r="BC51" s="7"/>
      <c r="BD51" s="7"/>
      <c r="BE51" s="7"/>
      <c r="BF51" s="7"/>
    </row>
    <row r="52" spans="1:58" hidden="1" x14ac:dyDescent="0.25">
      <c r="A52" s="3" t="s">
        <v>745</v>
      </c>
      <c r="B52" s="3" t="str">
        <f t="shared" si="9"/>
        <v>PR</v>
      </c>
      <c r="C52" s="3" t="s">
        <v>1529</v>
      </c>
      <c r="D52" s="3">
        <v>6</v>
      </c>
      <c r="E52" s="11">
        <f t="shared" si="0"/>
        <v>0.60575068560927714</v>
      </c>
      <c r="F52" s="11">
        <f t="shared" si="1"/>
        <v>0.39424931439072286</v>
      </c>
      <c r="G52" s="7">
        <v>49.153971813541261</v>
      </c>
      <c r="H52" s="11">
        <f t="shared" si="2"/>
        <v>0.38757839374139119</v>
      </c>
      <c r="I52" s="7">
        <f t="shared" si="3"/>
        <v>-59925931.818388239</v>
      </c>
      <c r="J52" s="7">
        <v>13188516.24</v>
      </c>
      <c r="K52" s="12">
        <v>0.11</v>
      </c>
      <c r="L52" s="7">
        <v>-2597924.6800000002</v>
      </c>
      <c r="M52" s="10">
        <f t="shared" si="4"/>
        <v>0.19698384812391906</v>
      </c>
      <c r="N52" s="12">
        <f t="shared" si="5"/>
        <v>0.30698384812391905</v>
      </c>
      <c r="O52" s="7">
        <f t="shared" si="6"/>
        <v>-3595555.9091032944</v>
      </c>
      <c r="P52" s="11">
        <f t="shared" si="7"/>
        <v>0.27262778038655955</v>
      </c>
      <c r="Q52" s="12">
        <f t="shared" si="8"/>
        <v>0.38262778038655954</v>
      </c>
      <c r="R52" s="12">
        <f t="shared" si="10"/>
        <v>7.564393226264049E-2</v>
      </c>
      <c r="S52" s="12">
        <f t="shared" si="11"/>
        <v>0.24641013761774722</v>
      </c>
      <c r="T52" s="7">
        <f t="shared" si="12"/>
        <v>-97850779.930000007</v>
      </c>
      <c r="U52" s="7">
        <f t="shared" si="13"/>
        <v>3753869.61</v>
      </c>
      <c r="V52" s="7">
        <f t="shared" si="13"/>
        <v>38577602.899999999</v>
      </c>
      <c r="W52" s="7">
        <f t="shared" si="13"/>
        <v>65035507.850000001</v>
      </c>
      <c r="X52" s="7">
        <f t="shared" si="13"/>
        <v>2008461.21</v>
      </c>
      <c r="Y52" s="7" t="str">
        <f t="shared" si="14"/>
        <v/>
      </c>
      <c r="Z52" s="7" t="str">
        <f t="shared" si="15"/>
        <v/>
      </c>
      <c r="AA52" s="7" t="str">
        <f t="shared" si="16"/>
        <v/>
      </c>
      <c r="AB52" s="7" t="str">
        <f t="shared" si="16"/>
        <v/>
      </c>
      <c r="AC52" s="8" t="str">
        <f t="shared" si="17"/>
        <v/>
      </c>
      <c r="AE52" s="9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>
        <v>4278807.17</v>
      </c>
      <c r="AR52" s="7">
        <v>36353792.090000004</v>
      </c>
      <c r="AS52" s="7">
        <v>54579727.950000003</v>
      </c>
      <c r="AT52" s="7">
        <v>2285791.5099999998</v>
      </c>
      <c r="AU52" s="7">
        <v>3753869.61</v>
      </c>
      <c r="AV52" s="7">
        <v>38577602.899999999</v>
      </c>
      <c r="AW52" s="7">
        <v>65035507.850000001</v>
      </c>
      <c r="AX52" s="7">
        <v>2008461.21</v>
      </c>
      <c r="AY52" s="7"/>
      <c r="AZ52" s="7"/>
      <c r="BA52" s="7"/>
      <c r="BB52" s="7"/>
      <c r="BC52" s="7"/>
      <c r="BD52" s="7"/>
      <c r="BE52" s="7"/>
      <c r="BF52" s="7"/>
    </row>
    <row r="53" spans="1:58" hidden="1" x14ac:dyDescent="0.25">
      <c r="A53" s="3" t="s">
        <v>697</v>
      </c>
      <c r="B53" s="3" t="str">
        <f t="shared" si="9"/>
        <v>PI</v>
      </c>
      <c r="C53" s="3" t="s">
        <v>1528</v>
      </c>
      <c r="D53" s="3">
        <v>6</v>
      </c>
      <c r="E53" s="11">
        <f t="shared" si="0"/>
        <v>0.27110365445400203</v>
      </c>
      <c r="F53" s="11">
        <f t="shared" si="1"/>
        <v>0.72889634554599803</v>
      </c>
      <c r="G53" s="7">
        <v>19.074898818404588</v>
      </c>
      <c r="H53" s="11">
        <f t="shared" si="2"/>
        <v>0.27807248080789559</v>
      </c>
      <c r="I53" s="7">
        <f t="shared" si="3"/>
        <v>-70959229.994289964</v>
      </c>
      <c r="J53" s="7">
        <v>23270076.219999999</v>
      </c>
      <c r="K53" s="12">
        <v>0.11</v>
      </c>
      <c r="L53" s="7">
        <v>-693448.27</v>
      </c>
      <c r="M53" s="10">
        <f t="shared" si="4"/>
        <v>2.9799999941727738E-2</v>
      </c>
      <c r="N53" s="12">
        <f t="shared" si="5"/>
        <v>0.13979999994172773</v>
      </c>
      <c r="O53" s="7">
        <f t="shared" si="6"/>
        <v>-4257553.7996573979</v>
      </c>
      <c r="P53" s="11">
        <f t="shared" si="7"/>
        <v>0.18296260654265267</v>
      </c>
      <c r="Q53" s="12">
        <f t="shared" si="8"/>
        <v>0.29296260654265266</v>
      </c>
      <c r="R53" s="12">
        <f t="shared" si="10"/>
        <v>0.15316260660092493</v>
      </c>
      <c r="S53" s="12">
        <f t="shared" si="11"/>
        <v>1.0955837386607086</v>
      </c>
      <c r="T53" s="7">
        <f t="shared" si="12"/>
        <v>-98291349.350000009</v>
      </c>
      <c r="U53" s="7">
        <f t="shared" si="13"/>
        <v>253082.85</v>
      </c>
      <c r="V53" s="7">
        <f t="shared" si="13"/>
        <v>71644205.340000004</v>
      </c>
      <c r="W53" s="7">
        <f t="shared" si="13"/>
        <v>26900226.859999999</v>
      </c>
      <c r="X53" s="7">
        <f t="shared" si="13"/>
        <v>0</v>
      </c>
      <c r="Y53" s="7" t="str">
        <f t="shared" si="14"/>
        <v/>
      </c>
      <c r="Z53" s="7" t="str">
        <f t="shared" si="15"/>
        <v/>
      </c>
      <c r="AA53" s="7" t="str">
        <f t="shared" si="16"/>
        <v/>
      </c>
      <c r="AB53" s="7" t="str">
        <f t="shared" si="16"/>
        <v/>
      </c>
      <c r="AC53" s="8" t="str">
        <f t="shared" si="17"/>
        <v/>
      </c>
      <c r="AE53" s="9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>
        <v>2839830.24</v>
      </c>
      <c r="AR53" s="7">
        <v>28949408.760000002</v>
      </c>
      <c r="AS53" s="7">
        <v>20609489.969999999</v>
      </c>
      <c r="AT53" s="7">
        <v>0</v>
      </c>
      <c r="AU53" s="7">
        <v>784060.94</v>
      </c>
      <c r="AV53" s="7">
        <v>31214311.559999999</v>
      </c>
      <c r="AW53" s="7">
        <v>45537616.32</v>
      </c>
      <c r="AX53" s="7">
        <v>0</v>
      </c>
      <c r="AY53" s="7">
        <v>253082.85</v>
      </c>
      <c r="AZ53" s="7">
        <v>71644205.340000004</v>
      </c>
      <c r="BA53" s="7">
        <v>26900226.859999999</v>
      </c>
      <c r="BB53" s="7">
        <v>0</v>
      </c>
      <c r="BC53" s="7"/>
      <c r="BD53" s="7"/>
      <c r="BE53" s="7"/>
      <c r="BF53" s="7"/>
    </row>
    <row r="54" spans="1:58" hidden="1" x14ac:dyDescent="0.25">
      <c r="A54" s="3" t="s">
        <v>1322</v>
      </c>
      <c r="B54" s="3" t="str">
        <f t="shared" si="9"/>
        <v>SP</v>
      </c>
      <c r="C54" s="3" t="s">
        <v>1530</v>
      </c>
      <c r="D54" s="3">
        <v>7</v>
      </c>
      <c r="E54" s="11">
        <f t="shared" si="0"/>
        <v>0.6291675323847139</v>
      </c>
      <c r="F54" s="11">
        <f t="shared" si="1"/>
        <v>0.3708324676152861</v>
      </c>
      <c r="G54" s="7">
        <v>8.4419850927391735</v>
      </c>
      <c r="H54" s="11">
        <f t="shared" si="2"/>
        <v>6.2611243270238551E-2</v>
      </c>
      <c r="I54" s="7">
        <f t="shared" si="3"/>
        <v>-20340390.430127472</v>
      </c>
      <c r="J54" s="7">
        <v>3653481.78</v>
      </c>
      <c r="K54" s="12">
        <v>0.12619999999999998</v>
      </c>
      <c r="L54" s="7">
        <v>-602037.19999999995</v>
      </c>
      <c r="M54" s="10">
        <f t="shared" si="4"/>
        <v>0.16478450865574043</v>
      </c>
      <c r="N54" s="12">
        <f t="shared" si="5"/>
        <v>0.29098450865574044</v>
      </c>
      <c r="O54" s="7">
        <f t="shared" si="6"/>
        <v>-1220423.4258076483</v>
      </c>
      <c r="P54" s="11">
        <f t="shared" si="7"/>
        <v>0.33404393378626579</v>
      </c>
      <c r="Q54" s="12">
        <f t="shared" si="8"/>
        <v>0.46024393378626577</v>
      </c>
      <c r="R54" s="12">
        <f t="shared" si="10"/>
        <v>0.16925942513052533</v>
      </c>
      <c r="S54" s="12">
        <f t="shared" si="11"/>
        <v>0.58167847461176603</v>
      </c>
      <c r="T54" s="7">
        <f t="shared" si="12"/>
        <v>-21698991.25</v>
      </c>
      <c r="U54" s="7">
        <f t="shared" si="13"/>
        <v>695077.31</v>
      </c>
      <c r="V54" s="7">
        <f t="shared" si="13"/>
        <v>8046690.4699999997</v>
      </c>
      <c r="W54" s="7">
        <f t="shared" si="13"/>
        <v>14347378.09</v>
      </c>
      <c r="X54" s="7">
        <f t="shared" si="13"/>
        <v>0</v>
      </c>
      <c r="Y54" s="7" t="str">
        <f t="shared" si="14"/>
        <v/>
      </c>
      <c r="Z54" s="7" t="str">
        <f t="shared" si="15"/>
        <v/>
      </c>
      <c r="AA54" s="7" t="str">
        <f t="shared" si="16"/>
        <v/>
      </c>
      <c r="AB54" s="7" t="str">
        <f t="shared" si="16"/>
        <v/>
      </c>
      <c r="AC54" s="8" t="str">
        <f t="shared" si="17"/>
        <v/>
      </c>
      <c r="AE54" s="9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>
        <v>1847311.61</v>
      </c>
      <c r="AR54" s="7">
        <v>8871192.5199999996</v>
      </c>
      <c r="AS54" s="7">
        <v>9929357.9900000002</v>
      </c>
      <c r="AT54" s="7">
        <v>0</v>
      </c>
      <c r="AU54" s="7">
        <v>93587.58</v>
      </c>
      <c r="AV54" s="7">
        <v>9215669.5</v>
      </c>
      <c r="AW54" s="7">
        <v>11945947.74</v>
      </c>
      <c r="AX54" s="7">
        <v>0</v>
      </c>
      <c r="AY54" s="7">
        <v>695077.31</v>
      </c>
      <c r="AZ54" s="7">
        <v>8046690.4699999997</v>
      </c>
      <c r="BA54" s="7">
        <v>14347378.09</v>
      </c>
      <c r="BB54" s="7">
        <v>0</v>
      </c>
      <c r="BC54" s="7"/>
      <c r="BD54" s="7"/>
      <c r="BE54" s="7"/>
      <c r="BF54" s="7"/>
    </row>
    <row r="55" spans="1:58" hidden="1" x14ac:dyDescent="0.25">
      <c r="A55" s="3" t="s">
        <v>281</v>
      </c>
      <c r="B55" s="3" t="str">
        <f t="shared" si="9"/>
        <v>MG</v>
      </c>
      <c r="C55" s="3" t="s">
        <v>1530</v>
      </c>
      <c r="D55" s="3">
        <v>6</v>
      </c>
      <c r="E55" s="11">
        <f t="shared" si="0"/>
        <v>0</v>
      </c>
      <c r="F55" s="11">
        <f t="shared" si="1"/>
        <v>1</v>
      </c>
      <c r="G55" s="7">
        <v>8.5868222182574865</v>
      </c>
      <c r="H55" s="11">
        <f t="shared" si="2"/>
        <v>0.17173644436514973</v>
      </c>
      <c r="I55" s="7">
        <f t="shared" si="3"/>
        <v>-10965533.654957196</v>
      </c>
      <c r="J55" s="7">
        <v>6916622.9900000002</v>
      </c>
      <c r="K55" s="12">
        <v>0.16449999999999998</v>
      </c>
      <c r="L55" s="7">
        <v>-577538.02</v>
      </c>
      <c r="M55" s="10">
        <f t="shared" si="4"/>
        <v>8.3500000048434039E-2</v>
      </c>
      <c r="N55" s="12">
        <f t="shared" si="5"/>
        <v>0.24800000004843403</v>
      </c>
      <c r="O55" s="7">
        <f t="shared" si="6"/>
        <v>-657932.01929743169</v>
      </c>
      <c r="P55" s="11">
        <f t="shared" si="7"/>
        <v>9.5123302260173015E-2</v>
      </c>
      <c r="Q55" s="12">
        <f t="shared" si="8"/>
        <v>0.25962330226017299</v>
      </c>
      <c r="R55" s="12">
        <f t="shared" si="10"/>
        <v>1.1623302211738962E-2</v>
      </c>
      <c r="S55" s="12">
        <f t="shared" si="11"/>
        <v>4.6868154070439205E-2</v>
      </c>
      <c r="T55" s="7">
        <f t="shared" si="12"/>
        <v>-13239184.049999997</v>
      </c>
      <c r="U55" s="7">
        <f t="shared" si="13"/>
        <v>17705065.420000002</v>
      </c>
      <c r="V55" s="7">
        <f t="shared" si="13"/>
        <v>16790722.449999999</v>
      </c>
      <c r="W55" s="7">
        <f t="shared" si="13"/>
        <v>23472267.66</v>
      </c>
      <c r="X55" s="7">
        <f t="shared" si="13"/>
        <v>9318740.6400000006</v>
      </c>
      <c r="Y55" s="7" t="str">
        <f t="shared" si="14"/>
        <v/>
      </c>
      <c r="Z55" s="7" t="str">
        <f t="shared" si="15"/>
        <v/>
      </c>
      <c r="AA55" s="7" t="str">
        <f t="shared" si="16"/>
        <v/>
      </c>
      <c r="AB55" s="7" t="str">
        <f t="shared" si="16"/>
        <v/>
      </c>
      <c r="AC55" s="8" t="str">
        <f t="shared" si="17"/>
        <v/>
      </c>
      <c r="AE55" s="9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>
        <v>11725888.310000001</v>
      </c>
      <c r="AR55" s="7">
        <v>14342463.02</v>
      </c>
      <c r="AS55" s="7">
        <v>15427308.98</v>
      </c>
      <c r="AT55" s="7">
        <v>4148665.48</v>
      </c>
      <c r="AU55" s="7">
        <v>14035133.49</v>
      </c>
      <c r="AV55" s="7">
        <v>13620497.99</v>
      </c>
      <c r="AW55" s="7">
        <v>25426009.120000001</v>
      </c>
      <c r="AX55" s="7">
        <v>9291429.8200000003</v>
      </c>
      <c r="AY55" s="7">
        <v>17705065.420000002</v>
      </c>
      <c r="AZ55" s="7">
        <v>16790722.449999999</v>
      </c>
      <c r="BA55" s="7">
        <v>23472267.66</v>
      </c>
      <c r="BB55" s="7">
        <v>9318740.6400000006</v>
      </c>
      <c r="BC55" s="7"/>
      <c r="BD55" s="7"/>
      <c r="BE55" s="7"/>
      <c r="BF55" s="7"/>
    </row>
    <row r="56" spans="1:58" hidden="1" x14ac:dyDescent="0.25">
      <c r="A56" s="3" t="s">
        <v>988</v>
      </c>
      <c r="B56" s="3" t="str">
        <f t="shared" si="9"/>
        <v>RS</v>
      </c>
      <c r="C56" s="3" t="s">
        <v>1529</v>
      </c>
      <c r="D56" s="3">
        <v>4</v>
      </c>
      <c r="E56" s="11">
        <f t="shared" si="0"/>
        <v>0</v>
      </c>
      <c r="F56" s="11">
        <f t="shared" si="1"/>
        <v>1</v>
      </c>
      <c r="G56" s="7">
        <v>12.306321827773049</v>
      </c>
      <c r="H56" s="11">
        <f t="shared" si="2"/>
        <v>0.24612643655546099</v>
      </c>
      <c r="I56" s="7">
        <f t="shared" si="3"/>
        <v>-172588807.07675689</v>
      </c>
      <c r="J56" s="7">
        <v>97476377.409999996</v>
      </c>
      <c r="K56" s="12">
        <v>0.11</v>
      </c>
      <c r="L56" s="7">
        <v>-10722401.52</v>
      </c>
      <c r="M56" s="10">
        <f t="shared" si="4"/>
        <v>0.1100000000502686</v>
      </c>
      <c r="N56" s="12">
        <f t="shared" si="5"/>
        <v>0.2200000000502686</v>
      </c>
      <c r="O56" s="7">
        <f t="shared" si="6"/>
        <v>-10355328.424605412</v>
      </c>
      <c r="P56" s="11">
        <f t="shared" si="7"/>
        <v>0.1062342354091533</v>
      </c>
      <c r="Q56" s="12">
        <f t="shared" si="8"/>
        <v>0.21623423540915332</v>
      </c>
      <c r="R56" s="12">
        <f t="shared" si="10"/>
        <v>-3.7657646411152768E-3</v>
      </c>
      <c r="S56" s="12">
        <f t="shared" si="11"/>
        <v>-1.7117112001158286E-2</v>
      </c>
      <c r="T56" s="7">
        <f t="shared" si="12"/>
        <v>-228936011.87999997</v>
      </c>
      <c r="U56" s="7">
        <f t="shared" si="13"/>
        <v>216270111.63</v>
      </c>
      <c r="V56" s="7">
        <f t="shared" si="13"/>
        <v>271321159.38999999</v>
      </c>
      <c r="W56" s="7">
        <f t="shared" si="13"/>
        <v>176364971.19999999</v>
      </c>
      <c r="X56" s="7">
        <f t="shared" si="13"/>
        <v>2480007.08</v>
      </c>
      <c r="Y56" s="7" t="str">
        <f t="shared" si="14"/>
        <v/>
      </c>
      <c r="Z56" s="7" t="str">
        <f t="shared" si="15"/>
        <v/>
      </c>
      <c r="AA56" s="7" t="str">
        <f t="shared" si="16"/>
        <v/>
      </c>
      <c r="AB56" s="7" t="str">
        <f t="shared" si="16"/>
        <v/>
      </c>
      <c r="AC56" s="8" t="str">
        <f t="shared" si="17"/>
        <v/>
      </c>
      <c r="AE56" s="9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>
        <v>148581792.11000001</v>
      </c>
      <c r="AR56" s="7">
        <v>244758436.47</v>
      </c>
      <c r="AS56" s="7">
        <v>133282487.17</v>
      </c>
      <c r="AT56" s="7">
        <v>4384317.75</v>
      </c>
      <c r="AU56" s="7">
        <v>176670433.87</v>
      </c>
      <c r="AV56" s="7">
        <v>242024536.55000001</v>
      </c>
      <c r="AW56" s="7">
        <v>159834911.78999999</v>
      </c>
      <c r="AX56" s="7">
        <v>4063388.39</v>
      </c>
      <c r="AY56" s="7">
        <v>216270111.63</v>
      </c>
      <c r="AZ56" s="7">
        <v>271321159.38999999</v>
      </c>
      <c r="BA56" s="7">
        <v>176364971.19999999</v>
      </c>
      <c r="BB56" s="7">
        <v>2480007.08</v>
      </c>
      <c r="BC56" s="7"/>
      <c r="BD56" s="7"/>
      <c r="BE56" s="7"/>
      <c r="BF56" s="7"/>
    </row>
    <row r="57" spans="1:58" hidden="1" x14ac:dyDescent="0.25">
      <c r="A57" s="3" t="s">
        <v>116</v>
      </c>
      <c r="B57" s="3" t="str">
        <f t="shared" si="9"/>
        <v>GO</v>
      </c>
      <c r="C57" s="3" t="s">
        <v>1526</v>
      </c>
      <c r="D57" s="3">
        <v>7</v>
      </c>
      <c r="E57" s="11">
        <f t="shared" si="0"/>
        <v>0</v>
      </c>
      <c r="F57" s="11">
        <f t="shared" si="1"/>
        <v>1</v>
      </c>
      <c r="G57" s="7">
        <v>36.739913928166807</v>
      </c>
      <c r="H57" s="11">
        <f t="shared" si="2"/>
        <v>0.73479827856333613</v>
      </c>
      <c r="I57" s="7">
        <f t="shared" si="3"/>
        <v>-7269386.3495556731</v>
      </c>
      <c r="J57" s="7">
        <v>5741985.3399999999</v>
      </c>
      <c r="K57" s="12">
        <v>0.11</v>
      </c>
      <c r="L57" s="7">
        <v>-445003.86</v>
      </c>
      <c r="M57" s="10">
        <f t="shared" si="4"/>
        <v>7.7499999329500205E-2</v>
      </c>
      <c r="N57" s="12">
        <f t="shared" si="5"/>
        <v>0.18749999932950021</v>
      </c>
      <c r="O57" s="7">
        <f t="shared" si="6"/>
        <v>-436163.18097334035</v>
      </c>
      <c r="P57" s="11">
        <f t="shared" si="7"/>
        <v>7.5960343878784684E-2</v>
      </c>
      <c r="Q57" s="12">
        <f t="shared" si="8"/>
        <v>0.18596034387878468</v>
      </c>
      <c r="R57" s="12">
        <f t="shared" si="10"/>
        <v>-1.5396554507155213E-3</v>
      </c>
      <c r="S57" s="12">
        <f t="shared" si="11"/>
        <v>-8.2114957665136989E-3</v>
      </c>
      <c r="T57" s="7">
        <f t="shared" si="12"/>
        <v>-27410781.159999996</v>
      </c>
      <c r="U57" s="7">
        <f t="shared" si="13"/>
        <v>10050296.800000001</v>
      </c>
      <c r="V57" s="7">
        <f t="shared" si="13"/>
        <v>28379949.66</v>
      </c>
      <c r="W57" s="7">
        <f t="shared" si="13"/>
        <v>10409541.369999999</v>
      </c>
      <c r="X57" s="7">
        <f t="shared" si="13"/>
        <v>1328413.07</v>
      </c>
      <c r="Y57" s="7" t="str">
        <f t="shared" si="14"/>
        <v/>
      </c>
      <c r="Z57" s="7" t="str">
        <f t="shared" si="15"/>
        <v/>
      </c>
      <c r="AA57" s="7" t="str">
        <f t="shared" si="16"/>
        <v/>
      </c>
      <c r="AB57" s="7" t="str">
        <f t="shared" si="16"/>
        <v/>
      </c>
      <c r="AC57" s="8" t="str">
        <f t="shared" si="17"/>
        <v/>
      </c>
      <c r="AE57" s="9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>
        <v>6658259.2999999998</v>
      </c>
      <c r="AR57" s="7">
        <v>21354927.170000002</v>
      </c>
      <c r="AS57" s="7">
        <v>6025252.8099999996</v>
      </c>
      <c r="AT57" s="7">
        <v>1159258.82</v>
      </c>
      <c r="AU57" s="7">
        <v>7800132.75</v>
      </c>
      <c r="AV57" s="7">
        <v>24045546.280000001</v>
      </c>
      <c r="AW57" s="7">
        <v>9351978.1600000001</v>
      </c>
      <c r="AX57" s="7">
        <v>1308620.44</v>
      </c>
      <c r="AY57" s="7">
        <v>10050296.800000001</v>
      </c>
      <c r="AZ57" s="7">
        <v>28379949.66</v>
      </c>
      <c r="BA57" s="7">
        <v>10409541.369999999</v>
      </c>
      <c r="BB57" s="7">
        <v>1328413.07</v>
      </c>
      <c r="BC57" s="7"/>
      <c r="BD57" s="7"/>
      <c r="BE57" s="7"/>
      <c r="BF57" s="7"/>
    </row>
    <row r="58" spans="1:58" hidden="1" x14ac:dyDescent="0.25">
      <c r="A58" s="3" t="s">
        <v>952</v>
      </c>
      <c r="B58" s="3" t="str">
        <f t="shared" si="9"/>
        <v>RO</v>
      </c>
      <c r="C58" s="3" t="s">
        <v>1527</v>
      </c>
      <c r="D58" s="3">
        <v>6</v>
      </c>
      <c r="E58" s="11">
        <f t="shared" si="0"/>
        <v>0</v>
      </c>
      <c r="F58" s="11">
        <f t="shared" si="1"/>
        <v>1</v>
      </c>
      <c r="G58" s="7">
        <v>50.370629212817541</v>
      </c>
      <c r="H58" s="11">
        <f t="shared" si="2"/>
        <v>1.0074125842563508</v>
      </c>
      <c r="I58" s="7">
        <f t="shared" si="3"/>
        <v>43110.208255105223</v>
      </c>
      <c r="J58" s="7">
        <v>11269786.32</v>
      </c>
      <c r="K58" s="12">
        <v>0.155</v>
      </c>
      <c r="L58" s="7">
        <v>-259205.09</v>
      </c>
      <c r="M58" s="10">
        <f t="shared" si="4"/>
        <v>2.3000000411720317E-2</v>
      </c>
      <c r="N58" s="12">
        <f t="shared" si="5"/>
        <v>0.17800000041172032</v>
      </c>
      <c r="O58" s="7">
        <f t="shared" si="6"/>
        <v>2586.6124953063131</v>
      </c>
      <c r="P58" s="11">
        <f t="shared" si="7"/>
        <v>-2.2951743909429447E-4</v>
      </c>
      <c r="Q58" s="12">
        <f t="shared" si="8"/>
        <v>0.1547704825609057</v>
      </c>
      <c r="R58" s="12">
        <f t="shared" si="10"/>
        <v>-2.3229517850814618E-2</v>
      </c>
      <c r="S58" s="12">
        <f t="shared" si="11"/>
        <v>-0.13050290897238159</v>
      </c>
      <c r="T58" s="7">
        <f t="shared" si="12"/>
        <v>-5815813.5900000036</v>
      </c>
      <c r="U58" s="7">
        <f t="shared" si="13"/>
        <v>29903478.399999999</v>
      </c>
      <c r="V58" s="7">
        <f t="shared" si="13"/>
        <v>32027278.940000001</v>
      </c>
      <c r="W58" s="7">
        <f t="shared" si="13"/>
        <v>6687052.9400000004</v>
      </c>
      <c r="X58" s="7">
        <f t="shared" si="13"/>
        <v>2995039.89</v>
      </c>
      <c r="Y58" s="7" t="str">
        <f t="shared" si="14"/>
        <v/>
      </c>
      <c r="Z58" s="7" t="str">
        <f t="shared" si="15"/>
        <v/>
      </c>
      <c r="AA58" s="7" t="str">
        <f t="shared" si="16"/>
        <v/>
      </c>
      <c r="AB58" s="7" t="str">
        <f t="shared" si="16"/>
        <v/>
      </c>
      <c r="AC58" s="8" t="str">
        <f t="shared" si="17"/>
        <v/>
      </c>
      <c r="AE58" s="9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>
        <v>18570964.890000001</v>
      </c>
      <c r="AR58" s="7">
        <v>21979211.18</v>
      </c>
      <c r="AS58" s="7">
        <v>3175753.73</v>
      </c>
      <c r="AT58" s="7">
        <v>2936487.8</v>
      </c>
      <c r="AU58" s="7">
        <v>25009695.43</v>
      </c>
      <c r="AV58" s="7">
        <v>28826442.460000001</v>
      </c>
      <c r="AW58" s="7">
        <v>4957624.3499999996</v>
      </c>
      <c r="AX58" s="7">
        <v>3013593.32</v>
      </c>
      <c r="AY58" s="7">
        <v>29903478.399999999</v>
      </c>
      <c r="AZ58" s="7">
        <v>32027278.940000001</v>
      </c>
      <c r="BA58" s="7">
        <v>6687052.9400000004</v>
      </c>
      <c r="BB58" s="7">
        <v>2995039.89</v>
      </c>
      <c r="BC58" s="7"/>
      <c r="BD58" s="7"/>
      <c r="BE58" s="7"/>
      <c r="BF58" s="7"/>
    </row>
    <row r="59" spans="1:58" hidden="1" x14ac:dyDescent="0.25">
      <c r="A59" s="3" t="s">
        <v>746</v>
      </c>
      <c r="B59" s="3" t="str">
        <f t="shared" si="9"/>
        <v>PR</v>
      </c>
      <c r="C59" s="3" t="s">
        <v>1529</v>
      </c>
      <c r="D59" s="3">
        <v>7</v>
      </c>
      <c r="E59" s="11">
        <f t="shared" si="0"/>
        <v>0.32072319977617142</v>
      </c>
      <c r="F59" s="11">
        <f t="shared" si="1"/>
        <v>0.67927680022382853</v>
      </c>
      <c r="G59" s="7">
        <v>10.966582811437377</v>
      </c>
      <c r="H59" s="11">
        <f t="shared" si="2"/>
        <v>0.14898690563085637</v>
      </c>
      <c r="I59" s="7">
        <f t="shared" si="3"/>
        <v>-27860632.988435928</v>
      </c>
      <c r="J59" s="7">
        <v>5805654.0199999996</v>
      </c>
      <c r="K59" s="12">
        <v>0.11</v>
      </c>
      <c r="L59" s="7">
        <v>-577364.30000000005</v>
      </c>
      <c r="M59" s="10">
        <f t="shared" si="4"/>
        <v>9.9448623361128238E-2</v>
      </c>
      <c r="N59" s="12">
        <f t="shared" si="5"/>
        <v>0.20944862336112824</v>
      </c>
      <c r="O59" s="7">
        <f t="shared" si="6"/>
        <v>-1671637.9793061556</v>
      </c>
      <c r="P59" s="11">
        <f t="shared" si="7"/>
        <v>0.28793275891871967</v>
      </c>
      <c r="Q59" s="12">
        <f t="shared" si="8"/>
        <v>0.39793275891871965</v>
      </c>
      <c r="R59" s="12">
        <f t="shared" si="10"/>
        <v>0.18848413555759141</v>
      </c>
      <c r="S59" s="12">
        <f t="shared" si="11"/>
        <v>0.89990629937256661</v>
      </c>
      <c r="T59" s="7">
        <f t="shared" si="12"/>
        <v>-32738195.420000002</v>
      </c>
      <c r="U59" s="7">
        <f t="shared" si="13"/>
        <v>11354248.15</v>
      </c>
      <c r="V59" s="7">
        <f t="shared" si="13"/>
        <v>22238296.629999999</v>
      </c>
      <c r="W59" s="7">
        <f t="shared" si="13"/>
        <v>21854146.940000001</v>
      </c>
      <c r="X59" s="7">
        <f t="shared" ref="X59:X102" si="18">IF(SUM($BC59:$BF59)&lt;&gt;0,BF59,IF(SUM($AY59:$BB59)&lt;&gt;0,BB59,IF(SUM($AU59:$AX59)&lt;&gt;0,AX59,IF(SUM($AQ59:$AT59)&lt;&gt;0,AT59,""))))</f>
        <v>0</v>
      </c>
      <c r="Y59" s="7" t="str">
        <f t="shared" si="14"/>
        <v/>
      </c>
      <c r="Z59" s="7" t="str">
        <f t="shared" si="15"/>
        <v/>
      </c>
      <c r="AA59" s="7" t="str">
        <f t="shared" si="16"/>
        <v/>
      </c>
      <c r="AB59" s="7" t="str">
        <f t="shared" si="16"/>
        <v/>
      </c>
      <c r="AC59" s="8" t="str">
        <f t="shared" si="17"/>
        <v/>
      </c>
      <c r="AE59" s="9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>
        <v>8438078.0099999998</v>
      </c>
      <c r="AR59" s="7">
        <v>13538361.01</v>
      </c>
      <c r="AS59" s="7">
        <v>13287542.279999999</v>
      </c>
      <c r="AT59" s="7">
        <v>0</v>
      </c>
      <c r="AU59" s="7">
        <v>9661945</v>
      </c>
      <c r="AV59" s="7">
        <v>19005996.710000001</v>
      </c>
      <c r="AW59" s="7">
        <v>17962354.469999999</v>
      </c>
      <c r="AX59" s="7">
        <v>0</v>
      </c>
      <c r="AY59" s="7">
        <v>11354248.15</v>
      </c>
      <c r="AZ59" s="7">
        <v>22238296.629999999</v>
      </c>
      <c r="BA59" s="7">
        <v>21854146.940000001</v>
      </c>
      <c r="BB59" s="7">
        <v>0</v>
      </c>
      <c r="BC59" s="7"/>
      <c r="BD59" s="7"/>
      <c r="BE59" s="7"/>
      <c r="BF59" s="7"/>
    </row>
    <row r="60" spans="1:58" hidden="1" x14ac:dyDescent="0.25">
      <c r="A60" s="3" t="s">
        <v>1323</v>
      </c>
      <c r="B60" s="3" t="str">
        <f t="shared" si="9"/>
        <v>SP</v>
      </c>
      <c r="C60" s="3" t="s">
        <v>1530</v>
      </c>
      <c r="D60" s="3">
        <v>4</v>
      </c>
      <c r="E60" s="11">
        <f t="shared" si="0"/>
        <v>0</v>
      </c>
      <c r="F60" s="11">
        <f t="shared" si="1"/>
        <v>1</v>
      </c>
      <c r="G60" s="7">
        <v>9.5445909096930368</v>
      </c>
      <c r="H60" s="11">
        <f t="shared" si="2"/>
        <v>0.19089181819386072</v>
      </c>
      <c r="I60" s="7">
        <f t="shared" si="3"/>
        <v>-482593288.40468252</v>
      </c>
      <c r="J60" s="7">
        <v>158973073.32857141</v>
      </c>
      <c r="K60" s="12">
        <v>0.11</v>
      </c>
      <c r="L60" s="7">
        <v>-10021915.68</v>
      </c>
      <c r="M60" s="10">
        <f t="shared" si="4"/>
        <v>6.3041592328572121E-2</v>
      </c>
      <c r="N60" s="12">
        <f t="shared" si="5"/>
        <v>0.17304159232857214</v>
      </c>
      <c r="O60" s="7">
        <f t="shared" si="6"/>
        <v>-28955597.304280952</v>
      </c>
      <c r="P60" s="11">
        <f t="shared" si="7"/>
        <v>0.18214152056074587</v>
      </c>
      <c r="Q60" s="12">
        <f t="shared" si="8"/>
        <v>0.29214152056074588</v>
      </c>
      <c r="R60" s="12">
        <f t="shared" si="10"/>
        <v>0.11909992823217375</v>
      </c>
      <c r="S60" s="12">
        <f t="shared" si="11"/>
        <v>0.68827341813883836</v>
      </c>
      <c r="T60" s="7">
        <f t="shared" ref="T60:T103" si="19">IF(SUM(U60:X60)&lt;&gt;0,U60-V60-W60+X60,"")</f>
        <v>-596450881.67000008</v>
      </c>
      <c r="U60" s="7">
        <f t="shared" ref="U60:U103" si="20">IF(SUM($BC60:$BF60)&lt;&gt;0,BC60,IF(SUM($AY60:$BB60)&lt;&gt;0,AY60,IF(SUM($AU60:$AX60)&lt;&gt;0,AU60,IF(SUM($AQ60:$AT60)&lt;&gt;0,AQ60,""))))</f>
        <v>219041127.02000001</v>
      </c>
      <c r="V60" s="7">
        <f>IF(SUM($BC60:$BF60)&lt;&gt;0,BD60,IF(SUM($AY60:$BB60)&lt;&gt;0,AZ60,IF(SUM($AU60:$AX60)&lt;&gt;0,AV60,IF(SUM($AQ60:$AT60)&lt;&gt;0,AR60,""))))</f>
        <v>785376034.94000006</v>
      </c>
      <c r="W60" s="7">
        <f t="shared" ref="W60:X103" si="21">IF(SUM($BC60:$BF60)&lt;&gt;0,BE60,IF(SUM($AY60:$BB60)&lt;&gt;0,BA60,IF(SUM($AU60:$AX60)&lt;&gt;0,AW60,IF(SUM($AQ60:$AT60)&lt;&gt;0,AS60,""))))</f>
        <v>30115973.75</v>
      </c>
      <c r="X60" s="7">
        <f t="shared" si="18"/>
        <v>0</v>
      </c>
      <c r="Y60" s="7" t="str">
        <f t="shared" ref="Y60:Y103" si="22">IF(SUM(AA60:AC60)&lt;&gt;0,AA60-(AB60/3)-(AC60/3),"")</f>
        <v/>
      </c>
      <c r="Z60" s="7" t="str">
        <f t="shared" ref="Z60:Z103" si="23">IF(SUM(AA60:AC60)&lt;&gt;0,AA60-AB60-AC60,"")</f>
        <v/>
      </c>
      <c r="AA60" s="7" t="str">
        <f t="shared" ref="AA60:AB103" si="24">IF(SUM($AN60:$AP60)&lt;&gt;0,AN60,IF(SUM($AK60:$AM60)&lt;&gt;0,AK60,IF(SUM($AH60:$AJ60)&lt;&gt;0,AH60,IF(SUM($AE60:$AG60)&lt;&gt;0,AE60,""))))</f>
        <v/>
      </c>
      <c r="AB60" s="7" t="str">
        <f t="shared" si="24"/>
        <v/>
      </c>
      <c r="AC60" s="8" t="str">
        <f t="shared" ref="AC60:AC103" si="25">IF(SUM($AN60:$AP60)&lt;&gt;0,AP60,IF(SUM($AK60:$AM60)&lt;&gt;0,AM60,IF(SUM($AH60:$AJ60)&lt;&gt;0,AJ60,IF(SUM($AE60:$AG60)&lt;&gt;0,AG60,""))))</f>
        <v/>
      </c>
      <c r="AE60" s="9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>
        <v>19538164.629999999</v>
      </c>
      <c r="AR60" s="7">
        <v>348950861.63</v>
      </c>
      <c r="AS60" s="7">
        <v>7621382.3300000001</v>
      </c>
      <c r="AT60" s="7">
        <v>0</v>
      </c>
      <c r="AU60" s="7">
        <v>25579514.5</v>
      </c>
      <c r="AV60" s="7">
        <v>716262687.13</v>
      </c>
      <c r="AW60" s="7">
        <v>9730852.1400000006</v>
      </c>
      <c r="AX60" s="7">
        <v>0</v>
      </c>
      <c r="AY60" s="7">
        <v>219041127.02000001</v>
      </c>
      <c r="AZ60" s="7">
        <v>785376034.94000006</v>
      </c>
      <c r="BA60" s="7">
        <v>30115973.75</v>
      </c>
      <c r="BB60" s="7">
        <v>0</v>
      </c>
      <c r="BC60" s="7"/>
      <c r="BD60" s="7"/>
      <c r="BE60" s="7"/>
      <c r="BF60" s="7"/>
    </row>
    <row r="61" spans="1:58" hidden="1" x14ac:dyDescent="0.25">
      <c r="A61" s="3" t="s">
        <v>989</v>
      </c>
      <c r="B61" s="3" t="str">
        <f t="shared" si="9"/>
        <v>RS</v>
      </c>
      <c r="C61" s="3" t="s">
        <v>1529</v>
      </c>
      <c r="D61" s="3">
        <v>7</v>
      </c>
      <c r="E61" s="11">
        <f t="shared" si="0"/>
        <v>0</v>
      </c>
      <c r="F61" s="11">
        <f t="shared" si="1"/>
        <v>1</v>
      </c>
      <c r="G61" s="7">
        <v>7.7064064858001302</v>
      </c>
      <c r="H61" s="11">
        <f t="shared" si="2"/>
        <v>0.15412812971600259</v>
      </c>
      <c r="I61" s="7">
        <f t="shared" si="3"/>
        <v>-3372054.5500564515</v>
      </c>
      <c r="J61" s="7">
        <v>6317804.2920000013</v>
      </c>
      <c r="K61" s="12">
        <v>0.11</v>
      </c>
      <c r="L61" s="7">
        <v>-414384.85</v>
      </c>
      <c r="M61" s="10">
        <f t="shared" si="4"/>
        <v>6.5590010523865067E-2</v>
      </c>
      <c r="N61" s="12">
        <f t="shared" si="5"/>
        <v>0.17559001052386508</v>
      </c>
      <c r="O61" s="7">
        <f t="shared" si="6"/>
        <v>-202323.27300338709</v>
      </c>
      <c r="P61" s="11">
        <f t="shared" si="7"/>
        <v>3.2024302060065624E-2</v>
      </c>
      <c r="Q61" s="12">
        <f t="shared" si="8"/>
        <v>0.14202430206006561</v>
      </c>
      <c r="R61" s="12">
        <f t="shared" si="10"/>
        <v>-3.3565708463799471E-2</v>
      </c>
      <c r="S61" s="12">
        <f t="shared" si="11"/>
        <v>-0.19115955607985702</v>
      </c>
      <c r="T61" s="7">
        <f t="shared" si="19"/>
        <v>-3986483.8500000015</v>
      </c>
      <c r="U61" s="7">
        <f t="shared" si="20"/>
        <v>21601830.149999999</v>
      </c>
      <c r="V61" s="7">
        <f>IF(SUM($BC61:$BF61)&lt;&gt;0,BD61,IF(SUM($AY61:$BB61)&lt;&gt;0,AZ61,IF(SUM($AU61:$AX61)&lt;&gt;0,AV61,IF(SUM($AQ61:$AT61)&lt;&gt;0,AR61,""))))</f>
        <v>22165504</v>
      </c>
      <c r="W61" s="7">
        <f t="shared" si="21"/>
        <v>3422810</v>
      </c>
      <c r="X61" s="7">
        <f t="shared" si="18"/>
        <v>0</v>
      </c>
      <c r="Y61" s="7" t="str">
        <f t="shared" si="22"/>
        <v/>
      </c>
      <c r="Z61" s="7" t="str">
        <f t="shared" si="23"/>
        <v/>
      </c>
      <c r="AA61" s="7" t="str">
        <f t="shared" si="24"/>
        <v/>
      </c>
      <c r="AB61" s="7" t="str">
        <f t="shared" si="24"/>
        <v/>
      </c>
      <c r="AC61" s="8" t="str">
        <f t="shared" si="25"/>
        <v/>
      </c>
      <c r="AE61" s="9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>
        <v>14522207.300000001</v>
      </c>
      <c r="AR61" s="7">
        <v>19181550.390000001</v>
      </c>
      <c r="AS61" s="7">
        <v>1457913.67</v>
      </c>
      <c r="AT61" s="7">
        <v>0</v>
      </c>
      <c r="AU61" s="7">
        <v>17093394.609999999</v>
      </c>
      <c r="AV61" s="7">
        <v>19673146.48</v>
      </c>
      <c r="AW61" s="7">
        <v>1521750.58</v>
      </c>
      <c r="AX61" s="7">
        <v>0</v>
      </c>
      <c r="AY61" s="7">
        <v>21601830.149999999</v>
      </c>
      <c r="AZ61" s="7">
        <v>22165504</v>
      </c>
      <c r="BA61" s="7">
        <v>3422810</v>
      </c>
      <c r="BB61" s="7">
        <v>0</v>
      </c>
      <c r="BC61" s="7"/>
      <c r="BD61" s="7"/>
      <c r="BE61" s="7"/>
      <c r="BF61" s="7"/>
    </row>
    <row r="62" spans="1:58" hidden="1" x14ac:dyDescent="0.25">
      <c r="A62" s="3" t="s">
        <v>747</v>
      </c>
      <c r="B62" s="3" t="str">
        <f t="shared" si="9"/>
        <v>PR</v>
      </c>
      <c r="C62" s="3" t="s">
        <v>1529</v>
      </c>
      <c r="D62" s="3">
        <v>7</v>
      </c>
      <c r="E62" s="11">
        <f t="shared" si="0"/>
        <v>0</v>
      </c>
      <c r="F62" s="11">
        <f t="shared" si="1"/>
        <v>1</v>
      </c>
      <c r="G62" s="7">
        <v>20.971148790386565</v>
      </c>
      <c r="H62" s="11">
        <f t="shared" si="2"/>
        <v>0.4194229758077313</v>
      </c>
      <c r="I62" s="7">
        <f t="shared" si="3"/>
        <v>-28466.097900063869</v>
      </c>
      <c r="J62" s="7">
        <v>13821634.970000001</v>
      </c>
      <c r="K62" s="12">
        <v>0.2</v>
      </c>
      <c r="L62" s="7">
        <v>0</v>
      </c>
      <c r="M62" s="10">
        <f t="shared" si="4"/>
        <v>0</v>
      </c>
      <c r="N62" s="12">
        <f t="shared" si="5"/>
        <v>0.2</v>
      </c>
      <c r="O62" s="7">
        <f t="shared" si="6"/>
        <v>-1707.9658740038321</v>
      </c>
      <c r="P62" s="11">
        <f t="shared" si="7"/>
        <v>1.2357191299806349E-4</v>
      </c>
      <c r="Q62" s="12">
        <f t="shared" si="8"/>
        <v>0.20012357191299807</v>
      </c>
      <c r="R62" s="12">
        <f t="shared" si="10"/>
        <v>1.2357191299805503E-4</v>
      </c>
      <c r="S62" s="12">
        <f t="shared" si="11"/>
        <v>6.1785956499038619E-4</v>
      </c>
      <c r="T62" s="7">
        <f t="shared" si="19"/>
        <v>-49030.7</v>
      </c>
      <c r="U62" s="7">
        <f t="shared" si="20"/>
        <v>0</v>
      </c>
      <c r="V62" s="7">
        <f>IF(SUM($BC62:$BF62)&lt;&gt;0,BD62,IF(SUM($AY62:$BB62)&lt;&gt;0,AZ62,IF(SUM($AU62:$AX62)&lt;&gt;0,AV62,IF(SUM($AQ62:$AT62)&lt;&gt;0,AR62,""))))*-1</f>
        <v>49030.7</v>
      </c>
      <c r="W62" s="7">
        <f t="shared" si="21"/>
        <v>0</v>
      </c>
      <c r="X62" s="7">
        <f t="shared" si="18"/>
        <v>0</v>
      </c>
      <c r="Y62" s="7" t="str">
        <f t="shared" si="22"/>
        <v/>
      </c>
      <c r="Z62" s="7" t="str">
        <f t="shared" si="23"/>
        <v/>
      </c>
      <c r="AA62" s="7" t="str">
        <f t="shared" si="24"/>
        <v/>
      </c>
      <c r="AB62" s="7" t="str">
        <f t="shared" si="24"/>
        <v/>
      </c>
      <c r="AC62" s="8" t="str">
        <f t="shared" si="25"/>
        <v/>
      </c>
      <c r="AE62" s="9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>
        <v>0</v>
      </c>
      <c r="AZ62" s="7">
        <v>-49030.7</v>
      </c>
      <c r="BA62" s="7">
        <v>0</v>
      </c>
      <c r="BB62" s="7">
        <v>0</v>
      </c>
      <c r="BC62" s="7"/>
      <c r="BD62" s="7"/>
      <c r="BE62" s="7"/>
      <c r="BF62" s="7"/>
    </row>
    <row r="63" spans="1:58" hidden="1" x14ac:dyDescent="0.25">
      <c r="A63" s="3" t="s">
        <v>531</v>
      </c>
      <c r="B63" s="3" t="str">
        <f t="shared" si="9"/>
        <v>PA</v>
      </c>
      <c r="C63" s="3" t="s">
        <v>1527</v>
      </c>
      <c r="D63" s="3">
        <v>3</v>
      </c>
      <c r="E63" s="11">
        <f t="shared" si="0"/>
        <v>3.8441713434427226E-2</v>
      </c>
      <c r="F63" s="11">
        <f t="shared" si="1"/>
        <v>0.96155828656557274</v>
      </c>
      <c r="G63" s="7">
        <v>25.661424422530512</v>
      </c>
      <c r="H63" s="11">
        <f t="shared" si="2"/>
        <v>0.49349910597120761</v>
      </c>
      <c r="I63" s="7">
        <f t="shared" si="3"/>
        <v>-181567641.26360056</v>
      </c>
      <c r="J63" s="7">
        <v>102295818.5</v>
      </c>
      <c r="K63" s="12">
        <v>0.11</v>
      </c>
      <c r="L63" s="7">
        <v>-12000000</v>
      </c>
      <c r="M63" s="10">
        <f t="shared" si="4"/>
        <v>0.11730684768898936</v>
      </c>
      <c r="N63" s="12">
        <f t="shared" si="5"/>
        <v>0.22730684768898934</v>
      </c>
      <c r="O63" s="7">
        <f t="shared" si="6"/>
        <v>-10894058.475816034</v>
      </c>
      <c r="P63" s="11">
        <f t="shared" si="7"/>
        <v>0.10649563819479126</v>
      </c>
      <c r="Q63" s="12">
        <f t="shared" si="8"/>
        <v>0.21649563819479126</v>
      </c>
      <c r="R63" s="12">
        <f t="shared" si="10"/>
        <v>-1.0811209494198087E-2</v>
      </c>
      <c r="S63" s="12">
        <f t="shared" si="11"/>
        <v>-4.7562181272208903E-2</v>
      </c>
      <c r="T63" s="7">
        <f t="shared" si="19"/>
        <v>-358474473.39999998</v>
      </c>
      <c r="U63" s="7">
        <f t="shared" si="20"/>
        <v>102260162.40000001</v>
      </c>
      <c r="V63" s="7">
        <f>IF(SUM($BC63:$BF63)&lt;&gt;0,BD63,IF(SUM($AY63:$BB63)&lt;&gt;0,AZ63,IF(SUM($AU63:$AX63)&lt;&gt;0,AV63,IF(SUM($AQ63:$AT63)&lt;&gt;0,AR63,""))))</f>
        <v>344694100.42000002</v>
      </c>
      <c r="W63" s="7">
        <f t="shared" si="21"/>
        <v>136554552.61000001</v>
      </c>
      <c r="X63" s="7">
        <f t="shared" si="18"/>
        <v>20514017.23</v>
      </c>
      <c r="Y63" s="7" t="str">
        <f t="shared" si="22"/>
        <v/>
      </c>
      <c r="Z63" s="7" t="str">
        <f t="shared" si="23"/>
        <v/>
      </c>
      <c r="AA63" s="7" t="str">
        <f t="shared" si="24"/>
        <v/>
      </c>
      <c r="AB63" s="7" t="str">
        <f t="shared" si="24"/>
        <v/>
      </c>
      <c r="AC63" s="8" t="str">
        <f t="shared" si="25"/>
        <v/>
      </c>
      <c r="AE63" s="9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>
        <v>81789969.370000005</v>
      </c>
      <c r="AR63" s="7">
        <v>141100530.38</v>
      </c>
      <c r="AS63" s="7">
        <v>130325862.56</v>
      </c>
      <c r="AT63" s="7">
        <v>4074547.02</v>
      </c>
      <c r="AU63" s="7">
        <v>95267785.579999998</v>
      </c>
      <c r="AV63" s="7">
        <v>213752065.36000001</v>
      </c>
      <c r="AW63" s="7">
        <v>173566078.75999999</v>
      </c>
      <c r="AX63" s="7">
        <v>5835389.5599999996</v>
      </c>
      <c r="AY63" s="7">
        <v>102260162.40000001</v>
      </c>
      <c r="AZ63" s="7">
        <v>344694100.42000002</v>
      </c>
      <c r="BA63" s="7">
        <v>136554552.61000001</v>
      </c>
      <c r="BB63" s="7">
        <v>20514017.23</v>
      </c>
      <c r="BC63" s="7"/>
      <c r="BD63" s="7"/>
      <c r="BE63" s="7"/>
      <c r="BF63" s="7"/>
    </row>
    <row r="64" spans="1:58" hidden="1" x14ac:dyDescent="0.25">
      <c r="A64" s="3" t="s">
        <v>117</v>
      </c>
      <c r="B64" s="3" t="str">
        <f t="shared" si="9"/>
        <v>GO</v>
      </c>
      <c r="C64" s="3" t="s">
        <v>1526</v>
      </c>
      <c r="D64" s="3">
        <v>4</v>
      </c>
      <c r="E64" s="11">
        <f t="shared" ref="E64:E117" si="26">IF(U64+X64&gt;=W64,0,(U64+X64-W64)/T64)</f>
        <v>0</v>
      </c>
      <c r="F64" s="11">
        <f t="shared" ref="F64:F117" si="27">IF(T64&gt;=0,0,1-E64)</f>
        <v>1</v>
      </c>
      <c r="G64" s="7">
        <v>15.592233255374266</v>
      </c>
      <c r="H64" s="11">
        <f t="shared" ref="H64:H117" si="28">IF(T64&gt;0,"",G64*$G$2*F64/100)</f>
        <v>0.31184466510748532</v>
      </c>
      <c r="I64" s="7">
        <f t="shared" ref="I64:I117" si="29">IF(T64&gt;0,"",T64*(1-H64))</f>
        <v>-7388319.9454933284</v>
      </c>
      <c r="J64" s="7">
        <v>64225060.119999997</v>
      </c>
      <c r="K64" s="12">
        <v>0.2</v>
      </c>
      <c r="L64" s="7">
        <v>0</v>
      </c>
      <c r="M64" s="10">
        <f t="shared" ref="M64:M117" si="30">L64*-1/J64</f>
        <v>0</v>
      </c>
      <c r="N64" s="12">
        <f t="shared" ref="N64:N117" si="31">M64+K64</f>
        <v>0.2</v>
      </c>
      <c r="O64" s="7">
        <f t="shared" ref="O64:O117" si="32">6%*I64</f>
        <v>-443299.19672959967</v>
      </c>
      <c r="P64" s="11">
        <f t="shared" ref="P64:P117" si="33">O64*-1/J64</f>
        <v>6.9022776452264331E-3</v>
      </c>
      <c r="Q64" s="12">
        <f t="shared" ref="Q64:Q117" si="34">P64+K64</f>
        <v>0.20690227764522645</v>
      </c>
      <c r="R64" s="12">
        <f t="shared" si="10"/>
        <v>6.9022776452264401E-3</v>
      </c>
      <c r="S64" s="12">
        <f t="shared" si="11"/>
        <v>3.4511388226132089E-2</v>
      </c>
      <c r="T64" s="7">
        <f t="shared" si="19"/>
        <v>-10736413.09</v>
      </c>
      <c r="U64" s="7">
        <f t="shared" si="20"/>
        <v>48399086.530000001</v>
      </c>
      <c r="V64" s="7">
        <f>IF(SUM($BC64:$BF64)&lt;&gt;0,BD64,IF(SUM($AY64:$BB64)&lt;&gt;0,AZ64,IF(SUM($AU64:$AX64)&lt;&gt;0,AV64,IF(SUM($AQ64:$AT64)&lt;&gt;0,AR64,""))))*-1</f>
        <v>58645311.460000001</v>
      </c>
      <c r="W64" s="7">
        <f t="shared" si="21"/>
        <v>490188.16</v>
      </c>
      <c r="X64" s="7">
        <f t="shared" si="18"/>
        <v>0</v>
      </c>
      <c r="Y64" s="7">
        <f t="shared" si="22"/>
        <v>-2211463814.2233334</v>
      </c>
      <c r="Z64" s="7">
        <f t="shared" si="23"/>
        <v>-6634518844.6300001</v>
      </c>
      <c r="AA64" s="7">
        <f t="shared" si="24"/>
        <v>63700.98</v>
      </c>
      <c r="AB64" s="7">
        <f t="shared" si="24"/>
        <v>4780170270.2399998</v>
      </c>
      <c r="AC64" s="8">
        <f t="shared" si="25"/>
        <v>1854412275.3699999</v>
      </c>
      <c r="AE64" s="9">
        <v>1788257.64</v>
      </c>
      <c r="AF64" s="7">
        <v>3540867759.3099999</v>
      </c>
      <c r="AG64" s="7">
        <v>1466349640.1600001</v>
      </c>
      <c r="AH64" s="7">
        <v>1259922.31</v>
      </c>
      <c r="AI64" s="7">
        <v>4106137892.5700002</v>
      </c>
      <c r="AJ64" s="7">
        <v>1606451961.6199999</v>
      </c>
      <c r="AK64" s="7">
        <v>63700.98</v>
      </c>
      <c r="AL64" s="7">
        <v>4780170270.2399998</v>
      </c>
      <c r="AM64" s="7">
        <v>1854412275.3699999</v>
      </c>
      <c r="AN64" s="7"/>
      <c r="AO64" s="7"/>
      <c r="AP64" s="7"/>
      <c r="AQ64" s="7">
        <v>16601673.449999999</v>
      </c>
      <c r="AR64" s="7">
        <v>-35519818.640000001</v>
      </c>
      <c r="AS64" s="7">
        <v>0</v>
      </c>
      <c r="AT64" s="7">
        <v>0</v>
      </c>
      <c r="AU64" s="7">
        <v>29205488.359999999</v>
      </c>
      <c r="AV64" s="7">
        <v>-38426283.950000003</v>
      </c>
      <c r="AW64" s="7">
        <v>225421.45</v>
      </c>
      <c r="AX64" s="7">
        <v>0</v>
      </c>
      <c r="AY64" s="7">
        <v>48399086.530000001</v>
      </c>
      <c r="AZ64" s="7">
        <v>-58645311.460000001</v>
      </c>
      <c r="BA64" s="7">
        <v>490188.16</v>
      </c>
      <c r="BB64" s="7">
        <v>0</v>
      </c>
      <c r="BC64" s="7"/>
      <c r="BD64" s="7"/>
      <c r="BE64" s="7"/>
      <c r="BF64" s="7"/>
    </row>
    <row r="65" spans="1:58" hidden="1" x14ac:dyDescent="0.25">
      <c r="A65" s="3" t="s">
        <v>748</v>
      </c>
      <c r="B65" s="3" t="str">
        <f t="shared" ref="B65:B118" si="35">RIGHT(A65,2)</f>
        <v>PR</v>
      </c>
      <c r="C65" s="3" t="s">
        <v>1529</v>
      </c>
      <c r="D65" s="3">
        <v>6</v>
      </c>
      <c r="E65" s="11">
        <f t="shared" si="26"/>
        <v>0.49432672647779374</v>
      </c>
      <c r="F65" s="11">
        <f t="shared" si="27"/>
        <v>0.50567327352220626</v>
      </c>
      <c r="G65" s="7">
        <v>10.823604009931998</v>
      </c>
      <c r="H65" s="11">
        <f t="shared" si="28"/>
        <v>0.10946414542020783</v>
      </c>
      <c r="I65" s="7">
        <f t="shared" si="29"/>
        <v>-103121903.21309248</v>
      </c>
      <c r="J65" s="7">
        <v>18121315.399999999</v>
      </c>
      <c r="K65" s="12">
        <v>0.18</v>
      </c>
      <c r="L65" s="7">
        <v>-2207003.87</v>
      </c>
      <c r="M65" s="10">
        <f t="shared" si="30"/>
        <v>0.12179048933721447</v>
      </c>
      <c r="N65" s="12">
        <f t="shared" si="31"/>
        <v>0.30179048933721447</v>
      </c>
      <c r="O65" s="7">
        <f t="shared" si="32"/>
        <v>-6187314.192785548</v>
      </c>
      <c r="P65" s="11">
        <f t="shared" si="33"/>
        <v>0.34143846935005329</v>
      </c>
      <c r="Q65" s="12">
        <f t="shared" si="34"/>
        <v>0.52143846935005334</v>
      </c>
      <c r="R65" s="12">
        <f t="shared" ref="R65:R118" si="36">Q65-N65</f>
        <v>0.21964798001283886</v>
      </c>
      <c r="S65" s="12">
        <f t="shared" ref="S65:S118" si="37">Q65/N65-1</f>
        <v>0.72781611009420755</v>
      </c>
      <c r="T65" s="7">
        <f t="shared" si="19"/>
        <v>-115797587.13</v>
      </c>
      <c r="U65" s="7">
        <f t="shared" si="20"/>
        <v>28904496.350000001</v>
      </c>
      <c r="V65" s="7">
        <f t="shared" ref="V65:V100" si="38">IF(SUM($BC65:$BF65)&lt;&gt;0,BD65,IF(SUM($AY65:$BB65)&lt;&gt;0,AZ65,IF(SUM($AU65:$AX65)&lt;&gt;0,AV65,IF(SUM($AQ65:$AT65)&lt;&gt;0,AR65,""))))</f>
        <v>58555744.950000003</v>
      </c>
      <c r="W65" s="7">
        <f t="shared" si="21"/>
        <v>86146338.530000001</v>
      </c>
      <c r="X65" s="7">
        <f t="shared" si="18"/>
        <v>0</v>
      </c>
      <c r="Y65" s="7" t="str">
        <f t="shared" si="22"/>
        <v/>
      </c>
      <c r="Z65" s="7" t="str">
        <f t="shared" si="23"/>
        <v/>
      </c>
      <c r="AA65" s="7" t="str">
        <f t="shared" si="24"/>
        <v/>
      </c>
      <c r="AB65" s="7" t="str">
        <f t="shared" si="24"/>
        <v/>
      </c>
      <c r="AC65" s="8" t="str">
        <f t="shared" si="25"/>
        <v/>
      </c>
      <c r="AE65" s="9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>
        <v>20311724.66</v>
      </c>
      <c r="AR65" s="7">
        <v>36392621.960000001</v>
      </c>
      <c r="AS65" s="7">
        <v>49433467.75</v>
      </c>
      <c r="AT65" s="7">
        <v>0</v>
      </c>
      <c r="AU65" s="7">
        <v>22786192.359999999</v>
      </c>
      <c r="AV65" s="7">
        <v>65838452.18</v>
      </c>
      <c r="AW65" s="7">
        <v>68734319.280000001</v>
      </c>
      <c r="AX65" s="7">
        <v>0</v>
      </c>
      <c r="AY65" s="7">
        <v>28904496.350000001</v>
      </c>
      <c r="AZ65" s="7">
        <v>58555744.950000003</v>
      </c>
      <c r="BA65" s="7">
        <v>86146338.530000001</v>
      </c>
      <c r="BB65" s="7">
        <v>0</v>
      </c>
      <c r="BC65" s="7"/>
      <c r="BD65" s="7"/>
      <c r="BE65" s="7"/>
      <c r="BF65" s="7"/>
    </row>
    <row r="66" spans="1:58" hidden="1" x14ac:dyDescent="0.25">
      <c r="A66" s="3" t="s">
        <v>454</v>
      </c>
      <c r="B66" s="3" t="str">
        <f t="shared" si="35"/>
        <v>MS</v>
      </c>
      <c r="C66" s="3" t="s">
        <v>1526</v>
      </c>
      <c r="D66" s="3">
        <v>7</v>
      </c>
      <c r="E66" s="11">
        <f t="shared" si="26"/>
        <v>0.12945881771530141</v>
      </c>
      <c r="F66" s="11">
        <f t="shared" si="27"/>
        <v>0.87054118228469857</v>
      </c>
      <c r="G66" s="7">
        <v>37.42616052174408</v>
      </c>
      <c r="H66" s="11">
        <f t="shared" si="28"/>
        <v>0.65162028057952004</v>
      </c>
      <c r="I66" s="7">
        <f t="shared" si="29"/>
        <v>-5873342.5490061361</v>
      </c>
      <c r="J66" s="7">
        <v>8682934.1099999994</v>
      </c>
      <c r="K66" s="12">
        <v>0.11</v>
      </c>
      <c r="L66" s="7">
        <v>-173658.68</v>
      </c>
      <c r="M66" s="10">
        <f t="shared" si="30"/>
        <v>1.9999999746629426E-2</v>
      </c>
      <c r="N66" s="12">
        <f t="shared" si="31"/>
        <v>0.12999999974662943</v>
      </c>
      <c r="O66" s="7">
        <f t="shared" si="32"/>
        <v>-352400.55294036813</v>
      </c>
      <c r="P66" s="11">
        <f t="shared" si="33"/>
        <v>4.0585422908428377E-2</v>
      </c>
      <c r="Q66" s="12">
        <f t="shared" si="34"/>
        <v>0.15058542290842838</v>
      </c>
      <c r="R66" s="12">
        <f t="shared" si="36"/>
        <v>2.0585423161798955E-2</v>
      </c>
      <c r="S66" s="12">
        <f t="shared" si="37"/>
        <v>0.15834940924553864</v>
      </c>
      <c r="T66" s="7">
        <f t="shared" si="19"/>
        <v>-16859025.43</v>
      </c>
      <c r="U66" s="7">
        <f t="shared" si="20"/>
        <v>8225340.0599999996</v>
      </c>
      <c r="V66" s="7">
        <f t="shared" si="38"/>
        <v>14676475.93</v>
      </c>
      <c r="W66" s="7">
        <f t="shared" si="21"/>
        <v>10407889.560000001</v>
      </c>
      <c r="X66" s="7">
        <f t="shared" si="18"/>
        <v>0</v>
      </c>
      <c r="Y66" s="7" t="str">
        <f t="shared" si="22"/>
        <v/>
      </c>
      <c r="Z66" s="7" t="str">
        <f t="shared" si="23"/>
        <v/>
      </c>
      <c r="AA66" s="7" t="str">
        <f t="shared" si="24"/>
        <v/>
      </c>
      <c r="AB66" s="7" t="str">
        <f t="shared" si="24"/>
        <v/>
      </c>
      <c r="AC66" s="8" t="str">
        <f t="shared" si="25"/>
        <v/>
      </c>
      <c r="AE66" s="9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>
        <v>10363008.779999999</v>
      </c>
      <c r="AR66" s="7">
        <v>10232673.699999999</v>
      </c>
      <c r="AS66" s="7">
        <v>4994064.6900000004</v>
      </c>
      <c r="AT66" s="7">
        <v>5227182.29</v>
      </c>
      <c r="AU66" s="7">
        <v>13579404.6</v>
      </c>
      <c r="AV66" s="7">
        <v>13251854.76</v>
      </c>
      <c r="AW66" s="7">
        <v>6656870.9000000004</v>
      </c>
      <c r="AX66" s="7">
        <v>6332090.8600000003</v>
      </c>
      <c r="AY66" s="7">
        <v>8225340.0599999996</v>
      </c>
      <c r="AZ66" s="7">
        <v>14676475.93</v>
      </c>
      <c r="BA66" s="7">
        <v>10407889.560000001</v>
      </c>
      <c r="BB66" s="7">
        <v>0</v>
      </c>
      <c r="BC66" s="7"/>
      <c r="BD66" s="7"/>
      <c r="BE66" s="7"/>
      <c r="BF66" s="7"/>
    </row>
    <row r="67" spans="1:58" hidden="1" x14ac:dyDescent="0.25">
      <c r="A67" s="3" t="s">
        <v>592</v>
      </c>
      <c r="B67" s="3" t="str">
        <f t="shared" si="35"/>
        <v>PE</v>
      </c>
      <c r="C67" s="3" t="s">
        <v>1528</v>
      </c>
      <c r="D67" s="3">
        <v>6</v>
      </c>
      <c r="E67" s="11">
        <f t="shared" si="26"/>
        <v>0.37974254477385339</v>
      </c>
      <c r="F67" s="11">
        <f t="shared" si="27"/>
        <v>0.62025745522614661</v>
      </c>
      <c r="G67" s="7">
        <v>21.391986967804623</v>
      </c>
      <c r="H67" s="11">
        <f t="shared" si="28"/>
        <v>0.26537078797762775</v>
      </c>
      <c r="I67" s="7">
        <f t="shared" si="29"/>
        <v>-28619023.132051148</v>
      </c>
      <c r="J67" s="7">
        <v>4661327.0599999996</v>
      </c>
      <c r="K67" s="12">
        <v>0.11</v>
      </c>
      <c r="L67" s="7">
        <v>-280611.89</v>
      </c>
      <c r="M67" s="10">
        <f t="shared" si="30"/>
        <v>6.0200000211956817E-2</v>
      </c>
      <c r="N67" s="12">
        <f t="shared" si="31"/>
        <v>0.1702000002119568</v>
      </c>
      <c r="O67" s="7">
        <f t="shared" si="32"/>
        <v>-1717141.3879230688</v>
      </c>
      <c r="P67" s="11">
        <f t="shared" si="33"/>
        <v>0.36838037018648268</v>
      </c>
      <c r="Q67" s="12">
        <f t="shared" si="34"/>
        <v>0.47838037018648266</v>
      </c>
      <c r="R67" s="12">
        <f t="shared" si="36"/>
        <v>0.30818036997452586</v>
      </c>
      <c r="S67" s="12">
        <f t="shared" si="37"/>
        <v>1.8106954735060907</v>
      </c>
      <c r="T67" s="7">
        <f t="shared" si="19"/>
        <v>-38957099.260000005</v>
      </c>
      <c r="U67" s="7">
        <f t="shared" si="20"/>
        <v>22851392.02</v>
      </c>
      <c r="V67" s="7">
        <f t="shared" si="38"/>
        <v>24163431.25</v>
      </c>
      <c r="W67" s="7">
        <f t="shared" si="21"/>
        <v>37645060.030000001</v>
      </c>
      <c r="X67" s="7">
        <f t="shared" si="18"/>
        <v>0</v>
      </c>
      <c r="Y67" s="7" t="str">
        <f t="shared" si="22"/>
        <v/>
      </c>
      <c r="Z67" s="7" t="str">
        <f t="shared" si="23"/>
        <v/>
      </c>
      <c r="AA67" s="7" t="str">
        <f t="shared" si="24"/>
        <v/>
      </c>
      <c r="AB67" s="7" t="str">
        <f t="shared" si="24"/>
        <v/>
      </c>
      <c r="AC67" s="8" t="str">
        <f t="shared" si="25"/>
        <v/>
      </c>
      <c r="AE67" s="9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>
        <v>16914334.210000001</v>
      </c>
      <c r="AR67" s="7">
        <v>23929109.109999999</v>
      </c>
      <c r="AS67" s="7">
        <v>29705680.809999999</v>
      </c>
      <c r="AT67" s="7">
        <v>0</v>
      </c>
      <c r="AU67" s="7">
        <v>22851392.02</v>
      </c>
      <c r="AV67" s="7">
        <v>24163431.25</v>
      </c>
      <c r="AW67" s="7">
        <v>37645060.030000001</v>
      </c>
      <c r="AX67" s="7">
        <v>0</v>
      </c>
      <c r="AY67" s="7"/>
      <c r="AZ67" s="7"/>
      <c r="BA67" s="7"/>
      <c r="BB67" s="7"/>
      <c r="BC67" s="7"/>
      <c r="BD67" s="7"/>
      <c r="BE67" s="7"/>
      <c r="BF67" s="7"/>
    </row>
    <row r="68" spans="1:58" hidden="1" x14ac:dyDescent="0.25">
      <c r="A68" s="3" t="s">
        <v>1266</v>
      </c>
      <c r="B68" s="3" t="str">
        <f t="shared" si="35"/>
        <v>SC</v>
      </c>
      <c r="C68" s="3" t="s">
        <v>1529</v>
      </c>
      <c r="D68" s="3">
        <v>7</v>
      </c>
      <c r="E68" s="11">
        <f t="shared" si="26"/>
        <v>0</v>
      </c>
      <c r="F68" s="11">
        <f t="shared" si="27"/>
        <v>1</v>
      </c>
      <c r="G68" s="7">
        <v>7.1758423012264032</v>
      </c>
      <c r="H68" s="11">
        <f t="shared" si="28"/>
        <v>0.14351684602452808</v>
      </c>
      <c r="I68" s="7">
        <f t="shared" si="29"/>
        <v>-6780132.5921911178</v>
      </c>
      <c r="J68" s="7">
        <v>5023733.3899999997</v>
      </c>
      <c r="K68" s="12">
        <v>0.2</v>
      </c>
      <c r="L68" s="7">
        <v>-203387.72</v>
      </c>
      <c r="M68" s="10">
        <f t="shared" si="30"/>
        <v>4.0485372970797726E-2</v>
      </c>
      <c r="N68" s="12">
        <f t="shared" si="31"/>
        <v>0.24048537297079775</v>
      </c>
      <c r="O68" s="7">
        <f t="shared" si="32"/>
        <v>-406807.95553146704</v>
      </c>
      <c r="P68" s="11">
        <f t="shared" si="33"/>
        <v>8.0977218325566258E-2</v>
      </c>
      <c r="Q68" s="12">
        <f t="shared" si="34"/>
        <v>0.28097721832556627</v>
      </c>
      <c r="R68" s="12">
        <f t="shared" si="36"/>
        <v>4.0491845354768519E-2</v>
      </c>
      <c r="S68" s="12">
        <f t="shared" si="37"/>
        <v>0.16837550182183203</v>
      </c>
      <c r="T68" s="7">
        <f t="shared" si="19"/>
        <v>-7916247.459999999</v>
      </c>
      <c r="U68" s="7">
        <f t="shared" si="20"/>
        <v>16537729.689999999</v>
      </c>
      <c r="V68" s="7">
        <f t="shared" si="38"/>
        <v>13356130.039999999</v>
      </c>
      <c r="W68" s="7">
        <f t="shared" si="21"/>
        <v>11097847.109999999</v>
      </c>
      <c r="X68" s="7">
        <f t="shared" si="18"/>
        <v>0</v>
      </c>
      <c r="Y68" s="7" t="str">
        <f t="shared" si="22"/>
        <v/>
      </c>
      <c r="Z68" s="7" t="str">
        <f t="shared" si="23"/>
        <v/>
      </c>
      <c r="AA68" s="7" t="str">
        <f t="shared" si="24"/>
        <v/>
      </c>
      <c r="AB68" s="7" t="str">
        <f t="shared" si="24"/>
        <v/>
      </c>
      <c r="AC68" s="8" t="str">
        <f t="shared" si="25"/>
        <v/>
      </c>
      <c r="AE68" s="9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>
        <v>11434206.16</v>
      </c>
      <c r="AR68" s="7">
        <v>11069967.439999999</v>
      </c>
      <c r="AS68" s="7">
        <v>7079187.8399999999</v>
      </c>
      <c r="AT68" s="7">
        <v>0</v>
      </c>
      <c r="AU68" s="7">
        <v>13739324.470000001</v>
      </c>
      <c r="AV68" s="7">
        <v>12011129.41</v>
      </c>
      <c r="AW68" s="7">
        <v>9061671.5800000001</v>
      </c>
      <c r="AX68" s="7">
        <v>0</v>
      </c>
      <c r="AY68" s="7">
        <v>16537729.689999999</v>
      </c>
      <c r="AZ68" s="7">
        <v>13356130.039999999</v>
      </c>
      <c r="BA68" s="7">
        <v>11097847.109999999</v>
      </c>
      <c r="BB68" s="7">
        <v>0</v>
      </c>
      <c r="BC68" s="7"/>
      <c r="BD68" s="7"/>
      <c r="BE68" s="7"/>
      <c r="BF68" s="7"/>
    </row>
    <row r="69" spans="1:58" hidden="1" x14ac:dyDescent="0.25">
      <c r="A69" s="3" t="s">
        <v>698</v>
      </c>
      <c r="B69" s="3" t="str">
        <f t="shared" si="35"/>
        <v>PI</v>
      </c>
      <c r="C69" s="3" t="s">
        <v>1528</v>
      </c>
      <c r="D69" s="3">
        <v>7</v>
      </c>
      <c r="E69" s="11">
        <f t="shared" si="26"/>
        <v>0</v>
      </c>
      <c r="F69" s="11">
        <f t="shared" si="27"/>
        <v>1</v>
      </c>
      <c r="G69" s="7">
        <v>16.606334861407486</v>
      </c>
      <c r="H69" s="11">
        <f t="shared" si="28"/>
        <v>0.33212669722814975</v>
      </c>
      <c r="I69" s="7">
        <f t="shared" si="29"/>
        <v>-949913.95447810541</v>
      </c>
      <c r="J69" s="7">
        <v>1398760.35</v>
      </c>
      <c r="K69" s="12">
        <v>0.12</v>
      </c>
      <c r="L69" s="7">
        <v>-69798.14</v>
      </c>
      <c r="M69" s="10">
        <f t="shared" si="30"/>
        <v>4.9899998952644027E-2</v>
      </c>
      <c r="N69" s="12">
        <f t="shared" si="31"/>
        <v>0.16989999895264402</v>
      </c>
      <c r="O69" s="7">
        <f t="shared" si="32"/>
        <v>-56994.837268686322</v>
      </c>
      <c r="P69" s="11">
        <f t="shared" si="33"/>
        <v>4.0746677776994693E-2</v>
      </c>
      <c r="Q69" s="12">
        <f t="shared" si="34"/>
        <v>0.1607466777769947</v>
      </c>
      <c r="R69" s="12">
        <f t="shared" si="36"/>
        <v>-9.1533211756493205E-3</v>
      </c>
      <c r="S69" s="12">
        <f t="shared" si="37"/>
        <v>-5.3874757104622528E-2</v>
      </c>
      <c r="T69" s="7">
        <f t="shared" si="19"/>
        <v>-1422296.6400000004</v>
      </c>
      <c r="U69" s="7">
        <f t="shared" si="20"/>
        <v>712573.61</v>
      </c>
      <c r="V69" s="7">
        <f t="shared" si="38"/>
        <v>2159501.7200000002</v>
      </c>
      <c r="W69" s="7">
        <f t="shared" si="21"/>
        <v>0</v>
      </c>
      <c r="X69" s="7">
        <f t="shared" si="18"/>
        <v>24631.47</v>
      </c>
      <c r="Y69" s="7">
        <f t="shared" si="22"/>
        <v>-27943657.783333331</v>
      </c>
      <c r="Z69" s="7">
        <f t="shared" si="23"/>
        <v>-85392649.090000004</v>
      </c>
      <c r="AA69" s="7">
        <f t="shared" si="24"/>
        <v>780837.87</v>
      </c>
      <c r="AB69" s="7">
        <f t="shared" si="24"/>
        <v>65162829.689999998</v>
      </c>
      <c r="AC69" s="8">
        <f t="shared" si="25"/>
        <v>21010657.27</v>
      </c>
      <c r="AE69" s="9">
        <v>1256154.6299999999</v>
      </c>
      <c r="AF69" s="7">
        <v>61492486.420000002</v>
      </c>
      <c r="AG69" s="7">
        <v>13767417.67</v>
      </c>
      <c r="AH69" s="7">
        <v>1133696.95</v>
      </c>
      <c r="AI69" s="7">
        <v>65051806.030000001</v>
      </c>
      <c r="AJ69" s="7">
        <v>17014363.379999999</v>
      </c>
      <c r="AK69" s="7">
        <v>780837.87</v>
      </c>
      <c r="AL69" s="7">
        <v>65162829.689999998</v>
      </c>
      <c r="AM69" s="7">
        <v>21010657.27</v>
      </c>
      <c r="AN69" s="7"/>
      <c r="AO69" s="7"/>
      <c r="AP69" s="7"/>
      <c r="AQ69" s="7">
        <v>188799.56</v>
      </c>
      <c r="AR69" s="7">
        <v>1094564.75</v>
      </c>
      <c r="AS69" s="7">
        <v>0</v>
      </c>
      <c r="AT69" s="7">
        <v>0</v>
      </c>
      <c r="AU69" s="7">
        <v>363128.59</v>
      </c>
      <c r="AV69" s="7">
        <v>1207110.02</v>
      </c>
      <c r="AW69" s="7">
        <v>0</v>
      </c>
      <c r="AX69" s="7">
        <v>27386.47</v>
      </c>
      <c r="AY69" s="7">
        <v>712573.61</v>
      </c>
      <c r="AZ69" s="7">
        <v>2159501.7200000002</v>
      </c>
      <c r="BA69" s="7">
        <v>0</v>
      </c>
      <c r="BB69" s="7">
        <v>24631.47</v>
      </c>
      <c r="BC69" s="7"/>
      <c r="BD69" s="7"/>
      <c r="BE69" s="7"/>
      <c r="BF69" s="7"/>
    </row>
    <row r="70" spans="1:58" hidden="1" x14ac:dyDescent="0.25">
      <c r="A70" s="3" t="s">
        <v>879</v>
      </c>
      <c r="B70" s="3" t="str">
        <f t="shared" si="35"/>
        <v>RJ</v>
      </c>
      <c r="C70" s="3" t="s">
        <v>1530</v>
      </c>
      <c r="D70" s="3">
        <v>4</v>
      </c>
      <c r="E70" s="11">
        <f t="shared" si="26"/>
        <v>0</v>
      </c>
      <c r="F70" s="11">
        <f t="shared" si="27"/>
        <v>1</v>
      </c>
      <c r="G70" s="7">
        <v>13.167019563485212</v>
      </c>
      <c r="H70" s="11">
        <f t="shared" si="28"/>
        <v>0.26334039126970427</v>
      </c>
      <c r="I70" s="7">
        <f t="shared" si="29"/>
        <v>-124627753.80817914</v>
      </c>
      <c r="J70" s="7">
        <v>213643154.21999994</v>
      </c>
      <c r="K70" s="12">
        <v>0.11</v>
      </c>
      <c r="L70" s="7">
        <v>-11668967.609999999</v>
      </c>
      <c r="M70" s="10">
        <f t="shared" si="30"/>
        <v>5.4618963348499486E-2</v>
      </c>
      <c r="N70" s="12">
        <f t="shared" si="31"/>
        <v>0.16461896334849949</v>
      </c>
      <c r="O70" s="7">
        <f t="shared" si="32"/>
        <v>-7477665.2284907484</v>
      </c>
      <c r="P70" s="11">
        <f t="shared" si="33"/>
        <v>3.5000724716835956E-2</v>
      </c>
      <c r="Q70" s="12">
        <f t="shared" si="34"/>
        <v>0.14500072471683595</v>
      </c>
      <c r="R70" s="12">
        <f t="shared" si="36"/>
        <v>-1.9618238631663537E-2</v>
      </c>
      <c r="S70" s="12">
        <f t="shared" si="37"/>
        <v>-0.11917362515600094</v>
      </c>
      <c r="T70" s="7">
        <f t="shared" si="19"/>
        <v>-169179567.23999998</v>
      </c>
      <c r="U70" s="7">
        <f t="shared" si="20"/>
        <v>609427481.11000001</v>
      </c>
      <c r="V70" s="7">
        <f t="shared" si="38"/>
        <v>592741613.87</v>
      </c>
      <c r="W70" s="7">
        <f t="shared" si="21"/>
        <v>185865434.47999999</v>
      </c>
      <c r="X70" s="7">
        <f t="shared" si="18"/>
        <v>0</v>
      </c>
      <c r="Y70" s="7">
        <f t="shared" si="22"/>
        <v>-964342251.93666673</v>
      </c>
      <c r="Z70" s="7">
        <f t="shared" si="23"/>
        <v>-2893026755.8099999</v>
      </c>
      <c r="AA70" s="7">
        <f t="shared" si="24"/>
        <v>0</v>
      </c>
      <c r="AB70" s="7">
        <f t="shared" si="24"/>
        <v>1863515310.23</v>
      </c>
      <c r="AC70" s="8">
        <f t="shared" si="25"/>
        <v>1029511445.58</v>
      </c>
      <c r="AE70" s="9">
        <v>0</v>
      </c>
      <c r="AF70" s="7">
        <v>2021567557.6500001</v>
      </c>
      <c r="AG70" s="7">
        <v>822291711.25</v>
      </c>
      <c r="AH70" s="7">
        <v>0</v>
      </c>
      <c r="AI70" s="7">
        <v>2043345538.3</v>
      </c>
      <c r="AJ70" s="7">
        <v>897386535.01999998</v>
      </c>
      <c r="AK70" s="7">
        <v>0</v>
      </c>
      <c r="AL70" s="7">
        <v>1863515310.23</v>
      </c>
      <c r="AM70" s="7">
        <v>1029511445.58</v>
      </c>
      <c r="AN70" s="7"/>
      <c r="AO70" s="7"/>
      <c r="AP70" s="7"/>
      <c r="AQ70" s="7">
        <v>425647360.47000003</v>
      </c>
      <c r="AR70" s="7">
        <v>493041359.22000003</v>
      </c>
      <c r="AS70" s="7">
        <v>167909149.78999999</v>
      </c>
      <c r="AT70" s="7">
        <v>0</v>
      </c>
      <c r="AU70" s="7">
        <v>506163620.18000001</v>
      </c>
      <c r="AV70" s="7">
        <v>549808763.57000005</v>
      </c>
      <c r="AW70" s="7">
        <v>175533363.13999999</v>
      </c>
      <c r="AX70" s="7">
        <v>0</v>
      </c>
      <c r="AY70" s="7">
        <v>609427481.11000001</v>
      </c>
      <c r="AZ70" s="7">
        <v>592741613.87</v>
      </c>
      <c r="BA70" s="7">
        <v>185865434.47999999</v>
      </c>
      <c r="BB70" s="7">
        <v>0</v>
      </c>
      <c r="BC70" s="7"/>
      <c r="BD70" s="7"/>
      <c r="BE70" s="7"/>
      <c r="BF70" s="7"/>
    </row>
    <row r="71" spans="1:58" hidden="1" x14ac:dyDescent="0.25">
      <c r="A71" s="3" t="s">
        <v>749</v>
      </c>
      <c r="B71" s="3" t="str">
        <f t="shared" si="35"/>
        <v>PR</v>
      </c>
      <c r="C71" s="3" t="s">
        <v>1529</v>
      </c>
      <c r="D71" s="3">
        <v>7</v>
      </c>
      <c r="E71" s="11">
        <f t="shared" si="26"/>
        <v>0</v>
      </c>
      <c r="F71" s="11">
        <f t="shared" si="27"/>
        <v>1</v>
      </c>
      <c r="G71" s="7">
        <v>12.251098417274038</v>
      </c>
      <c r="H71" s="11">
        <f t="shared" si="28"/>
        <v>0.24502196834548076</v>
      </c>
      <c r="I71" s="7">
        <f t="shared" si="29"/>
        <v>-7908194.6236581933</v>
      </c>
      <c r="J71" s="7">
        <v>4574345.2</v>
      </c>
      <c r="K71" s="12">
        <v>0.13</v>
      </c>
      <c r="L71" s="7">
        <v>-139812.1</v>
      </c>
      <c r="M71" s="10">
        <f t="shared" si="30"/>
        <v>3.0564396408036716E-2</v>
      </c>
      <c r="N71" s="12">
        <f t="shared" si="31"/>
        <v>0.16056439640803671</v>
      </c>
      <c r="O71" s="7">
        <f t="shared" si="32"/>
        <v>-474491.67741949158</v>
      </c>
      <c r="P71" s="11">
        <f t="shared" si="33"/>
        <v>0.10372887411721607</v>
      </c>
      <c r="Q71" s="12">
        <f t="shared" si="34"/>
        <v>0.23372887411721607</v>
      </c>
      <c r="R71" s="12">
        <f t="shared" si="36"/>
        <v>7.316447770917936E-2</v>
      </c>
      <c r="S71" s="12">
        <f t="shared" si="37"/>
        <v>0.45567061780775497</v>
      </c>
      <c r="T71" s="7">
        <f t="shared" si="19"/>
        <v>-10474734.75</v>
      </c>
      <c r="U71" s="7">
        <f t="shared" si="20"/>
        <v>14479052.029999999</v>
      </c>
      <c r="V71" s="7">
        <f t="shared" si="38"/>
        <v>18065360.649999999</v>
      </c>
      <c r="W71" s="7">
        <f t="shared" si="21"/>
        <v>6888426.1299999999</v>
      </c>
      <c r="X71" s="7">
        <f t="shared" si="18"/>
        <v>0</v>
      </c>
      <c r="Y71" s="7" t="str">
        <f t="shared" si="22"/>
        <v/>
      </c>
      <c r="Z71" s="7" t="str">
        <f t="shared" si="23"/>
        <v/>
      </c>
      <c r="AA71" s="7" t="str">
        <f t="shared" si="24"/>
        <v/>
      </c>
      <c r="AB71" s="7" t="str">
        <f t="shared" si="24"/>
        <v/>
      </c>
      <c r="AC71" s="8" t="str">
        <f t="shared" si="25"/>
        <v/>
      </c>
      <c r="AE71" s="9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>
        <v>10576232.75</v>
      </c>
      <c r="AR71" s="7">
        <v>10146374.6</v>
      </c>
      <c r="AS71" s="7">
        <v>3489825.13</v>
      </c>
      <c r="AT71" s="7">
        <v>0</v>
      </c>
      <c r="AU71" s="7">
        <v>11843885.42</v>
      </c>
      <c r="AV71" s="7">
        <v>13934630.91</v>
      </c>
      <c r="AW71" s="7">
        <v>4921994.67</v>
      </c>
      <c r="AX71" s="7">
        <v>0</v>
      </c>
      <c r="AY71" s="7">
        <v>14479052.029999999</v>
      </c>
      <c r="AZ71" s="7">
        <v>18065360.649999999</v>
      </c>
      <c r="BA71" s="7">
        <v>6888426.1299999999</v>
      </c>
      <c r="BB71" s="7">
        <v>0</v>
      </c>
      <c r="BC71" s="7"/>
      <c r="BD71" s="7"/>
      <c r="BE71" s="7"/>
      <c r="BF71" s="7"/>
    </row>
    <row r="72" spans="1:58" hidden="1" x14ac:dyDescent="0.25">
      <c r="A72" s="3" t="s">
        <v>118</v>
      </c>
      <c r="B72" s="3" t="str">
        <f t="shared" si="35"/>
        <v>GO</v>
      </c>
      <c r="C72" s="3" t="s">
        <v>1526</v>
      </c>
      <c r="D72" s="3">
        <v>7</v>
      </c>
      <c r="E72" s="11">
        <f t="shared" si="26"/>
        <v>0.35904053646713008</v>
      </c>
      <c r="F72" s="11">
        <f t="shared" si="27"/>
        <v>0.64095946353286992</v>
      </c>
      <c r="G72" s="7">
        <v>17.356059785237793</v>
      </c>
      <c r="H72" s="11">
        <f t="shared" si="28"/>
        <v>0.22249061537980869</v>
      </c>
      <c r="I72" s="7">
        <f t="shared" si="29"/>
        <v>-8982570.624448847</v>
      </c>
      <c r="J72" s="7">
        <v>2157382.0628571431</v>
      </c>
      <c r="K72" s="12">
        <v>0.14449999999999999</v>
      </c>
      <c r="L72" s="7">
        <v>-188004.11</v>
      </c>
      <c r="M72" s="10">
        <f t="shared" si="30"/>
        <v>8.714455971281021E-2</v>
      </c>
      <c r="N72" s="12">
        <f t="shared" si="31"/>
        <v>0.2316445597128102</v>
      </c>
      <c r="O72" s="7">
        <f t="shared" si="32"/>
        <v>-538954.23746693076</v>
      </c>
      <c r="P72" s="11">
        <f t="shared" si="33"/>
        <v>0.24981863284483008</v>
      </c>
      <c r="Q72" s="12">
        <f t="shared" si="34"/>
        <v>0.39431863284483004</v>
      </c>
      <c r="R72" s="12">
        <f t="shared" si="36"/>
        <v>0.16267407313201984</v>
      </c>
      <c r="S72" s="12">
        <f t="shared" si="37"/>
        <v>0.70225725712574882</v>
      </c>
      <c r="T72" s="7">
        <f t="shared" si="19"/>
        <v>-11553006.050000001</v>
      </c>
      <c r="U72" s="7">
        <f t="shared" si="20"/>
        <v>1570850.4</v>
      </c>
      <c r="V72" s="7">
        <f t="shared" si="38"/>
        <v>7405008.5599999996</v>
      </c>
      <c r="W72" s="7">
        <f t="shared" si="21"/>
        <v>5718847.8899999997</v>
      </c>
      <c r="X72" s="7">
        <f t="shared" si="18"/>
        <v>0</v>
      </c>
      <c r="Y72" s="7" t="str">
        <f t="shared" si="22"/>
        <v/>
      </c>
      <c r="Z72" s="7" t="str">
        <f t="shared" si="23"/>
        <v/>
      </c>
      <c r="AA72" s="7" t="str">
        <f t="shared" si="24"/>
        <v/>
      </c>
      <c r="AB72" s="7" t="str">
        <f t="shared" si="24"/>
        <v/>
      </c>
      <c r="AC72" s="8" t="str">
        <f t="shared" si="25"/>
        <v/>
      </c>
      <c r="AE72" s="9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>
        <v>1323078.7</v>
      </c>
      <c r="AR72" s="7">
        <v>7973638.5599999996</v>
      </c>
      <c r="AS72" s="7">
        <v>5180610.6900000004</v>
      </c>
      <c r="AT72" s="7">
        <v>503242.4</v>
      </c>
      <c r="AU72" s="7">
        <v>1575101.74</v>
      </c>
      <c r="AV72" s="7">
        <v>7542567.4500000002</v>
      </c>
      <c r="AW72" s="7">
        <v>8108828.9900000002</v>
      </c>
      <c r="AX72" s="7">
        <v>0</v>
      </c>
      <c r="AY72" s="7">
        <v>1570850.4</v>
      </c>
      <c r="AZ72" s="7">
        <v>7405008.5599999996</v>
      </c>
      <c r="BA72" s="7">
        <v>5718847.8899999997</v>
      </c>
      <c r="BB72" s="7">
        <v>0</v>
      </c>
      <c r="BC72" s="7"/>
      <c r="BD72" s="7"/>
      <c r="BE72" s="7"/>
      <c r="BF72" s="7"/>
    </row>
    <row r="73" spans="1:58" hidden="1" x14ac:dyDescent="0.25">
      <c r="A73" s="3" t="s">
        <v>119</v>
      </c>
      <c r="B73" s="3" t="str">
        <f t="shared" si="35"/>
        <v>GO</v>
      </c>
      <c r="C73" s="3" t="s">
        <v>1526</v>
      </c>
      <c r="D73" s="3">
        <v>6</v>
      </c>
      <c r="E73" s="11">
        <f t="shared" si="26"/>
        <v>0.60394872429038637</v>
      </c>
      <c r="F73" s="11">
        <f t="shared" si="27"/>
        <v>0.39605127570961363</v>
      </c>
      <c r="G73" s="7">
        <v>14.932180573501277</v>
      </c>
      <c r="H73" s="11">
        <f t="shared" si="28"/>
        <v>0.11827818330522982</v>
      </c>
      <c r="I73" s="7">
        <f t="shared" si="29"/>
        <v>-56613850.916848719</v>
      </c>
      <c r="J73" s="7">
        <v>11696823.396000002</v>
      </c>
      <c r="K73" s="12">
        <v>0.11</v>
      </c>
      <c r="L73" s="7">
        <v>-303259.44</v>
      </c>
      <c r="M73" s="10">
        <f t="shared" si="30"/>
        <v>2.5926649461400483E-2</v>
      </c>
      <c r="N73" s="12">
        <f t="shared" si="31"/>
        <v>0.13592664946140048</v>
      </c>
      <c r="O73" s="7">
        <f t="shared" si="32"/>
        <v>-3396831.0550109232</v>
      </c>
      <c r="P73" s="11">
        <f t="shared" si="33"/>
        <v>0.29040628724654832</v>
      </c>
      <c r="Q73" s="12">
        <f t="shared" si="34"/>
        <v>0.40040628724654831</v>
      </c>
      <c r="R73" s="12">
        <f t="shared" si="36"/>
        <v>0.26447963778514783</v>
      </c>
      <c r="S73" s="12">
        <f t="shared" si="37"/>
        <v>1.9457526455123353</v>
      </c>
      <c r="T73" s="7">
        <f t="shared" si="19"/>
        <v>-64208290.920000002</v>
      </c>
      <c r="U73" s="7">
        <f t="shared" si="20"/>
        <v>1936864.9</v>
      </c>
      <c r="V73" s="7">
        <f t="shared" si="38"/>
        <v>25429775.530000001</v>
      </c>
      <c r="W73" s="7">
        <f t="shared" si="21"/>
        <v>40715380.289999999</v>
      </c>
      <c r="X73" s="7">
        <f t="shared" si="18"/>
        <v>0</v>
      </c>
      <c r="Y73" s="7" t="str">
        <f t="shared" si="22"/>
        <v/>
      </c>
      <c r="Z73" s="7" t="str">
        <f t="shared" si="23"/>
        <v/>
      </c>
      <c r="AA73" s="7" t="str">
        <f t="shared" si="24"/>
        <v/>
      </c>
      <c r="AB73" s="7" t="str">
        <f t="shared" si="24"/>
        <v/>
      </c>
      <c r="AC73" s="8" t="str">
        <f t="shared" si="25"/>
        <v/>
      </c>
      <c r="AE73" s="9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>
        <v>2916479.35</v>
      </c>
      <c r="AR73" s="7">
        <v>35254991.270000003</v>
      </c>
      <c r="AS73" s="7">
        <v>31252327.530000001</v>
      </c>
      <c r="AT73" s="7">
        <v>0</v>
      </c>
      <c r="AU73" s="7">
        <v>1936864.9</v>
      </c>
      <c r="AV73" s="7">
        <v>25429775.530000001</v>
      </c>
      <c r="AW73" s="7">
        <v>40715380.289999999</v>
      </c>
      <c r="AX73" s="7">
        <v>0</v>
      </c>
      <c r="AY73" s="7"/>
      <c r="AZ73" s="7"/>
      <c r="BA73" s="7"/>
      <c r="BB73" s="7"/>
      <c r="BC73" s="7"/>
      <c r="BD73" s="7"/>
      <c r="BE73" s="7"/>
      <c r="BF73" s="7"/>
    </row>
    <row r="74" spans="1:58" hidden="1" x14ac:dyDescent="0.25">
      <c r="A74" s="3" t="s">
        <v>1267</v>
      </c>
      <c r="B74" s="3" t="str">
        <f t="shared" si="35"/>
        <v>SC</v>
      </c>
      <c r="C74" s="3" t="s">
        <v>1529</v>
      </c>
      <c r="D74" s="3">
        <v>7</v>
      </c>
      <c r="E74" s="11">
        <f t="shared" si="26"/>
        <v>0</v>
      </c>
      <c r="F74" s="11">
        <f t="shared" si="27"/>
        <v>1</v>
      </c>
      <c r="G74" s="7">
        <v>8.9114557353513177</v>
      </c>
      <c r="H74" s="11">
        <f t="shared" si="28"/>
        <v>0.17822911470702635</v>
      </c>
      <c r="I74" s="7">
        <f t="shared" si="29"/>
        <v>-4776279.884978964</v>
      </c>
      <c r="J74" s="7">
        <v>2565177.16</v>
      </c>
      <c r="K74" s="12">
        <v>0.2</v>
      </c>
      <c r="L74" s="7">
        <v>-154081.60000000001</v>
      </c>
      <c r="M74" s="10">
        <f t="shared" si="30"/>
        <v>6.0066650523272237E-2</v>
      </c>
      <c r="N74" s="12">
        <f t="shared" si="31"/>
        <v>0.26006665052327227</v>
      </c>
      <c r="O74" s="7">
        <f t="shared" si="32"/>
        <v>-286576.79309873783</v>
      </c>
      <c r="P74" s="11">
        <f t="shared" si="33"/>
        <v>0.11171812908966405</v>
      </c>
      <c r="Q74" s="12">
        <f t="shared" si="34"/>
        <v>0.31171812908966406</v>
      </c>
      <c r="R74" s="12">
        <f t="shared" si="36"/>
        <v>5.1651478566391795E-2</v>
      </c>
      <c r="S74" s="12">
        <f t="shared" si="37"/>
        <v>0.19860861999208823</v>
      </c>
      <c r="T74" s="7">
        <f t="shared" si="19"/>
        <v>-5812179.4899999993</v>
      </c>
      <c r="U74" s="7">
        <f t="shared" si="20"/>
        <v>10571500.24</v>
      </c>
      <c r="V74" s="7">
        <f t="shared" si="38"/>
        <v>6934628.0499999998</v>
      </c>
      <c r="W74" s="7">
        <f t="shared" si="21"/>
        <v>9449051.6799999997</v>
      </c>
      <c r="X74" s="7">
        <f t="shared" si="18"/>
        <v>0</v>
      </c>
      <c r="Y74" s="7" t="str">
        <f t="shared" si="22"/>
        <v/>
      </c>
      <c r="Z74" s="7" t="str">
        <f t="shared" si="23"/>
        <v/>
      </c>
      <c r="AA74" s="7" t="str">
        <f t="shared" si="24"/>
        <v/>
      </c>
      <c r="AB74" s="7" t="str">
        <f t="shared" si="24"/>
        <v/>
      </c>
      <c r="AC74" s="8" t="str">
        <f t="shared" si="25"/>
        <v/>
      </c>
      <c r="AE74" s="9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>
        <v>7751019.4699999997</v>
      </c>
      <c r="AR74" s="7">
        <v>5160335.2</v>
      </c>
      <c r="AS74" s="7">
        <v>5386568.9199999999</v>
      </c>
      <c r="AT74" s="7">
        <v>0</v>
      </c>
      <c r="AU74" s="7">
        <v>8926156.5899999999</v>
      </c>
      <c r="AV74" s="7">
        <v>5412825.3899999997</v>
      </c>
      <c r="AW74" s="7">
        <v>7560277.6200000001</v>
      </c>
      <c r="AX74" s="7">
        <v>0</v>
      </c>
      <c r="AY74" s="7">
        <v>10571500.24</v>
      </c>
      <c r="AZ74" s="7">
        <v>6934628.0499999998</v>
      </c>
      <c r="BA74" s="7">
        <v>9449051.6799999997</v>
      </c>
      <c r="BB74" s="7">
        <v>0</v>
      </c>
      <c r="BC74" s="7"/>
      <c r="BD74" s="7"/>
      <c r="BE74" s="7"/>
      <c r="BF74" s="7"/>
    </row>
    <row r="75" spans="1:58" hidden="1" x14ac:dyDescent="0.25">
      <c r="A75" s="3" t="s">
        <v>990</v>
      </c>
      <c r="B75" s="3" t="str">
        <f t="shared" si="35"/>
        <v>RS</v>
      </c>
      <c r="C75" s="3" t="s">
        <v>1529</v>
      </c>
      <c r="D75" s="3">
        <v>7</v>
      </c>
      <c r="E75" s="11">
        <f t="shared" si="26"/>
        <v>0</v>
      </c>
      <c r="F75" s="11">
        <f t="shared" si="27"/>
        <v>1</v>
      </c>
      <c r="G75" s="7">
        <v>34.755073139577327</v>
      </c>
      <c r="H75" s="11">
        <f t="shared" si="28"/>
        <v>0.6951014627915465</v>
      </c>
      <c r="I75" s="7">
        <f t="shared" si="29"/>
        <v>-5911220.5181862777</v>
      </c>
      <c r="J75" s="7">
        <v>4386975</v>
      </c>
      <c r="K75" s="12">
        <v>0.13</v>
      </c>
      <c r="L75" s="7">
        <v>-930038.7</v>
      </c>
      <c r="M75" s="10">
        <f t="shared" si="30"/>
        <v>0.21199999999999999</v>
      </c>
      <c r="N75" s="12">
        <f t="shared" si="31"/>
        <v>0.34199999999999997</v>
      </c>
      <c r="O75" s="7">
        <f t="shared" si="32"/>
        <v>-354673.23109117663</v>
      </c>
      <c r="P75" s="11">
        <f t="shared" si="33"/>
        <v>8.0846877652864815E-2</v>
      </c>
      <c r="Q75" s="12">
        <f t="shared" si="34"/>
        <v>0.21084687765286481</v>
      </c>
      <c r="R75" s="12">
        <f t="shared" si="36"/>
        <v>-0.13115312234713516</v>
      </c>
      <c r="S75" s="12">
        <f t="shared" si="37"/>
        <v>-0.38348866183372854</v>
      </c>
      <c r="T75" s="7">
        <f t="shared" si="19"/>
        <v>-19387500.419999998</v>
      </c>
      <c r="U75" s="7">
        <f t="shared" si="20"/>
        <v>16464775.140000001</v>
      </c>
      <c r="V75" s="7">
        <f t="shared" si="38"/>
        <v>23142563.460000001</v>
      </c>
      <c r="W75" s="7">
        <f t="shared" si="21"/>
        <v>13508127.970000001</v>
      </c>
      <c r="X75" s="7">
        <f t="shared" si="18"/>
        <v>798415.87</v>
      </c>
      <c r="Y75" s="7" t="str">
        <f t="shared" si="22"/>
        <v/>
      </c>
      <c r="Z75" s="7" t="str">
        <f t="shared" si="23"/>
        <v/>
      </c>
      <c r="AA75" s="7" t="str">
        <f t="shared" si="24"/>
        <v/>
      </c>
      <c r="AB75" s="7" t="str">
        <f t="shared" si="24"/>
        <v/>
      </c>
      <c r="AC75" s="8" t="str">
        <f t="shared" si="25"/>
        <v/>
      </c>
      <c r="AE75" s="9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>
        <v>11711444.15</v>
      </c>
      <c r="AR75" s="7">
        <v>20412848.34</v>
      </c>
      <c r="AS75" s="7">
        <v>10797662.24</v>
      </c>
      <c r="AT75" s="7">
        <v>800449.76</v>
      </c>
      <c r="AU75" s="7">
        <v>13603889.74</v>
      </c>
      <c r="AV75" s="7">
        <v>22949788.129999999</v>
      </c>
      <c r="AW75" s="7">
        <v>11761738.060000001</v>
      </c>
      <c r="AX75" s="7">
        <v>802995.64</v>
      </c>
      <c r="AY75" s="7">
        <v>16464775.140000001</v>
      </c>
      <c r="AZ75" s="7">
        <v>23142563.460000001</v>
      </c>
      <c r="BA75" s="7">
        <v>13508127.970000001</v>
      </c>
      <c r="BB75" s="7">
        <v>798415.87</v>
      </c>
      <c r="BC75" s="7"/>
      <c r="BD75" s="7"/>
      <c r="BE75" s="7"/>
      <c r="BF75" s="7"/>
    </row>
    <row r="76" spans="1:58" hidden="1" x14ac:dyDescent="0.25">
      <c r="A76" s="3" t="s">
        <v>1268</v>
      </c>
      <c r="B76" s="3" t="str">
        <f t="shared" si="35"/>
        <v>SC</v>
      </c>
      <c r="C76" s="3" t="s">
        <v>1529</v>
      </c>
      <c r="D76" s="3">
        <v>7</v>
      </c>
      <c r="E76" s="11">
        <f t="shared" si="26"/>
        <v>0</v>
      </c>
      <c r="F76" s="11">
        <f t="shared" si="27"/>
        <v>1</v>
      </c>
      <c r="G76" s="7">
        <v>8.4088875434758208</v>
      </c>
      <c r="H76" s="11">
        <f t="shared" si="28"/>
        <v>0.16817775086951642</v>
      </c>
      <c r="I76" s="7">
        <f t="shared" si="29"/>
        <v>-11720847.066917993</v>
      </c>
      <c r="J76" s="7">
        <v>8625837.9239999987</v>
      </c>
      <c r="K76" s="12">
        <v>0.11</v>
      </c>
      <c r="L76" s="7">
        <v>-495473.28</v>
      </c>
      <c r="M76" s="10">
        <f t="shared" si="30"/>
        <v>5.7440597002341741E-2</v>
      </c>
      <c r="N76" s="12">
        <f t="shared" si="31"/>
        <v>0.16744059700234173</v>
      </c>
      <c r="O76" s="7">
        <f t="shared" si="32"/>
        <v>-703250.82401507953</v>
      </c>
      <c r="P76" s="11">
        <f t="shared" si="33"/>
        <v>8.1528406887683091E-2</v>
      </c>
      <c r="Q76" s="12">
        <f t="shared" si="34"/>
        <v>0.19152840688768308</v>
      </c>
      <c r="R76" s="12">
        <f t="shared" si="36"/>
        <v>2.4087809885341344E-2</v>
      </c>
      <c r="S76" s="12">
        <f t="shared" si="37"/>
        <v>0.14385883899472995</v>
      </c>
      <c r="T76" s="7">
        <f t="shared" si="19"/>
        <v>-14090566.920000002</v>
      </c>
      <c r="U76" s="7">
        <f t="shared" si="20"/>
        <v>21529724.359999999</v>
      </c>
      <c r="V76" s="7">
        <f t="shared" si="38"/>
        <v>18242600.620000001</v>
      </c>
      <c r="W76" s="7">
        <f t="shared" si="21"/>
        <v>17377690.66</v>
      </c>
      <c r="X76" s="7">
        <f t="shared" si="18"/>
        <v>0</v>
      </c>
      <c r="Y76" s="7" t="str">
        <f t="shared" si="22"/>
        <v/>
      </c>
      <c r="Z76" s="7" t="str">
        <f t="shared" si="23"/>
        <v/>
      </c>
      <c r="AA76" s="7" t="str">
        <f t="shared" si="24"/>
        <v/>
      </c>
      <c r="AB76" s="7" t="str">
        <f t="shared" si="24"/>
        <v/>
      </c>
      <c r="AC76" s="8" t="str">
        <f t="shared" si="25"/>
        <v/>
      </c>
      <c r="AE76" s="9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>
        <v>13870734.810000001</v>
      </c>
      <c r="AR76" s="7">
        <v>15080520.17</v>
      </c>
      <c r="AS76" s="7">
        <v>10050744.890000001</v>
      </c>
      <c r="AT76" s="7">
        <v>11363842.300000001</v>
      </c>
      <c r="AU76" s="7">
        <v>17398908.969999999</v>
      </c>
      <c r="AV76" s="7">
        <v>17375630.940000001</v>
      </c>
      <c r="AW76" s="7">
        <v>12667950.720000001</v>
      </c>
      <c r="AX76" s="7">
        <v>0</v>
      </c>
      <c r="AY76" s="7">
        <v>21529724.359999999</v>
      </c>
      <c r="AZ76" s="7">
        <v>18242600.620000001</v>
      </c>
      <c r="BA76" s="7">
        <v>17377690.66</v>
      </c>
      <c r="BB76" s="7">
        <v>0</v>
      </c>
      <c r="BC76" s="7"/>
      <c r="BD76" s="7"/>
      <c r="BE76" s="7"/>
      <c r="BF76" s="7"/>
    </row>
    <row r="77" spans="1:58" hidden="1" x14ac:dyDescent="0.25">
      <c r="A77" s="3" t="s">
        <v>455</v>
      </c>
      <c r="B77" s="3" t="str">
        <f t="shared" si="35"/>
        <v>MS</v>
      </c>
      <c r="C77" s="3" t="s">
        <v>1526</v>
      </c>
      <c r="D77" s="3">
        <v>7</v>
      </c>
      <c r="E77" s="11">
        <f t="shared" si="26"/>
        <v>0</v>
      </c>
      <c r="F77" s="11">
        <f t="shared" si="27"/>
        <v>1</v>
      </c>
      <c r="G77" s="7">
        <v>34.047257225587877</v>
      </c>
      <c r="H77" s="11">
        <f t="shared" si="28"/>
        <v>0.68094514451175758</v>
      </c>
      <c r="I77" s="7">
        <f t="shared" si="29"/>
        <v>-5494080.0140198339</v>
      </c>
      <c r="J77" s="7">
        <v>5601924.7628571428</v>
      </c>
      <c r="K77" s="12">
        <v>0.11</v>
      </c>
      <c r="L77" s="7">
        <v>-175184.15</v>
      </c>
      <c r="M77" s="10">
        <f t="shared" si="30"/>
        <v>3.1272135456287535E-2</v>
      </c>
      <c r="N77" s="12">
        <f t="shared" si="31"/>
        <v>0.14127213545628753</v>
      </c>
      <c r="O77" s="7">
        <f t="shared" si="32"/>
        <v>-329644.80084119004</v>
      </c>
      <c r="P77" s="11">
        <f t="shared" si="33"/>
        <v>5.8844917558846632E-2</v>
      </c>
      <c r="Q77" s="12">
        <f t="shared" si="34"/>
        <v>0.16884491755884662</v>
      </c>
      <c r="R77" s="12">
        <f t="shared" si="36"/>
        <v>2.757278210255909E-2</v>
      </c>
      <c r="S77" s="12">
        <f t="shared" si="37"/>
        <v>0.19517495090948533</v>
      </c>
      <c r="T77" s="7">
        <f t="shared" si="19"/>
        <v>-17219860.219999999</v>
      </c>
      <c r="U77" s="7">
        <f t="shared" si="20"/>
        <v>16232234.98</v>
      </c>
      <c r="V77" s="7">
        <f t="shared" si="38"/>
        <v>24081721.629999999</v>
      </c>
      <c r="W77" s="7">
        <f t="shared" si="21"/>
        <v>12662830.42</v>
      </c>
      <c r="X77" s="7">
        <f t="shared" si="18"/>
        <v>3292456.85</v>
      </c>
      <c r="Y77" s="7" t="str">
        <f t="shared" si="22"/>
        <v/>
      </c>
      <c r="Z77" s="7" t="str">
        <f t="shared" si="23"/>
        <v/>
      </c>
      <c r="AA77" s="7" t="str">
        <f t="shared" si="24"/>
        <v/>
      </c>
      <c r="AB77" s="7" t="str">
        <f t="shared" si="24"/>
        <v/>
      </c>
      <c r="AC77" s="8" t="str">
        <f t="shared" si="25"/>
        <v/>
      </c>
      <c r="AE77" s="9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>
        <v>10123346.439999999</v>
      </c>
      <c r="AR77" s="7">
        <v>17393842.199999999</v>
      </c>
      <c r="AS77" s="7">
        <v>7283630.3200000003</v>
      </c>
      <c r="AT77" s="7">
        <v>4119075.4</v>
      </c>
      <c r="AU77" s="7">
        <v>12544813.220000001</v>
      </c>
      <c r="AV77" s="7">
        <v>24164677.739999998</v>
      </c>
      <c r="AW77" s="7">
        <v>8687496.9399999995</v>
      </c>
      <c r="AX77" s="7">
        <v>3691663.76</v>
      </c>
      <c r="AY77" s="7">
        <v>16232234.98</v>
      </c>
      <c r="AZ77" s="7">
        <v>24081721.629999999</v>
      </c>
      <c r="BA77" s="7">
        <v>12662830.42</v>
      </c>
      <c r="BB77" s="7">
        <v>3292456.85</v>
      </c>
      <c r="BC77" s="7"/>
      <c r="BD77" s="7"/>
      <c r="BE77" s="7"/>
      <c r="BF77" s="7"/>
    </row>
    <row r="78" spans="1:58" hidden="1" x14ac:dyDescent="0.25">
      <c r="A78" s="3" t="s">
        <v>991</v>
      </c>
      <c r="B78" s="3" t="str">
        <f t="shared" si="35"/>
        <v>RS</v>
      </c>
      <c r="C78" s="3" t="s">
        <v>1529</v>
      </c>
      <c r="D78" s="3">
        <v>6</v>
      </c>
      <c r="E78" s="11">
        <f t="shared" si="26"/>
        <v>0</v>
      </c>
      <c r="F78" s="11">
        <f t="shared" si="27"/>
        <v>1</v>
      </c>
      <c r="G78" s="7">
        <v>15.500789549108143</v>
      </c>
      <c r="H78" s="11">
        <f t="shared" si="28"/>
        <v>0.31001579098216286</v>
      </c>
      <c r="I78" s="7">
        <f t="shared" si="29"/>
        <v>-15224694.767557103</v>
      </c>
      <c r="J78" s="7">
        <v>11079375.694285713</v>
      </c>
      <c r="K78" s="12">
        <v>0.11</v>
      </c>
      <c r="L78" s="7">
        <v>-1120654.48</v>
      </c>
      <c r="M78" s="10">
        <f t="shared" si="30"/>
        <v>0.10114780028426941</v>
      </c>
      <c r="N78" s="12">
        <f t="shared" si="31"/>
        <v>0.21114780028426941</v>
      </c>
      <c r="O78" s="7">
        <f t="shared" si="32"/>
        <v>-913481.68605342612</v>
      </c>
      <c r="P78" s="11">
        <f t="shared" si="33"/>
        <v>8.2448841095312114E-2</v>
      </c>
      <c r="Q78" s="12">
        <f t="shared" si="34"/>
        <v>0.19244884109531213</v>
      </c>
      <c r="R78" s="12">
        <f t="shared" si="36"/>
        <v>-1.8698959188957281E-2</v>
      </c>
      <c r="S78" s="12">
        <f t="shared" si="37"/>
        <v>-8.8558626534506968E-2</v>
      </c>
      <c r="T78" s="7">
        <f t="shared" si="19"/>
        <v>-22065280</v>
      </c>
      <c r="U78" s="7">
        <f t="shared" si="20"/>
        <v>34641021.5</v>
      </c>
      <c r="V78" s="7">
        <f t="shared" si="38"/>
        <v>38921764.329999998</v>
      </c>
      <c r="W78" s="7">
        <f t="shared" si="21"/>
        <v>19512459.940000001</v>
      </c>
      <c r="X78" s="7">
        <f t="shared" si="18"/>
        <v>1727922.77</v>
      </c>
      <c r="Y78" s="7" t="str">
        <f t="shared" si="22"/>
        <v/>
      </c>
      <c r="Z78" s="7" t="str">
        <f t="shared" si="23"/>
        <v/>
      </c>
      <c r="AA78" s="7" t="str">
        <f t="shared" si="24"/>
        <v/>
      </c>
      <c r="AB78" s="7" t="str">
        <f t="shared" si="24"/>
        <v/>
      </c>
      <c r="AC78" s="8" t="str">
        <f t="shared" si="25"/>
        <v/>
      </c>
      <c r="AE78" s="9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>
        <v>22970850.66</v>
      </c>
      <c r="AR78" s="7">
        <v>28394531.059999999</v>
      </c>
      <c r="AS78" s="7">
        <v>13297039.710000001</v>
      </c>
      <c r="AT78" s="7">
        <v>1866774.52</v>
      </c>
      <c r="AU78" s="7">
        <v>27831857.399999999</v>
      </c>
      <c r="AV78" s="7">
        <v>31423464.43</v>
      </c>
      <c r="AW78" s="7">
        <v>16307556.91</v>
      </c>
      <c r="AX78" s="7">
        <v>1820271.37</v>
      </c>
      <c r="AY78" s="7">
        <v>34641021.5</v>
      </c>
      <c r="AZ78" s="7">
        <v>38921764.329999998</v>
      </c>
      <c r="BA78" s="7">
        <v>19512459.940000001</v>
      </c>
      <c r="BB78" s="7">
        <v>1727922.77</v>
      </c>
      <c r="BC78" s="7"/>
      <c r="BD78" s="7"/>
      <c r="BE78" s="7"/>
      <c r="BF78" s="7"/>
    </row>
    <row r="79" spans="1:58" hidden="1" x14ac:dyDescent="0.25">
      <c r="A79" s="3" t="s">
        <v>120</v>
      </c>
      <c r="B79" s="3" t="str">
        <f t="shared" si="35"/>
        <v>GO</v>
      </c>
      <c r="C79" s="3" t="s">
        <v>1526</v>
      </c>
      <c r="D79" s="3">
        <v>3</v>
      </c>
      <c r="E79" s="11">
        <f t="shared" si="26"/>
        <v>0</v>
      </c>
      <c r="F79" s="11">
        <f t="shared" si="27"/>
        <v>1</v>
      </c>
      <c r="G79" s="7">
        <v>20.934017755464243</v>
      </c>
      <c r="H79" s="11">
        <f t="shared" si="28"/>
        <v>0.41868035510928486</v>
      </c>
      <c r="I79" s="7">
        <f t="shared" si="29"/>
        <v>-453595293.83679849</v>
      </c>
      <c r="J79" s="7">
        <v>189235246.06999999</v>
      </c>
      <c r="K79" s="12">
        <v>0.11</v>
      </c>
      <c r="L79" s="7">
        <v>-3784704.92</v>
      </c>
      <c r="M79" s="10">
        <f t="shared" si="30"/>
        <v>1.99999999926018E-2</v>
      </c>
      <c r="N79" s="12">
        <f t="shared" si="31"/>
        <v>0.12999999999260181</v>
      </c>
      <c r="O79" s="7">
        <f t="shared" si="32"/>
        <v>-27215717.630207907</v>
      </c>
      <c r="P79" s="11">
        <f t="shared" si="33"/>
        <v>0.14381949555074186</v>
      </c>
      <c r="Q79" s="12">
        <f t="shared" si="34"/>
        <v>0.25381949555074185</v>
      </c>
      <c r="R79" s="12">
        <f t="shared" si="36"/>
        <v>0.12381949555814004</v>
      </c>
      <c r="S79" s="12">
        <f t="shared" si="37"/>
        <v>0.95245765819374228</v>
      </c>
      <c r="T79" s="7">
        <f t="shared" si="19"/>
        <v>-780285506.99000001</v>
      </c>
      <c r="U79" s="7">
        <f t="shared" si="20"/>
        <v>208821726.69999999</v>
      </c>
      <c r="V79" s="7">
        <f t="shared" si="38"/>
        <v>896836225.77999997</v>
      </c>
      <c r="W79" s="7">
        <f t="shared" si="21"/>
        <v>105573252.58</v>
      </c>
      <c r="X79" s="7">
        <f t="shared" si="18"/>
        <v>13302244.67</v>
      </c>
      <c r="Y79" s="7" t="str">
        <f t="shared" si="22"/>
        <v/>
      </c>
      <c r="Z79" s="7" t="str">
        <f t="shared" si="23"/>
        <v/>
      </c>
      <c r="AA79" s="7" t="str">
        <f t="shared" si="24"/>
        <v/>
      </c>
      <c r="AB79" s="7" t="str">
        <f t="shared" si="24"/>
        <v/>
      </c>
      <c r="AC79" s="8" t="str">
        <f t="shared" si="25"/>
        <v/>
      </c>
      <c r="AE79" s="9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>
        <v>123926504.72</v>
      </c>
      <c r="AR79" s="7">
        <v>447575864.22000003</v>
      </c>
      <c r="AS79" s="7">
        <v>65641619.049999997</v>
      </c>
      <c r="AT79" s="7">
        <v>11660531.18</v>
      </c>
      <c r="AU79" s="7">
        <v>161060478.74000001</v>
      </c>
      <c r="AV79" s="7">
        <v>699749649.75</v>
      </c>
      <c r="AW79" s="7">
        <v>80195869.340000004</v>
      </c>
      <c r="AX79" s="7">
        <v>12693897.050000001</v>
      </c>
      <c r="AY79" s="7">
        <v>208821726.69999999</v>
      </c>
      <c r="AZ79" s="7">
        <v>896836225.77999997</v>
      </c>
      <c r="BA79" s="7">
        <v>105573252.58</v>
      </c>
      <c r="BB79" s="7">
        <v>13302244.67</v>
      </c>
      <c r="BC79" s="7"/>
      <c r="BD79" s="7"/>
      <c r="BE79" s="7"/>
      <c r="BF79" s="7"/>
    </row>
    <row r="80" spans="1:58" hidden="1" x14ac:dyDescent="0.25">
      <c r="A80" s="3" t="s">
        <v>121</v>
      </c>
      <c r="B80" s="3" t="str">
        <f t="shared" si="35"/>
        <v>GO</v>
      </c>
      <c r="C80" s="3" t="s">
        <v>1526</v>
      </c>
      <c r="D80" s="3">
        <v>7</v>
      </c>
      <c r="E80" s="11">
        <f t="shared" si="26"/>
        <v>0.30503070654281006</v>
      </c>
      <c r="F80" s="11">
        <f t="shared" si="27"/>
        <v>0.69496929345718994</v>
      </c>
      <c r="G80" s="7">
        <v>19.93579412072912</v>
      </c>
      <c r="H80" s="11">
        <f t="shared" si="28"/>
        <v>0.27709529509182235</v>
      </c>
      <c r="I80" s="7">
        <f t="shared" si="29"/>
        <v>-17148018.926748592</v>
      </c>
      <c r="J80" s="7">
        <v>5816734.5599999996</v>
      </c>
      <c r="K80" s="12">
        <v>0.11</v>
      </c>
      <c r="L80" s="7">
        <v>-115177.12</v>
      </c>
      <c r="M80" s="10">
        <f t="shared" si="30"/>
        <v>1.9800992947493209E-2</v>
      </c>
      <c r="N80" s="12">
        <f t="shared" si="31"/>
        <v>0.1298009929474932</v>
      </c>
      <c r="O80" s="7">
        <f t="shared" si="32"/>
        <v>-1028881.1356049156</v>
      </c>
      <c r="P80" s="11">
        <f t="shared" si="33"/>
        <v>0.17688294437230012</v>
      </c>
      <c r="Q80" s="12">
        <f t="shared" si="34"/>
        <v>0.28688294437230011</v>
      </c>
      <c r="R80" s="12">
        <f t="shared" si="36"/>
        <v>0.15708195142480691</v>
      </c>
      <c r="S80" s="12">
        <f t="shared" si="37"/>
        <v>1.2101752679838849</v>
      </c>
      <c r="T80" s="7">
        <f t="shared" si="19"/>
        <v>-23720995.050000001</v>
      </c>
      <c r="U80" s="7">
        <f t="shared" si="20"/>
        <v>5856549.5499999998</v>
      </c>
      <c r="V80" s="7">
        <f t="shared" si="38"/>
        <v>16485363.17</v>
      </c>
      <c r="W80" s="7">
        <f t="shared" si="21"/>
        <v>13092181.43</v>
      </c>
      <c r="X80" s="7">
        <f t="shared" si="18"/>
        <v>0</v>
      </c>
      <c r="Y80" s="7" t="str">
        <f t="shared" si="22"/>
        <v/>
      </c>
      <c r="Z80" s="7" t="str">
        <f t="shared" si="23"/>
        <v/>
      </c>
      <c r="AA80" s="7" t="str">
        <f t="shared" si="24"/>
        <v/>
      </c>
      <c r="AB80" s="7" t="str">
        <f t="shared" si="24"/>
        <v/>
      </c>
      <c r="AC80" s="8" t="str">
        <f t="shared" si="25"/>
        <v/>
      </c>
      <c r="AE80" s="9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>
        <v>4150467.48</v>
      </c>
      <c r="AR80" s="7">
        <v>7603856.8300000001</v>
      </c>
      <c r="AS80" s="7">
        <v>10656340.779999999</v>
      </c>
      <c r="AT80" s="7">
        <v>1329498.5</v>
      </c>
      <c r="AU80" s="7">
        <v>4994204.8</v>
      </c>
      <c r="AV80" s="7">
        <v>8690912.5</v>
      </c>
      <c r="AW80" s="7">
        <v>11985204.609999999</v>
      </c>
      <c r="AX80" s="7">
        <v>1355421.66</v>
      </c>
      <c r="AY80" s="7">
        <v>5856549.5499999998</v>
      </c>
      <c r="AZ80" s="7">
        <v>16485363.17</v>
      </c>
      <c r="BA80" s="7">
        <v>13092181.43</v>
      </c>
      <c r="BB80" s="7">
        <v>0</v>
      </c>
      <c r="BC80" s="7"/>
      <c r="BD80" s="7"/>
      <c r="BE80" s="7"/>
      <c r="BF80" s="7"/>
    </row>
    <row r="81" spans="1:58" hidden="1" x14ac:dyDescent="0.25">
      <c r="A81" s="3" t="s">
        <v>456</v>
      </c>
      <c r="B81" s="3" t="str">
        <f t="shared" si="35"/>
        <v>MS</v>
      </c>
      <c r="C81" s="3" t="s">
        <v>1526</v>
      </c>
      <c r="D81" s="3">
        <v>6</v>
      </c>
      <c r="E81" s="11">
        <f t="shared" si="26"/>
        <v>0.29281690895162837</v>
      </c>
      <c r="F81" s="11">
        <f t="shared" si="27"/>
        <v>0.70718309104837163</v>
      </c>
      <c r="G81" s="7">
        <v>40.347695975006154</v>
      </c>
      <c r="H81" s="11">
        <f t="shared" si="28"/>
        <v>0.5706641671256959</v>
      </c>
      <c r="I81" s="7">
        <f t="shared" si="29"/>
        <v>-44764741.607624643</v>
      </c>
      <c r="J81" s="7">
        <v>18068441.82</v>
      </c>
      <c r="K81" s="12">
        <v>0.11</v>
      </c>
      <c r="L81" s="7">
        <v>-3588351.08</v>
      </c>
      <c r="M81" s="10">
        <f t="shared" si="30"/>
        <v>0.19859770508976851</v>
      </c>
      <c r="N81" s="12">
        <f t="shared" si="31"/>
        <v>0.30859770508976853</v>
      </c>
      <c r="O81" s="7">
        <f t="shared" si="32"/>
        <v>-2685884.4964574785</v>
      </c>
      <c r="P81" s="11">
        <f t="shared" si="33"/>
        <v>0.14865058776039375</v>
      </c>
      <c r="Q81" s="12">
        <f t="shared" si="34"/>
        <v>0.25865058776039374</v>
      </c>
      <c r="R81" s="12">
        <f t="shared" si="36"/>
        <v>-4.9947117329374791E-2</v>
      </c>
      <c r="S81" s="12">
        <f t="shared" si="37"/>
        <v>-0.1618518754533369</v>
      </c>
      <c r="T81" s="7">
        <f t="shared" si="19"/>
        <v>-104265095.48</v>
      </c>
      <c r="U81" s="7">
        <f t="shared" si="20"/>
        <v>34361494.420000002</v>
      </c>
      <c r="V81" s="7">
        <f t="shared" si="38"/>
        <v>73734512.510000005</v>
      </c>
      <c r="W81" s="7">
        <f t="shared" si="21"/>
        <v>70034507.920000002</v>
      </c>
      <c r="X81" s="7">
        <f t="shared" si="18"/>
        <v>5142430.53</v>
      </c>
      <c r="Y81" s="7" t="str">
        <f t="shared" si="22"/>
        <v/>
      </c>
      <c r="Z81" s="7" t="str">
        <f t="shared" si="23"/>
        <v/>
      </c>
      <c r="AA81" s="7" t="str">
        <f t="shared" si="24"/>
        <v/>
      </c>
      <c r="AB81" s="7" t="str">
        <f t="shared" si="24"/>
        <v/>
      </c>
      <c r="AC81" s="8" t="str">
        <f t="shared" si="25"/>
        <v/>
      </c>
      <c r="AE81" s="9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>
        <v>23537166.140000001</v>
      </c>
      <c r="AR81" s="7">
        <v>61210335.109999999</v>
      </c>
      <c r="AS81" s="7">
        <v>47946526.390000001</v>
      </c>
      <c r="AT81" s="7">
        <v>0</v>
      </c>
      <c r="AU81" s="7"/>
      <c r="AV81" s="7"/>
      <c r="AW81" s="7"/>
      <c r="AX81" s="7"/>
      <c r="AY81" s="7">
        <v>34361494.420000002</v>
      </c>
      <c r="AZ81" s="7">
        <v>73734512.510000005</v>
      </c>
      <c r="BA81" s="7">
        <v>70034507.920000002</v>
      </c>
      <c r="BB81" s="7">
        <v>5142430.53</v>
      </c>
      <c r="BC81" s="7"/>
      <c r="BD81" s="7"/>
      <c r="BE81" s="7"/>
      <c r="BF81" s="7"/>
    </row>
    <row r="82" spans="1:58" hidden="1" x14ac:dyDescent="0.25">
      <c r="A82" s="3" t="s">
        <v>1324</v>
      </c>
      <c r="B82" s="3" t="str">
        <f t="shared" si="35"/>
        <v>SP</v>
      </c>
      <c r="C82" s="3" t="s">
        <v>1530</v>
      </c>
      <c r="D82" s="3">
        <v>7</v>
      </c>
      <c r="E82" s="11">
        <f t="shared" si="26"/>
        <v>0.42223304910241516</v>
      </c>
      <c r="F82" s="11">
        <f t="shared" si="27"/>
        <v>0.5777669508975849</v>
      </c>
      <c r="G82" s="7">
        <v>18.784538209682999</v>
      </c>
      <c r="H82" s="11">
        <f t="shared" si="28"/>
        <v>0.21706170730855451</v>
      </c>
      <c r="I82" s="7">
        <f t="shared" si="29"/>
        <v>-15160918.5606505</v>
      </c>
      <c r="J82" s="7">
        <v>4382158.04</v>
      </c>
      <c r="K82" s="12">
        <v>0.1211</v>
      </c>
      <c r="L82" s="7">
        <v>-87643.16</v>
      </c>
      <c r="M82" s="10">
        <f t="shared" si="30"/>
        <v>1.9999999817441546E-2</v>
      </c>
      <c r="N82" s="12">
        <f t="shared" si="31"/>
        <v>0.14109999981744153</v>
      </c>
      <c r="O82" s="7">
        <f t="shared" si="32"/>
        <v>-909655.11363902991</v>
      </c>
      <c r="P82" s="11">
        <f t="shared" si="33"/>
        <v>0.20758153981115429</v>
      </c>
      <c r="Q82" s="12">
        <f t="shared" si="34"/>
        <v>0.32868153981115428</v>
      </c>
      <c r="R82" s="12">
        <f t="shared" si="36"/>
        <v>0.18758153999371274</v>
      </c>
      <c r="S82" s="12">
        <f t="shared" si="37"/>
        <v>1.3294226806265779</v>
      </c>
      <c r="T82" s="7">
        <f t="shared" si="19"/>
        <v>-19364129.59</v>
      </c>
      <c r="U82" s="7">
        <f t="shared" si="20"/>
        <v>3145301.12</v>
      </c>
      <c r="V82" s="7">
        <f t="shared" si="38"/>
        <v>11187954.109999999</v>
      </c>
      <c r="W82" s="7">
        <f t="shared" si="21"/>
        <v>12174775.24</v>
      </c>
      <c r="X82" s="7">
        <f t="shared" si="18"/>
        <v>853298.64</v>
      </c>
      <c r="Y82" s="7" t="str">
        <f t="shared" si="22"/>
        <v/>
      </c>
      <c r="Z82" s="7" t="str">
        <f t="shared" si="23"/>
        <v/>
      </c>
      <c r="AA82" s="7" t="str">
        <f t="shared" si="24"/>
        <v/>
      </c>
      <c r="AB82" s="7" t="str">
        <f t="shared" si="24"/>
        <v/>
      </c>
      <c r="AC82" s="8" t="str">
        <f t="shared" si="25"/>
        <v/>
      </c>
      <c r="AE82" s="9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>
        <v>3307793.28</v>
      </c>
      <c r="AV82" s="7">
        <v>10289021.449999999</v>
      </c>
      <c r="AW82" s="7">
        <v>11174405.800000001</v>
      </c>
      <c r="AX82" s="7">
        <v>0</v>
      </c>
      <c r="AY82" s="7">
        <v>3145301.12</v>
      </c>
      <c r="AZ82" s="7">
        <v>11187954.109999999</v>
      </c>
      <c r="BA82" s="7">
        <v>12174775.24</v>
      </c>
      <c r="BB82" s="7">
        <v>853298.64</v>
      </c>
      <c r="BC82" s="7"/>
      <c r="BD82" s="7"/>
      <c r="BE82" s="7"/>
      <c r="BF82" s="7"/>
    </row>
    <row r="83" spans="1:58" hidden="1" x14ac:dyDescent="0.25">
      <c r="A83" s="3" t="s">
        <v>457</v>
      </c>
      <c r="B83" s="3" t="str">
        <f t="shared" si="35"/>
        <v>MS</v>
      </c>
      <c r="C83" s="3" t="s">
        <v>1526</v>
      </c>
      <c r="D83" s="3">
        <v>6</v>
      </c>
      <c r="E83" s="11">
        <f t="shared" si="26"/>
        <v>0</v>
      </c>
      <c r="F83" s="11">
        <f t="shared" si="27"/>
        <v>1</v>
      </c>
      <c r="G83" s="7">
        <v>13.003541513039599</v>
      </c>
      <c r="H83" s="11">
        <f t="shared" si="28"/>
        <v>0.26007083026079197</v>
      </c>
      <c r="I83" s="7">
        <f t="shared" si="29"/>
        <v>-15125822.382792767</v>
      </c>
      <c r="J83" s="7">
        <v>17910650.329999998</v>
      </c>
      <c r="K83" s="12">
        <v>0.15</v>
      </c>
      <c r="L83" s="7">
        <v>-107463.9</v>
      </c>
      <c r="M83" s="10">
        <f t="shared" si="30"/>
        <v>5.9999998894512503E-3</v>
      </c>
      <c r="N83" s="12">
        <f t="shared" si="31"/>
        <v>0.15599999988945124</v>
      </c>
      <c r="O83" s="7">
        <f t="shared" si="32"/>
        <v>-907549.34296756599</v>
      </c>
      <c r="P83" s="11">
        <f t="shared" si="33"/>
        <v>5.067093188947127E-2</v>
      </c>
      <c r="Q83" s="12">
        <f t="shared" si="34"/>
        <v>0.20067093188947127</v>
      </c>
      <c r="R83" s="12">
        <f t="shared" si="36"/>
        <v>4.4670932000020036E-2</v>
      </c>
      <c r="S83" s="12">
        <f t="shared" si="37"/>
        <v>0.28635212840817892</v>
      </c>
      <c r="T83" s="7">
        <f t="shared" si="19"/>
        <v>-20442257.180000003</v>
      </c>
      <c r="U83" s="7">
        <f t="shared" si="20"/>
        <v>29213488.809999999</v>
      </c>
      <c r="V83" s="7">
        <f t="shared" si="38"/>
        <v>46935071.630000003</v>
      </c>
      <c r="W83" s="7">
        <f t="shared" si="21"/>
        <v>2720674.36</v>
      </c>
      <c r="X83" s="7">
        <f t="shared" si="18"/>
        <v>0</v>
      </c>
      <c r="Y83" s="7">
        <f t="shared" si="22"/>
        <v>-105335284.41</v>
      </c>
      <c r="Z83" s="7">
        <f t="shared" si="23"/>
        <v>-316005853.23000002</v>
      </c>
      <c r="AA83" s="7">
        <f t="shared" si="24"/>
        <v>0</v>
      </c>
      <c r="AB83" s="7">
        <f t="shared" si="24"/>
        <v>197112679.43000001</v>
      </c>
      <c r="AC83" s="8">
        <f t="shared" si="25"/>
        <v>118893173.8</v>
      </c>
      <c r="AE83" s="9">
        <v>0</v>
      </c>
      <c r="AF83" s="7">
        <v>132065134.06999999</v>
      </c>
      <c r="AG83" s="7">
        <v>69088342.640000001</v>
      </c>
      <c r="AH83" s="7">
        <v>0</v>
      </c>
      <c r="AI83" s="7">
        <v>230746013.41</v>
      </c>
      <c r="AJ83" s="7">
        <v>87274928.959999993</v>
      </c>
      <c r="AK83" s="7">
        <v>0</v>
      </c>
      <c r="AL83" s="7">
        <v>197112679.43000001</v>
      </c>
      <c r="AM83" s="7">
        <v>118893173.8</v>
      </c>
      <c r="AN83" s="7"/>
      <c r="AO83" s="7"/>
      <c r="AP83" s="7"/>
      <c r="AQ83" s="7">
        <v>21878123.539999999</v>
      </c>
      <c r="AR83" s="7">
        <v>34831014.649999999</v>
      </c>
      <c r="AS83" s="7">
        <v>318541.27</v>
      </c>
      <c r="AT83" s="7">
        <v>1885686.96</v>
      </c>
      <c r="AU83" s="7">
        <v>23382490.399999999</v>
      </c>
      <c r="AV83" s="7">
        <v>46395989.549999997</v>
      </c>
      <c r="AW83" s="7">
        <v>1459428.42</v>
      </c>
      <c r="AX83" s="7">
        <v>2055319.89</v>
      </c>
      <c r="AY83" s="7">
        <v>29213488.809999999</v>
      </c>
      <c r="AZ83" s="7">
        <v>46935071.630000003</v>
      </c>
      <c r="BA83" s="7">
        <v>2720674.36</v>
      </c>
      <c r="BB83" s="7">
        <v>0</v>
      </c>
      <c r="BC83" s="7"/>
      <c r="BD83" s="7"/>
      <c r="BE83" s="7"/>
      <c r="BF83" s="7"/>
    </row>
    <row r="84" spans="1:58" hidden="1" x14ac:dyDescent="0.25">
      <c r="A84" s="3" t="s">
        <v>1325</v>
      </c>
      <c r="B84" s="3" t="str">
        <f t="shared" si="35"/>
        <v>SP</v>
      </c>
      <c r="C84" s="3" t="s">
        <v>1530</v>
      </c>
      <c r="D84" s="3">
        <v>6</v>
      </c>
      <c r="E84" s="11">
        <f t="shared" si="26"/>
        <v>0</v>
      </c>
      <c r="F84" s="11">
        <f t="shared" si="27"/>
        <v>1</v>
      </c>
      <c r="G84" s="7">
        <v>19.790447971451997</v>
      </c>
      <c r="H84" s="11">
        <f t="shared" si="28"/>
        <v>0.39580895942903993</v>
      </c>
      <c r="I84" s="7">
        <f t="shared" si="29"/>
        <v>-17134660.817433085</v>
      </c>
      <c r="J84" s="7">
        <v>20772017.890000001</v>
      </c>
      <c r="K84" s="12">
        <v>0.17670000000000002</v>
      </c>
      <c r="L84" s="7">
        <v>-1038600.89</v>
      </c>
      <c r="M84" s="10">
        <f t="shared" si="30"/>
        <v>4.9999999783362406E-2</v>
      </c>
      <c r="N84" s="12">
        <f t="shared" si="31"/>
        <v>0.22669999978336242</v>
      </c>
      <c r="O84" s="7">
        <f t="shared" si="32"/>
        <v>-1028079.6490459851</v>
      </c>
      <c r="P84" s="11">
        <f t="shared" si="33"/>
        <v>4.9493489486205376E-2</v>
      </c>
      <c r="Q84" s="12">
        <f t="shared" si="34"/>
        <v>0.22619348948620541</v>
      </c>
      <c r="R84" s="12">
        <f t="shared" si="36"/>
        <v>-5.0651029715700902E-4</v>
      </c>
      <c r="S84" s="12">
        <f t="shared" si="37"/>
        <v>-2.2342756843450884E-3</v>
      </c>
      <c r="T84" s="7">
        <f t="shared" si="19"/>
        <v>-28359673.790000003</v>
      </c>
      <c r="U84" s="7">
        <f t="shared" si="20"/>
        <v>43025588.789999999</v>
      </c>
      <c r="V84" s="7">
        <f t="shared" si="38"/>
        <v>55131844.100000001</v>
      </c>
      <c r="W84" s="7">
        <f t="shared" si="21"/>
        <v>16253418.48</v>
      </c>
      <c r="X84" s="7">
        <f t="shared" si="18"/>
        <v>0</v>
      </c>
      <c r="Y84" s="7" t="str">
        <f t="shared" si="22"/>
        <v/>
      </c>
      <c r="Z84" s="7" t="str">
        <f t="shared" si="23"/>
        <v/>
      </c>
      <c r="AA84" s="7" t="str">
        <f t="shared" si="24"/>
        <v/>
      </c>
      <c r="AB84" s="7" t="str">
        <f t="shared" si="24"/>
        <v/>
      </c>
      <c r="AC84" s="8" t="str">
        <f t="shared" si="25"/>
        <v/>
      </c>
      <c r="AE84" s="9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23717449.030000001</v>
      </c>
      <c r="AR84" s="7">
        <v>34201657.079999998</v>
      </c>
      <c r="AS84" s="7">
        <v>8319665.4000000004</v>
      </c>
      <c r="AT84" s="7">
        <v>0</v>
      </c>
      <c r="AU84" s="7">
        <v>29578741.199999999</v>
      </c>
      <c r="AV84" s="7">
        <v>42677380.549999997</v>
      </c>
      <c r="AW84" s="7">
        <v>12332341.24</v>
      </c>
      <c r="AX84" s="7">
        <v>0</v>
      </c>
      <c r="AY84" s="7">
        <v>43025588.789999999</v>
      </c>
      <c r="AZ84" s="7">
        <v>55131844.100000001</v>
      </c>
      <c r="BA84" s="7">
        <v>16253418.48</v>
      </c>
      <c r="BB84" s="7">
        <v>0</v>
      </c>
      <c r="BC84" s="7"/>
      <c r="BD84" s="7"/>
      <c r="BE84" s="7"/>
      <c r="BF84" s="7"/>
    </row>
    <row r="85" spans="1:58" hidden="1" x14ac:dyDescent="0.25">
      <c r="A85" s="3" t="s">
        <v>58</v>
      </c>
      <c r="B85" s="3" t="str">
        <f t="shared" si="35"/>
        <v>CE</v>
      </c>
      <c r="C85" s="3" t="s">
        <v>1528</v>
      </c>
      <c r="D85" s="3">
        <v>6</v>
      </c>
      <c r="E85" s="11">
        <f t="shared" si="26"/>
        <v>0.17962776427056065</v>
      </c>
      <c r="F85" s="11">
        <f t="shared" si="27"/>
        <v>0.8203722357294394</v>
      </c>
      <c r="G85" s="7">
        <v>20.145497212804621</v>
      </c>
      <c r="H85" s="11">
        <f t="shared" si="28"/>
        <v>0.33053613176699437</v>
      </c>
      <c r="I85" s="7">
        <f t="shared" si="29"/>
        <v>-40848768.745278493</v>
      </c>
      <c r="J85" s="7">
        <v>16705474.705714285</v>
      </c>
      <c r="K85" s="12">
        <v>0.1201</v>
      </c>
      <c r="L85" s="7">
        <v>-693599.15</v>
      </c>
      <c r="M85" s="10">
        <f t="shared" si="30"/>
        <v>4.1519272108008223E-2</v>
      </c>
      <c r="N85" s="12">
        <f t="shared" si="31"/>
        <v>0.16161927210800822</v>
      </c>
      <c r="O85" s="7">
        <f t="shared" si="32"/>
        <v>-2450926.1247167094</v>
      </c>
      <c r="P85" s="11">
        <f t="shared" si="33"/>
        <v>0.14671394664877999</v>
      </c>
      <c r="Q85" s="12">
        <f t="shared" si="34"/>
        <v>0.26681394664878</v>
      </c>
      <c r="R85" s="12">
        <f t="shared" si="36"/>
        <v>0.10519467454077178</v>
      </c>
      <c r="S85" s="12">
        <f t="shared" si="37"/>
        <v>0.65087952178420561</v>
      </c>
      <c r="T85" s="7">
        <f t="shared" si="19"/>
        <v>-61017137.269999996</v>
      </c>
      <c r="U85" s="7">
        <f t="shared" si="20"/>
        <v>4334464.7</v>
      </c>
      <c r="V85" s="7">
        <f t="shared" si="38"/>
        <v>50056765.32</v>
      </c>
      <c r="W85" s="7">
        <f t="shared" si="21"/>
        <v>16683529.359999999</v>
      </c>
      <c r="X85" s="7">
        <f t="shared" si="18"/>
        <v>1388692.71</v>
      </c>
      <c r="Y85" s="7" t="str">
        <f t="shared" si="22"/>
        <v/>
      </c>
      <c r="Z85" s="7" t="str">
        <f t="shared" si="23"/>
        <v/>
      </c>
      <c r="AA85" s="7" t="str">
        <f t="shared" si="24"/>
        <v/>
      </c>
      <c r="AB85" s="7" t="str">
        <f t="shared" si="24"/>
        <v/>
      </c>
      <c r="AC85" s="8" t="str">
        <f t="shared" si="25"/>
        <v/>
      </c>
      <c r="AE85" s="9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>
        <v>6304987.0300000003</v>
      </c>
      <c r="AR85" s="7">
        <v>36183193.840000004</v>
      </c>
      <c r="AS85" s="7">
        <v>14656682.380000001</v>
      </c>
      <c r="AT85" s="7">
        <v>0</v>
      </c>
      <c r="AU85" s="7">
        <v>6357905.3700000001</v>
      </c>
      <c r="AV85" s="7">
        <v>54874040.530000001</v>
      </c>
      <c r="AW85" s="7">
        <v>23027499.609999999</v>
      </c>
      <c r="AX85" s="7">
        <v>0</v>
      </c>
      <c r="AY85" s="7">
        <v>4334464.7</v>
      </c>
      <c r="AZ85" s="7">
        <v>50056765.32</v>
      </c>
      <c r="BA85" s="7">
        <v>16683529.359999999</v>
      </c>
      <c r="BB85" s="7">
        <v>1388692.71</v>
      </c>
      <c r="BC85" s="7"/>
      <c r="BD85" s="7"/>
      <c r="BE85" s="7"/>
      <c r="BF85" s="7"/>
    </row>
    <row r="86" spans="1:58" hidden="1" x14ac:dyDescent="0.25">
      <c r="A86" s="3" t="s">
        <v>89</v>
      </c>
      <c r="B86" s="3" t="str">
        <f t="shared" si="35"/>
        <v>ES</v>
      </c>
      <c r="C86" s="3" t="s">
        <v>1530</v>
      </c>
      <c r="D86" s="3">
        <v>5</v>
      </c>
      <c r="E86" s="11">
        <f t="shared" si="26"/>
        <v>0.26063773971157006</v>
      </c>
      <c r="F86" s="11">
        <f t="shared" si="27"/>
        <v>0.73936226028843</v>
      </c>
      <c r="G86" s="7">
        <v>13.888030600201963</v>
      </c>
      <c r="H86" s="11">
        <f t="shared" si="28"/>
        <v>0.20536571391040412</v>
      </c>
      <c r="I86" s="7">
        <f t="shared" si="29"/>
        <v>-285772470.90438205</v>
      </c>
      <c r="J86" s="7">
        <v>68713545.642857134</v>
      </c>
      <c r="K86" s="12">
        <v>0.11</v>
      </c>
      <c r="L86" s="7">
        <v>-7827460.9100000001</v>
      </c>
      <c r="M86" s="10">
        <f t="shared" si="30"/>
        <v>0.11391437942503663</v>
      </c>
      <c r="N86" s="12">
        <f t="shared" si="31"/>
        <v>0.22391437942503661</v>
      </c>
      <c r="O86" s="7">
        <f t="shared" si="32"/>
        <v>-17146348.254262924</v>
      </c>
      <c r="P86" s="11">
        <f t="shared" si="33"/>
        <v>0.24953374322120009</v>
      </c>
      <c r="Q86" s="12">
        <f t="shared" si="34"/>
        <v>0.35953374322120008</v>
      </c>
      <c r="R86" s="12">
        <f t="shared" si="36"/>
        <v>0.13561936379616346</v>
      </c>
      <c r="S86" s="12">
        <f t="shared" si="37"/>
        <v>0.60567509842112188</v>
      </c>
      <c r="T86" s="7">
        <f t="shared" si="19"/>
        <v>-359627662.57000005</v>
      </c>
      <c r="U86" s="7">
        <f t="shared" si="20"/>
        <v>194125429.30000001</v>
      </c>
      <c r="V86" s="7">
        <f t="shared" si="38"/>
        <v>265895121.46000001</v>
      </c>
      <c r="W86" s="7">
        <f t="shared" si="21"/>
        <v>287857970.41000003</v>
      </c>
      <c r="X86" s="7">
        <f t="shared" si="18"/>
        <v>0</v>
      </c>
      <c r="Y86" s="7" t="str">
        <f t="shared" si="22"/>
        <v/>
      </c>
      <c r="Z86" s="7" t="str">
        <f t="shared" si="23"/>
        <v/>
      </c>
      <c r="AA86" s="7" t="str">
        <f t="shared" si="24"/>
        <v/>
      </c>
      <c r="AB86" s="7" t="str">
        <f t="shared" si="24"/>
        <v/>
      </c>
      <c r="AC86" s="8" t="str">
        <f t="shared" si="25"/>
        <v/>
      </c>
      <c r="AE86" s="9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>
        <v>151638904.13999999</v>
      </c>
      <c r="AR86" s="7">
        <v>253489545.43000001</v>
      </c>
      <c r="AS86" s="7">
        <v>210504651.02000001</v>
      </c>
      <c r="AT86" s="7">
        <v>0</v>
      </c>
      <c r="AU86" s="7">
        <v>168348152.25999999</v>
      </c>
      <c r="AV86" s="7">
        <v>350607339.07999998</v>
      </c>
      <c r="AW86" s="7">
        <v>246857620.36000001</v>
      </c>
      <c r="AX86" s="7">
        <v>0</v>
      </c>
      <c r="AY86" s="7">
        <v>194125429.30000001</v>
      </c>
      <c r="AZ86" s="7">
        <v>265895121.46000001</v>
      </c>
      <c r="BA86" s="7">
        <v>287857970.41000003</v>
      </c>
      <c r="BB86" s="7">
        <v>0</v>
      </c>
      <c r="BC86" s="7"/>
      <c r="BD86" s="7"/>
      <c r="BE86" s="7"/>
      <c r="BF86" s="7"/>
    </row>
    <row r="87" spans="1:58" hidden="1" x14ac:dyDescent="0.25">
      <c r="A87" s="3" t="s">
        <v>122</v>
      </c>
      <c r="B87" s="3" t="str">
        <f t="shared" si="35"/>
        <v>GO</v>
      </c>
      <c r="C87" s="3" t="s">
        <v>1526</v>
      </c>
      <c r="D87" s="3">
        <v>7</v>
      </c>
      <c r="E87" s="11">
        <f t="shared" si="26"/>
        <v>0.44465396734476847</v>
      </c>
      <c r="F87" s="11">
        <f t="shared" si="27"/>
        <v>0.55534603265523153</v>
      </c>
      <c r="G87" s="7">
        <v>8.2884714236739612</v>
      </c>
      <c r="H87" s="11">
        <f t="shared" si="28"/>
        <v>9.2059394438271852E-2</v>
      </c>
      <c r="I87" s="7">
        <f t="shared" si="29"/>
        <v>-23722845.931028143</v>
      </c>
      <c r="J87" s="7">
        <v>3356421.51</v>
      </c>
      <c r="K87" s="12">
        <v>0.11</v>
      </c>
      <c r="L87" s="7">
        <v>-671284.3</v>
      </c>
      <c r="M87" s="10">
        <f t="shared" si="30"/>
        <v>0.1999999994041273</v>
      </c>
      <c r="N87" s="12">
        <f t="shared" si="31"/>
        <v>0.30999999940412731</v>
      </c>
      <c r="O87" s="7">
        <f t="shared" si="32"/>
        <v>-1423370.7558616884</v>
      </c>
      <c r="P87" s="11">
        <f t="shared" si="33"/>
        <v>0.42407389882973562</v>
      </c>
      <c r="Q87" s="12">
        <f t="shared" si="34"/>
        <v>0.53407389882973566</v>
      </c>
      <c r="R87" s="12">
        <f t="shared" si="36"/>
        <v>0.22407389942560835</v>
      </c>
      <c r="S87" s="12">
        <f t="shared" si="37"/>
        <v>0.7228190317945693</v>
      </c>
      <c r="T87" s="7">
        <f t="shared" si="19"/>
        <v>-26128191.409999996</v>
      </c>
      <c r="U87" s="7">
        <f t="shared" si="20"/>
        <v>603302.64</v>
      </c>
      <c r="V87" s="7">
        <f t="shared" si="38"/>
        <v>14510187.439999999</v>
      </c>
      <c r="W87" s="7">
        <f t="shared" si="21"/>
        <v>12221306.609999999</v>
      </c>
      <c r="X87" s="7">
        <f t="shared" si="18"/>
        <v>0</v>
      </c>
      <c r="Y87" s="7" t="str">
        <f t="shared" si="22"/>
        <v/>
      </c>
      <c r="Z87" s="7" t="str">
        <f t="shared" si="23"/>
        <v/>
      </c>
      <c r="AA87" s="7" t="str">
        <f t="shared" si="24"/>
        <v/>
      </c>
      <c r="AB87" s="7" t="str">
        <f t="shared" si="24"/>
        <v/>
      </c>
      <c r="AC87" s="8" t="str">
        <f t="shared" si="25"/>
        <v/>
      </c>
      <c r="AE87" s="9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>
        <v>469547.51</v>
      </c>
      <c r="AR87" s="7">
        <v>11597385.640000001</v>
      </c>
      <c r="AS87" s="7">
        <v>7092885.6900000004</v>
      </c>
      <c r="AT87" s="7">
        <v>0</v>
      </c>
      <c r="AU87" s="7">
        <v>0</v>
      </c>
      <c r="AV87" s="7">
        <v>-2567104.48</v>
      </c>
      <c r="AW87" s="7">
        <v>7331652.6200000001</v>
      </c>
      <c r="AX87" s="7">
        <v>0</v>
      </c>
      <c r="AY87" s="7">
        <v>603302.64</v>
      </c>
      <c r="AZ87" s="7">
        <v>14510187.439999999</v>
      </c>
      <c r="BA87" s="7">
        <v>12221306.609999999</v>
      </c>
      <c r="BB87" s="7">
        <v>0</v>
      </c>
      <c r="BC87" s="7"/>
      <c r="BD87" s="7"/>
      <c r="BE87" s="7"/>
      <c r="BF87" s="7"/>
    </row>
    <row r="88" spans="1:58" x14ac:dyDescent="0.25">
      <c r="A88" s="3" t="s">
        <v>490</v>
      </c>
      <c r="B88" s="3" t="str">
        <f t="shared" si="35"/>
        <v>MT</v>
      </c>
      <c r="C88" s="3" t="s">
        <v>1526</v>
      </c>
      <c r="D88" s="3">
        <v>7</v>
      </c>
      <c r="E88" s="11">
        <f t="shared" si="26"/>
        <v>3.5931687152161593E-2</v>
      </c>
      <c r="F88" s="11">
        <f t="shared" si="27"/>
        <v>0.96406831284783845</v>
      </c>
      <c r="G88" s="7">
        <v>19.123928427519399</v>
      </c>
      <c r="H88" s="11">
        <f t="shared" si="28"/>
        <v>0.36873546828282883</v>
      </c>
      <c r="I88" s="7">
        <f t="shared" si="29"/>
        <v>-6574116.3803012539</v>
      </c>
      <c r="J88" s="7">
        <v>5285905.3</v>
      </c>
      <c r="K88" s="12">
        <v>0.11</v>
      </c>
      <c r="L88" s="7">
        <v>-184478.09</v>
      </c>
      <c r="M88" s="10">
        <f t="shared" si="30"/>
        <v>3.4899999059763709E-2</v>
      </c>
      <c r="N88" s="12">
        <f t="shared" si="31"/>
        <v>0.1448999990597637</v>
      </c>
      <c r="O88" s="7">
        <f t="shared" si="32"/>
        <v>-394446.98281807522</v>
      </c>
      <c r="P88" s="11">
        <f t="shared" si="33"/>
        <v>7.4622408164988357E-2</v>
      </c>
      <c r="Q88" s="12">
        <f t="shared" si="34"/>
        <v>0.18462240816498837</v>
      </c>
      <c r="R88" s="12">
        <f t="shared" si="36"/>
        <v>3.9722409105224676E-2</v>
      </c>
      <c r="S88" s="12">
        <f t="shared" si="37"/>
        <v>0.27413671057955802</v>
      </c>
      <c r="T88" s="7">
        <f t="shared" si="19"/>
        <v>-10414202.049999999</v>
      </c>
      <c r="U88" s="7">
        <f t="shared" si="20"/>
        <v>1731237.01</v>
      </c>
      <c r="V88" s="7">
        <f t="shared" si="38"/>
        <v>10040002.199999999</v>
      </c>
      <c r="W88" s="7">
        <f t="shared" si="21"/>
        <v>2105436.86</v>
      </c>
      <c r="X88" s="7">
        <f t="shared" si="18"/>
        <v>0</v>
      </c>
      <c r="Y88" s="7" t="str">
        <f t="shared" si="22"/>
        <v/>
      </c>
      <c r="Z88" s="7" t="str">
        <f t="shared" si="23"/>
        <v/>
      </c>
      <c r="AA88" s="7" t="str">
        <f t="shared" si="24"/>
        <v/>
      </c>
      <c r="AB88" s="7" t="str">
        <f t="shared" si="24"/>
        <v/>
      </c>
      <c r="AC88" s="8" t="str">
        <f t="shared" si="25"/>
        <v/>
      </c>
      <c r="AE88" s="9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>
        <v>0</v>
      </c>
      <c r="AR88" s="7">
        <v>7695800.3600000003</v>
      </c>
      <c r="AS88" s="7">
        <v>190254.5</v>
      </c>
      <c r="AT88" s="7">
        <v>0</v>
      </c>
      <c r="AU88" s="7">
        <v>627926.07999999996</v>
      </c>
      <c r="AV88" s="7">
        <v>8802298.3699999992</v>
      </c>
      <c r="AW88" s="7">
        <v>0</v>
      </c>
      <c r="AX88" s="7">
        <v>0</v>
      </c>
      <c r="AY88" s="7">
        <v>1731237.01</v>
      </c>
      <c r="AZ88" s="7">
        <v>10040002.199999999</v>
      </c>
      <c r="BA88" s="7">
        <v>2105436.86</v>
      </c>
      <c r="BB88" s="7">
        <v>0</v>
      </c>
      <c r="BC88" s="7"/>
      <c r="BD88" s="7"/>
      <c r="BE88" s="7"/>
      <c r="BF88" s="7"/>
    </row>
    <row r="89" spans="1:58" x14ac:dyDescent="0.25">
      <c r="A89" s="3" t="s">
        <v>491</v>
      </c>
      <c r="B89" s="3" t="str">
        <f t="shared" si="35"/>
        <v>MT</v>
      </c>
      <c r="C89" s="3" t="s">
        <v>1526</v>
      </c>
      <c r="D89" s="3">
        <v>7</v>
      </c>
      <c r="E89" s="11">
        <f t="shared" si="26"/>
        <v>0.28129962382609919</v>
      </c>
      <c r="F89" s="11">
        <f t="shared" si="27"/>
        <v>0.71870037617390081</v>
      </c>
      <c r="G89" s="7">
        <v>18.130771290563953</v>
      </c>
      <c r="H89" s="11">
        <f t="shared" si="28"/>
        <v>0.2606118429370255</v>
      </c>
      <c r="I89" s="7">
        <f t="shared" si="29"/>
        <v>-14153779.2762536</v>
      </c>
      <c r="J89" s="7">
        <v>3815584.04</v>
      </c>
      <c r="K89" s="12">
        <v>0.11</v>
      </c>
      <c r="L89" s="7">
        <v>-372782.56</v>
      </c>
      <c r="M89" s="10">
        <f t="shared" si="30"/>
        <v>9.7699999814445188E-2</v>
      </c>
      <c r="N89" s="12">
        <f t="shared" si="31"/>
        <v>0.2076999998144452</v>
      </c>
      <c r="O89" s="7">
        <f t="shared" si="32"/>
        <v>-849226.75657521596</v>
      </c>
      <c r="P89" s="11">
        <f t="shared" si="33"/>
        <v>0.22256796015301919</v>
      </c>
      <c r="Q89" s="12">
        <f t="shared" si="34"/>
        <v>0.3325679601530192</v>
      </c>
      <c r="R89" s="12">
        <f t="shared" si="36"/>
        <v>0.124867960338574</v>
      </c>
      <c r="S89" s="12">
        <f t="shared" si="37"/>
        <v>0.60119383943249116</v>
      </c>
      <c r="T89" s="7">
        <f t="shared" si="19"/>
        <v>-19142556.099999998</v>
      </c>
      <c r="U89" s="7">
        <f t="shared" si="20"/>
        <v>396433.23</v>
      </c>
      <c r="V89" s="7">
        <f t="shared" si="38"/>
        <v>13757762.27</v>
      </c>
      <c r="W89" s="7">
        <f t="shared" si="21"/>
        <v>6005533.3600000003</v>
      </c>
      <c r="X89" s="7">
        <f t="shared" si="18"/>
        <v>224306.3</v>
      </c>
      <c r="Y89" s="7" t="str">
        <f t="shared" si="22"/>
        <v/>
      </c>
      <c r="Z89" s="7" t="str">
        <f t="shared" si="23"/>
        <v/>
      </c>
      <c r="AA89" s="7" t="str">
        <f t="shared" si="24"/>
        <v/>
      </c>
      <c r="AB89" s="7" t="str">
        <f t="shared" si="24"/>
        <v/>
      </c>
      <c r="AC89" s="8" t="str">
        <f t="shared" si="25"/>
        <v/>
      </c>
      <c r="AE89" s="9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>
        <v>352950.24</v>
      </c>
      <c r="AR89" s="7">
        <v>-5120088.53</v>
      </c>
      <c r="AS89" s="7">
        <v>2722011.64</v>
      </c>
      <c r="AT89" s="7">
        <v>3539859.49</v>
      </c>
      <c r="AU89" s="7">
        <v>370533.49</v>
      </c>
      <c r="AV89" s="7">
        <v>10492473.380000001</v>
      </c>
      <c r="AW89" s="7">
        <v>4135072.34</v>
      </c>
      <c r="AX89" s="7">
        <v>3951364.42</v>
      </c>
      <c r="AY89" s="7">
        <v>396433.23</v>
      </c>
      <c r="AZ89" s="7">
        <v>13757762.27</v>
      </c>
      <c r="BA89" s="7">
        <v>6005533.3600000003</v>
      </c>
      <c r="BB89" s="7">
        <v>224306.3</v>
      </c>
      <c r="BC89" s="7"/>
      <c r="BD89" s="7"/>
      <c r="BE89" s="7"/>
      <c r="BF89" s="7"/>
    </row>
    <row r="90" spans="1:58" hidden="1" x14ac:dyDescent="0.25">
      <c r="A90" s="3" t="s">
        <v>1326</v>
      </c>
      <c r="B90" s="3" t="str">
        <f t="shared" si="35"/>
        <v>SP</v>
      </c>
      <c r="C90" s="3" t="s">
        <v>1530</v>
      </c>
      <c r="D90" s="3">
        <v>7</v>
      </c>
      <c r="E90" s="11">
        <f t="shared" si="26"/>
        <v>0</v>
      </c>
      <c r="F90" s="11">
        <f t="shared" si="27"/>
        <v>1</v>
      </c>
      <c r="G90" s="7">
        <v>11.639496446172643</v>
      </c>
      <c r="H90" s="11">
        <f t="shared" si="28"/>
        <v>0.23278992892345285</v>
      </c>
      <c r="I90" s="7">
        <f t="shared" si="29"/>
        <v>-23721874.431181163</v>
      </c>
      <c r="J90" s="7">
        <v>8632349.0999999996</v>
      </c>
      <c r="K90" s="12">
        <v>0.158</v>
      </c>
      <c r="L90" s="7">
        <v>-738245.33</v>
      </c>
      <c r="M90" s="10">
        <f t="shared" si="30"/>
        <v>8.5520791785401729E-2</v>
      </c>
      <c r="N90" s="12">
        <f t="shared" si="31"/>
        <v>0.24352079178540173</v>
      </c>
      <c r="O90" s="7">
        <f t="shared" si="32"/>
        <v>-1423312.4658708698</v>
      </c>
      <c r="P90" s="11">
        <f t="shared" si="33"/>
        <v>0.1648812448827944</v>
      </c>
      <c r="Q90" s="12">
        <f t="shared" si="34"/>
        <v>0.3228812448827944</v>
      </c>
      <c r="R90" s="12">
        <f t="shared" si="36"/>
        <v>7.9360453097392675E-2</v>
      </c>
      <c r="S90" s="12">
        <f t="shared" si="37"/>
        <v>0.32588779182078076</v>
      </c>
      <c r="T90" s="7">
        <f t="shared" si="19"/>
        <v>-30919659.850000001</v>
      </c>
      <c r="U90" s="7">
        <f t="shared" si="20"/>
        <v>16170366.699999999</v>
      </c>
      <c r="V90" s="7">
        <f t="shared" si="38"/>
        <v>32090099.629999999</v>
      </c>
      <c r="W90" s="7">
        <f t="shared" si="21"/>
        <v>14999926.92</v>
      </c>
      <c r="X90" s="7">
        <f t="shared" si="18"/>
        <v>0</v>
      </c>
      <c r="Y90" s="7" t="str">
        <f t="shared" si="22"/>
        <v/>
      </c>
      <c r="Z90" s="7" t="str">
        <f t="shared" si="23"/>
        <v/>
      </c>
      <c r="AA90" s="7" t="str">
        <f t="shared" si="24"/>
        <v/>
      </c>
      <c r="AB90" s="7" t="str">
        <f t="shared" si="24"/>
        <v/>
      </c>
      <c r="AC90" s="8" t="str">
        <f t="shared" si="25"/>
        <v/>
      </c>
      <c r="AE90" s="9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>
        <v>10658122.25</v>
      </c>
      <c r="AR90" s="7">
        <v>18715453.199999999</v>
      </c>
      <c r="AS90" s="7">
        <v>10882967.82</v>
      </c>
      <c r="AT90" s="7">
        <v>0</v>
      </c>
      <c r="AU90" s="7">
        <v>12471853.27</v>
      </c>
      <c r="AV90" s="7">
        <v>26880034.449999999</v>
      </c>
      <c r="AW90" s="7">
        <v>12485314.24</v>
      </c>
      <c r="AX90" s="7">
        <v>0</v>
      </c>
      <c r="AY90" s="7">
        <v>16170366.699999999</v>
      </c>
      <c r="AZ90" s="7">
        <v>32090099.629999999</v>
      </c>
      <c r="BA90" s="7">
        <v>14999926.92</v>
      </c>
      <c r="BB90" s="7">
        <v>0</v>
      </c>
      <c r="BC90" s="7"/>
      <c r="BD90" s="7"/>
      <c r="BE90" s="7"/>
      <c r="BF90" s="7"/>
    </row>
    <row r="91" spans="1:58" hidden="1" x14ac:dyDescent="0.25">
      <c r="A91" s="3" t="s">
        <v>282</v>
      </c>
      <c r="B91" s="3" t="str">
        <f t="shared" si="35"/>
        <v>MG</v>
      </c>
      <c r="C91" s="3" t="s">
        <v>1530</v>
      </c>
      <c r="D91" s="3">
        <v>7</v>
      </c>
      <c r="E91" s="11">
        <f t="shared" si="26"/>
        <v>0</v>
      </c>
      <c r="F91" s="11">
        <f t="shared" si="27"/>
        <v>1</v>
      </c>
      <c r="G91" s="7">
        <v>54.151630714805805</v>
      </c>
      <c r="H91" s="11">
        <f t="shared" si="28"/>
        <v>1.0830326142961162</v>
      </c>
      <c r="I91" s="7">
        <f t="shared" si="29"/>
        <v>863270.05755786889</v>
      </c>
      <c r="J91" s="7">
        <v>3167382.4</v>
      </c>
      <c r="K91" s="12">
        <v>0.158</v>
      </c>
      <c r="L91" s="7">
        <v>-292982.87</v>
      </c>
      <c r="M91" s="10">
        <f t="shared" si="30"/>
        <v>9.2499999368563776E-2</v>
      </c>
      <c r="N91" s="12">
        <f t="shared" si="31"/>
        <v>0.25049999936856376</v>
      </c>
      <c r="O91" s="7">
        <f t="shared" si="32"/>
        <v>51796.203453472132</v>
      </c>
      <c r="P91" s="11">
        <f t="shared" si="33"/>
        <v>-1.63529997052052E-2</v>
      </c>
      <c r="Q91" s="12">
        <f t="shared" si="34"/>
        <v>0.14164700029479479</v>
      </c>
      <c r="R91" s="12">
        <f t="shared" si="36"/>
        <v>-0.10885299907376897</v>
      </c>
      <c r="S91" s="12">
        <f t="shared" si="37"/>
        <v>-0.43454291156948144</v>
      </c>
      <c r="T91" s="7">
        <f t="shared" si="19"/>
        <v>-10396758.73</v>
      </c>
      <c r="U91" s="7">
        <f t="shared" si="20"/>
        <v>9738494.1300000008</v>
      </c>
      <c r="V91" s="7">
        <f t="shared" si="38"/>
        <v>13640041.470000001</v>
      </c>
      <c r="W91" s="7">
        <f t="shared" si="21"/>
        <v>8450728.2200000007</v>
      </c>
      <c r="X91" s="7">
        <f t="shared" si="18"/>
        <v>1955516.83</v>
      </c>
      <c r="Y91" s="7" t="str">
        <f t="shared" si="22"/>
        <v/>
      </c>
      <c r="Z91" s="7" t="str">
        <f t="shared" si="23"/>
        <v/>
      </c>
      <c r="AA91" s="7" t="str">
        <f t="shared" si="24"/>
        <v/>
      </c>
      <c r="AB91" s="7" t="str">
        <f t="shared" si="24"/>
        <v/>
      </c>
      <c r="AC91" s="8" t="str">
        <f t="shared" si="25"/>
        <v/>
      </c>
      <c r="AE91" s="9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>
        <v>6647218.5300000003</v>
      </c>
      <c r="AR91" s="7">
        <v>11919265.35</v>
      </c>
      <c r="AS91" s="7">
        <v>6593882.4299999997</v>
      </c>
      <c r="AT91" s="7">
        <v>1502353.79</v>
      </c>
      <c r="AU91" s="7">
        <v>7789127.5300000003</v>
      </c>
      <c r="AV91" s="7">
        <v>11664157.300000001</v>
      </c>
      <c r="AW91" s="7">
        <v>7291733.9699999997</v>
      </c>
      <c r="AX91" s="7">
        <v>1500263.04</v>
      </c>
      <c r="AY91" s="7">
        <v>9738494.1300000008</v>
      </c>
      <c r="AZ91" s="7">
        <v>13640041.470000001</v>
      </c>
      <c r="BA91" s="7">
        <v>8450728.2200000007</v>
      </c>
      <c r="BB91" s="7">
        <v>1955516.83</v>
      </c>
      <c r="BC91" s="7"/>
      <c r="BD91" s="7"/>
      <c r="BE91" s="7"/>
      <c r="BF91" s="7"/>
    </row>
    <row r="92" spans="1:58" hidden="1" x14ac:dyDescent="0.25">
      <c r="A92" s="3" t="s">
        <v>283</v>
      </c>
      <c r="B92" s="3" t="str">
        <f t="shared" si="35"/>
        <v>MG</v>
      </c>
      <c r="C92" s="3" t="s">
        <v>1530</v>
      </c>
      <c r="D92" s="3">
        <v>7</v>
      </c>
      <c r="E92" s="11">
        <f t="shared" si="26"/>
        <v>0</v>
      </c>
      <c r="F92" s="11">
        <f t="shared" si="27"/>
        <v>1</v>
      </c>
      <c r="G92" s="7">
        <v>17.832983417714583</v>
      </c>
      <c r="H92" s="11">
        <f t="shared" si="28"/>
        <v>0.35665966835429169</v>
      </c>
      <c r="I92" s="7">
        <f t="shared" si="29"/>
        <v>-40337122.058440432</v>
      </c>
      <c r="J92" s="7">
        <v>13533091</v>
      </c>
      <c r="K92" s="12">
        <v>0.11</v>
      </c>
      <c r="L92" s="7">
        <v>-169163.64</v>
      </c>
      <c r="M92" s="10">
        <f t="shared" si="30"/>
        <v>1.2500000184732372E-2</v>
      </c>
      <c r="N92" s="12">
        <f t="shared" si="31"/>
        <v>0.12250000018473237</v>
      </c>
      <c r="O92" s="7">
        <f t="shared" si="32"/>
        <v>-2420227.3235064256</v>
      </c>
      <c r="P92" s="11">
        <f t="shared" si="33"/>
        <v>0.17883773363427657</v>
      </c>
      <c r="Q92" s="12">
        <f t="shared" si="34"/>
        <v>0.28883773363427656</v>
      </c>
      <c r="R92" s="12">
        <f t="shared" si="36"/>
        <v>0.1663377334495442</v>
      </c>
      <c r="S92" s="12">
        <f t="shared" si="37"/>
        <v>1.35785904652003</v>
      </c>
      <c r="T92" s="7">
        <f t="shared" si="19"/>
        <v>-62699507.670000002</v>
      </c>
      <c r="U92" s="7">
        <f t="shared" si="20"/>
        <v>21443461.48</v>
      </c>
      <c r="V92" s="7">
        <f t="shared" si="38"/>
        <v>71360291.230000004</v>
      </c>
      <c r="W92" s="7">
        <f t="shared" si="21"/>
        <v>15402023.359999999</v>
      </c>
      <c r="X92" s="7">
        <f t="shared" si="18"/>
        <v>2619345.44</v>
      </c>
      <c r="Y92" s="7" t="str">
        <f t="shared" si="22"/>
        <v/>
      </c>
      <c r="Z92" s="7" t="str">
        <f t="shared" si="23"/>
        <v/>
      </c>
      <c r="AA92" s="7" t="str">
        <f t="shared" si="24"/>
        <v/>
      </c>
      <c r="AB92" s="7" t="str">
        <f t="shared" si="24"/>
        <v/>
      </c>
      <c r="AC92" s="8" t="str">
        <f t="shared" si="25"/>
        <v/>
      </c>
      <c r="AE92" s="9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>
        <v>11864689.58</v>
      </c>
      <c r="AR92" s="7">
        <v>36007289.700000003</v>
      </c>
      <c r="AS92" s="7">
        <v>8322425.1500000004</v>
      </c>
      <c r="AT92" s="7">
        <v>3705620.95</v>
      </c>
      <c r="AU92" s="7">
        <v>13555052.710000001</v>
      </c>
      <c r="AV92" s="7">
        <v>26376441.59</v>
      </c>
      <c r="AW92" s="7">
        <v>9155796.1600000001</v>
      </c>
      <c r="AX92" s="7">
        <v>0</v>
      </c>
      <c r="AY92" s="7">
        <v>17240593.670000002</v>
      </c>
      <c r="AZ92" s="7">
        <v>52346329.479999997</v>
      </c>
      <c r="BA92" s="7">
        <v>13051511.24</v>
      </c>
      <c r="BB92" s="7">
        <v>0</v>
      </c>
      <c r="BC92" s="7">
        <v>21443461.48</v>
      </c>
      <c r="BD92" s="7">
        <v>71360291.230000004</v>
      </c>
      <c r="BE92" s="7">
        <v>15402023.359999999</v>
      </c>
      <c r="BF92" s="7">
        <v>2619345.44</v>
      </c>
    </row>
    <row r="93" spans="1:58" hidden="1" x14ac:dyDescent="0.25">
      <c r="A93" s="3" t="s">
        <v>750</v>
      </c>
      <c r="B93" s="3" t="str">
        <f t="shared" si="35"/>
        <v>PR</v>
      </c>
      <c r="C93" s="3" t="s">
        <v>1529</v>
      </c>
      <c r="D93" s="3">
        <v>6</v>
      </c>
      <c r="E93" s="11">
        <f t="shared" si="26"/>
        <v>0.66763460082283943</v>
      </c>
      <c r="F93" s="11">
        <f t="shared" si="27"/>
        <v>0.33236539917716057</v>
      </c>
      <c r="G93" s="7">
        <v>10.849358716341902</v>
      </c>
      <c r="H93" s="11">
        <f t="shared" si="28"/>
        <v>7.2119028811463648E-2</v>
      </c>
      <c r="I93" s="7">
        <f t="shared" si="29"/>
        <v>-83438703.529326379</v>
      </c>
      <c r="J93" s="7">
        <v>20744895.93</v>
      </c>
      <c r="K93" s="12">
        <v>0.18</v>
      </c>
      <c r="L93" s="7">
        <v>-1836075.72</v>
      </c>
      <c r="M93" s="10">
        <f t="shared" si="30"/>
        <v>8.8507347840910577E-2</v>
      </c>
      <c r="N93" s="12">
        <f t="shared" si="31"/>
        <v>0.26850734784091057</v>
      </c>
      <c r="O93" s="7">
        <f t="shared" si="32"/>
        <v>-5006322.2117595822</v>
      </c>
      <c r="P93" s="11">
        <f t="shared" si="33"/>
        <v>0.24132790198864026</v>
      </c>
      <c r="Q93" s="12">
        <f t="shared" si="34"/>
        <v>0.42132790198864023</v>
      </c>
      <c r="R93" s="12">
        <f t="shared" si="36"/>
        <v>0.15282055414772966</v>
      </c>
      <c r="S93" s="12">
        <f t="shared" si="37"/>
        <v>0.56914849957206815</v>
      </c>
      <c r="T93" s="7">
        <f t="shared" si="19"/>
        <v>-89923930.030000001</v>
      </c>
      <c r="U93" s="7">
        <f t="shared" si="20"/>
        <v>41192472.890000001</v>
      </c>
      <c r="V93" s="7">
        <f t="shared" si="38"/>
        <v>29887602.899999999</v>
      </c>
      <c r="W93" s="7">
        <f t="shared" si="21"/>
        <v>101228800.02</v>
      </c>
      <c r="X93" s="7">
        <f t="shared" si="18"/>
        <v>0</v>
      </c>
      <c r="Y93" s="7" t="str">
        <f t="shared" si="22"/>
        <v/>
      </c>
      <c r="Z93" s="7" t="str">
        <f t="shared" si="23"/>
        <v/>
      </c>
      <c r="AA93" s="7" t="str">
        <f t="shared" si="24"/>
        <v/>
      </c>
      <c r="AB93" s="7" t="str">
        <f t="shared" si="24"/>
        <v/>
      </c>
      <c r="AC93" s="8" t="str">
        <f t="shared" si="25"/>
        <v/>
      </c>
      <c r="AE93" s="9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>
        <v>32518183.960000001</v>
      </c>
      <c r="AR93" s="7">
        <v>37586566.509999998</v>
      </c>
      <c r="AS93" s="7">
        <v>61440843.780000001</v>
      </c>
      <c r="AT93" s="7">
        <v>0</v>
      </c>
      <c r="AU93" s="7">
        <v>32836960.899999999</v>
      </c>
      <c r="AV93" s="7">
        <v>31385882.649999999</v>
      </c>
      <c r="AW93" s="7">
        <v>80810678.530000001</v>
      </c>
      <c r="AX93" s="7">
        <v>0</v>
      </c>
      <c r="AY93" s="7">
        <v>41192472.890000001</v>
      </c>
      <c r="AZ93" s="7">
        <v>29887602.899999999</v>
      </c>
      <c r="BA93" s="7">
        <v>101228800.02</v>
      </c>
      <c r="BB93" s="7">
        <v>0</v>
      </c>
      <c r="BC93" s="7"/>
      <c r="BD93" s="7"/>
      <c r="BE93" s="7"/>
      <c r="BF93" s="7"/>
    </row>
    <row r="94" spans="1:58" hidden="1" x14ac:dyDescent="0.25">
      <c r="A94" s="3" t="s">
        <v>1269</v>
      </c>
      <c r="B94" s="3" t="str">
        <f t="shared" si="35"/>
        <v>SC</v>
      </c>
      <c r="C94" s="3" t="s">
        <v>1529</v>
      </c>
      <c r="D94" s="3">
        <v>6</v>
      </c>
      <c r="E94" s="11">
        <f t="shared" si="26"/>
        <v>0</v>
      </c>
      <c r="F94" s="11">
        <f t="shared" si="27"/>
        <v>1</v>
      </c>
      <c r="G94" s="7">
        <v>24.794565618353669</v>
      </c>
      <c r="H94" s="11">
        <f t="shared" si="28"/>
        <v>0.4958913123670734</v>
      </c>
      <c r="I94" s="7">
        <f t="shared" si="29"/>
        <v>-22423855.923559401</v>
      </c>
      <c r="J94" s="7">
        <v>21864829.870000001</v>
      </c>
      <c r="K94" s="12">
        <v>0.13300000000000001</v>
      </c>
      <c r="L94" s="7">
        <v>-1596943.37</v>
      </c>
      <c r="M94" s="10">
        <f t="shared" si="30"/>
        <v>7.3037081902526599E-2</v>
      </c>
      <c r="N94" s="12">
        <f t="shared" si="31"/>
        <v>0.20603708190252662</v>
      </c>
      <c r="O94" s="7">
        <f t="shared" si="32"/>
        <v>-1345431.355413564</v>
      </c>
      <c r="P94" s="11">
        <f t="shared" si="33"/>
        <v>6.1534041811118101E-2</v>
      </c>
      <c r="Q94" s="12">
        <f t="shared" si="34"/>
        <v>0.19453404181111811</v>
      </c>
      <c r="R94" s="12">
        <f t="shared" si="36"/>
        <v>-1.1503040091408512E-2</v>
      </c>
      <c r="S94" s="12">
        <f t="shared" si="37"/>
        <v>-5.5829950537012785E-2</v>
      </c>
      <c r="T94" s="7">
        <f t="shared" si="19"/>
        <v>-44482185.039999999</v>
      </c>
      <c r="U94" s="7">
        <f t="shared" si="20"/>
        <v>39436579.020000003</v>
      </c>
      <c r="V94" s="7">
        <f t="shared" si="38"/>
        <v>60626128.719999999</v>
      </c>
      <c r="W94" s="7">
        <f t="shared" si="21"/>
        <v>24775610.100000001</v>
      </c>
      <c r="X94" s="7">
        <f t="shared" si="18"/>
        <v>1482974.76</v>
      </c>
      <c r="Y94" s="7" t="str">
        <f t="shared" si="22"/>
        <v/>
      </c>
      <c r="Z94" s="7" t="str">
        <f t="shared" si="23"/>
        <v/>
      </c>
      <c r="AA94" s="7" t="str">
        <f t="shared" si="24"/>
        <v/>
      </c>
      <c r="AB94" s="7" t="str">
        <f t="shared" si="24"/>
        <v/>
      </c>
      <c r="AC94" s="8" t="str">
        <f t="shared" si="25"/>
        <v/>
      </c>
      <c r="AE94" s="9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>
        <v>30672827.420000002</v>
      </c>
      <c r="AR94" s="7">
        <v>57695301.939999998</v>
      </c>
      <c r="AS94" s="7">
        <v>17554891.199999999</v>
      </c>
      <c r="AT94" s="7">
        <v>1585755.25</v>
      </c>
      <c r="AU94" s="7">
        <v>29503376.670000002</v>
      </c>
      <c r="AV94" s="7">
        <v>50872484.57</v>
      </c>
      <c r="AW94" s="7">
        <v>17829672.440000001</v>
      </c>
      <c r="AX94" s="7">
        <v>1346860.38</v>
      </c>
      <c r="AY94" s="7">
        <v>39436579.020000003</v>
      </c>
      <c r="AZ94" s="7">
        <v>60626128.719999999</v>
      </c>
      <c r="BA94" s="7">
        <v>24775610.100000001</v>
      </c>
      <c r="BB94" s="7">
        <v>1482974.76</v>
      </c>
      <c r="BC94" s="7"/>
      <c r="BD94" s="7"/>
      <c r="BE94" s="7"/>
      <c r="BF94" s="7"/>
    </row>
    <row r="95" spans="1:58" hidden="1" x14ac:dyDescent="0.25">
      <c r="A95" s="3" t="s">
        <v>59</v>
      </c>
      <c r="B95" s="3" t="str">
        <f t="shared" si="35"/>
        <v>CE</v>
      </c>
      <c r="C95" s="3" t="s">
        <v>1528</v>
      </c>
      <c r="D95" s="3">
        <v>6</v>
      </c>
      <c r="E95" s="11">
        <f t="shared" si="26"/>
        <v>0</v>
      </c>
      <c r="F95" s="11">
        <f t="shared" si="27"/>
        <v>1</v>
      </c>
      <c r="G95" s="7">
        <v>21.243510900169465</v>
      </c>
      <c r="H95" s="11">
        <f t="shared" si="28"/>
        <v>0.42487021800338931</v>
      </c>
      <c r="I95" s="7">
        <f t="shared" si="29"/>
        <v>-28867558.353122547</v>
      </c>
      <c r="J95" s="7">
        <v>21672889.174285717</v>
      </c>
      <c r="K95" s="12">
        <v>0.12619999999999998</v>
      </c>
      <c r="L95" s="7">
        <v>-510889.88</v>
      </c>
      <c r="M95" s="10">
        <f t="shared" si="30"/>
        <v>2.3572762998583349E-2</v>
      </c>
      <c r="N95" s="12">
        <f t="shared" si="31"/>
        <v>0.14977276299858333</v>
      </c>
      <c r="O95" s="7">
        <f t="shared" si="32"/>
        <v>-1732053.5011873527</v>
      </c>
      <c r="P95" s="11">
        <f t="shared" si="33"/>
        <v>7.9917978967122952E-2</v>
      </c>
      <c r="Q95" s="12">
        <f t="shared" si="34"/>
        <v>0.20611797896712292</v>
      </c>
      <c r="R95" s="12">
        <f t="shared" si="36"/>
        <v>5.6345215968539586E-2</v>
      </c>
      <c r="S95" s="12">
        <f t="shared" si="37"/>
        <v>0.37620469062904682</v>
      </c>
      <c r="T95" s="7">
        <f t="shared" si="19"/>
        <v>-50193120.329999998</v>
      </c>
      <c r="U95" s="7">
        <f t="shared" si="20"/>
        <v>20294381.859999999</v>
      </c>
      <c r="V95" s="7">
        <f t="shared" si="38"/>
        <v>59408131.189999998</v>
      </c>
      <c r="W95" s="7">
        <f t="shared" si="21"/>
        <v>11079371</v>
      </c>
      <c r="X95" s="7">
        <f t="shared" si="18"/>
        <v>0</v>
      </c>
      <c r="Y95" s="7" t="str">
        <f t="shared" si="22"/>
        <v/>
      </c>
      <c r="Z95" s="7" t="str">
        <f t="shared" si="23"/>
        <v/>
      </c>
      <c r="AA95" s="7" t="str">
        <f t="shared" si="24"/>
        <v/>
      </c>
      <c r="AB95" s="7" t="str">
        <f t="shared" si="24"/>
        <v/>
      </c>
      <c r="AC95" s="8" t="str">
        <f t="shared" si="25"/>
        <v/>
      </c>
      <c r="AE95" s="9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>
        <v>11707249.210000001</v>
      </c>
      <c r="AR95" s="7">
        <v>28834286.859999999</v>
      </c>
      <c r="AS95" s="7">
        <v>7553438.4100000001</v>
      </c>
      <c r="AT95" s="7">
        <v>0</v>
      </c>
      <c r="AU95" s="7">
        <v>15953100.57</v>
      </c>
      <c r="AV95" s="7">
        <v>39770033.899999999</v>
      </c>
      <c r="AW95" s="7">
        <v>7380403.8499999996</v>
      </c>
      <c r="AX95" s="7">
        <v>0</v>
      </c>
      <c r="AY95" s="7">
        <v>20294381.859999999</v>
      </c>
      <c r="AZ95" s="7">
        <v>59408131.189999998</v>
      </c>
      <c r="BA95" s="7">
        <v>11079371</v>
      </c>
      <c r="BB95" s="7">
        <v>0</v>
      </c>
      <c r="BC95" s="7"/>
      <c r="BD95" s="7"/>
      <c r="BE95" s="7"/>
      <c r="BF95" s="7"/>
    </row>
    <row r="96" spans="1:58" hidden="1" x14ac:dyDescent="0.25">
      <c r="A96" s="3" t="s">
        <v>593</v>
      </c>
      <c r="B96" s="3" t="str">
        <f t="shared" si="35"/>
        <v>PE</v>
      </c>
      <c r="C96" s="3" t="s">
        <v>1528</v>
      </c>
      <c r="D96" s="3">
        <v>5</v>
      </c>
      <c r="E96" s="11">
        <f t="shared" si="26"/>
        <v>0.37792791625839833</v>
      </c>
      <c r="F96" s="11">
        <f t="shared" si="27"/>
        <v>0.62207208374160161</v>
      </c>
      <c r="G96" s="7">
        <v>7.7964525271459557</v>
      </c>
      <c r="H96" s="11">
        <f t="shared" si="28"/>
        <v>9.6999109387083213E-2</v>
      </c>
      <c r="I96" s="7">
        <f t="shared" si="29"/>
        <v>-237671826.60085455</v>
      </c>
      <c r="J96" s="7">
        <v>54653693.380000003</v>
      </c>
      <c r="K96" s="12">
        <v>0.11</v>
      </c>
      <c r="L96" s="7">
        <v>-3825758.54</v>
      </c>
      <c r="M96" s="10">
        <f t="shared" si="30"/>
        <v>7.0000000062209883E-2</v>
      </c>
      <c r="N96" s="12">
        <f t="shared" si="31"/>
        <v>0.1800000000622099</v>
      </c>
      <c r="O96" s="7">
        <f t="shared" si="32"/>
        <v>-14260309.596051272</v>
      </c>
      <c r="P96" s="11">
        <f t="shared" si="33"/>
        <v>0.26092124272189987</v>
      </c>
      <c r="Q96" s="12">
        <f t="shared" si="34"/>
        <v>0.37092124272189986</v>
      </c>
      <c r="R96" s="12">
        <f t="shared" si="36"/>
        <v>0.19092124265968996</v>
      </c>
      <c r="S96" s="12">
        <f t="shared" si="37"/>
        <v>1.0606735699650307</v>
      </c>
      <c r="T96" s="7">
        <f t="shared" si="19"/>
        <v>-263202206.19</v>
      </c>
      <c r="U96" s="7">
        <f t="shared" si="20"/>
        <v>83909.75</v>
      </c>
      <c r="V96" s="7">
        <f t="shared" si="38"/>
        <v>163730744.84999999</v>
      </c>
      <c r="W96" s="7">
        <f t="shared" si="21"/>
        <v>99555371.090000004</v>
      </c>
      <c r="X96" s="7">
        <f t="shared" si="18"/>
        <v>0</v>
      </c>
      <c r="Y96" s="7" t="str">
        <f t="shared" si="22"/>
        <v/>
      </c>
      <c r="Z96" s="7" t="str">
        <f t="shared" si="23"/>
        <v/>
      </c>
      <c r="AA96" s="7" t="str">
        <f t="shared" si="24"/>
        <v/>
      </c>
      <c r="AB96" s="7" t="str">
        <f t="shared" si="24"/>
        <v/>
      </c>
      <c r="AC96" s="8" t="str">
        <f t="shared" si="25"/>
        <v/>
      </c>
      <c r="AE96" s="9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>
        <v>596066.41</v>
      </c>
      <c r="AR96" s="7">
        <v>146343423.13999999</v>
      </c>
      <c r="AS96" s="7">
        <v>91807766.280000001</v>
      </c>
      <c r="AT96" s="7">
        <v>0</v>
      </c>
      <c r="AU96" s="7">
        <v>342055.85</v>
      </c>
      <c r="AV96" s="7">
        <v>199275157.46000001</v>
      </c>
      <c r="AW96" s="7">
        <v>116818953.93000001</v>
      </c>
      <c r="AX96" s="7">
        <v>0</v>
      </c>
      <c r="AY96" s="7">
        <v>83909.75</v>
      </c>
      <c r="AZ96" s="7">
        <v>163730744.84999999</v>
      </c>
      <c r="BA96" s="7">
        <v>99555371.090000004</v>
      </c>
      <c r="BB96" s="7">
        <v>0</v>
      </c>
      <c r="BC96" s="7"/>
      <c r="BD96" s="7"/>
      <c r="BE96" s="7"/>
      <c r="BF96" s="7"/>
    </row>
    <row r="97" spans="1:58" hidden="1" x14ac:dyDescent="0.25">
      <c r="A97" s="3" t="s">
        <v>992</v>
      </c>
      <c r="B97" s="3" t="str">
        <f t="shared" si="35"/>
        <v>RS</v>
      </c>
      <c r="C97" s="3" t="s">
        <v>1529</v>
      </c>
      <c r="D97" s="3">
        <v>7</v>
      </c>
      <c r="E97" s="11">
        <f t="shared" si="26"/>
        <v>0</v>
      </c>
      <c r="F97" s="11">
        <f t="shared" si="27"/>
        <v>1</v>
      </c>
      <c r="G97" s="7">
        <v>7.4546108613569233</v>
      </c>
      <c r="H97" s="11">
        <f t="shared" si="28"/>
        <v>0.14909221722713847</v>
      </c>
      <c r="I97" s="7">
        <f t="shared" si="29"/>
        <v>-12461534.216760697</v>
      </c>
      <c r="J97" s="7">
        <v>11842539.917142857</v>
      </c>
      <c r="K97" s="12">
        <v>0.11</v>
      </c>
      <c r="L97" s="7">
        <v>-740685.39</v>
      </c>
      <c r="M97" s="10">
        <f t="shared" si="30"/>
        <v>6.2544470627268825E-2</v>
      </c>
      <c r="N97" s="12">
        <f t="shared" si="31"/>
        <v>0.17254447062726883</v>
      </c>
      <c r="O97" s="7">
        <f t="shared" si="32"/>
        <v>-747692.05300564179</v>
      </c>
      <c r="P97" s="11">
        <f t="shared" si="33"/>
        <v>6.313612267612527E-2</v>
      </c>
      <c r="Q97" s="12">
        <f t="shared" si="34"/>
        <v>0.17313612267612527</v>
      </c>
      <c r="R97" s="12">
        <f t="shared" si="36"/>
        <v>5.9165204885644473E-4</v>
      </c>
      <c r="S97" s="12">
        <f t="shared" si="37"/>
        <v>3.4289829555567142E-3</v>
      </c>
      <c r="T97" s="7">
        <f t="shared" si="19"/>
        <v>-14644987.939999999</v>
      </c>
      <c r="U97" s="7">
        <f t="shared" si="20"/>
        <v>38585851.460000001</v>
      </c>
      <c r="V97" s="7">
        <f t="shared" si="38"/>
        <v>43304240</v>
      </c>
      <c r="W97" s="7">
        <f t="shared" si="21"/>
        <v>9926599.4000000004</v>
      </c>
      <c r="X97" s="7">
        <f t="shared" si="18"/>
        <v>0</v>
      </c>
      <c r="Y97" s="7" t="str">
        <f t="shared" si="22"/>
        <v/>
      </c>
      <c r="Z97" s="7" t="str">
        <f t="shared" si="23"/>
        <v/>
      </c>
      <c r="AA97" s="7" t="str">
        <f t="shared" si="24"/>
        <v/>
      </c>
      <c r="AB97" s="7" t="str">
        <f t="shared" si="24"/>
        <v/>
      </c>
      <c r="AC97" s="8" t="str">
        <f t="shared" si="25"/>
        <v/>
      </c>
      <c r="AE97" s="9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>
        <v>27580240.190000001</v>
      </c>
      <c r="AR97" s="7">
        <v>34185700.049999997</v>
      </c>
      <c r="AS97" s="7">
        <v>4918197.2699999996</v>
      </c>
      <c r="AT97" s="7">
        <v>0</v>
      </c>
      <c r="AU97" s="7">
        <v>32075967.609999999</v>
      </c>
      <c r="AV97" s="7">
        <v>37855646.450000003</v>
      </c>
      <c r="AW97" s="7">
        <v>6991025.5199999996</v>
      </c>
      <c r="AX97" s="7">
        <v>0</v>
      </c>
      <c r="AY97" s="7">
        <v>38585851.460000001</v>
      </c>
      <c r="AZ97" s="7">
        <v>43304240</v>
      </c>
      <c r="BA97" s="7">
        <v>9926599.4000000004</v>
      </c>
      <c r="BB97" s="7">
        <v>0</v>
      </c>
      <c r="BC97" s="7"/>
      <c r="BD97" s="7"/>
      <c r="BE97" s="7"/>
      <c r="BF97" s="7"/>
    </row>
    <row r="98" spans="1:58" hidden="1" x14ac:dyDescent="0.25">
      <c r="A98" s="3" t="s">
        <v>751</v>
      </c>
      <c r="B98" s="3" t="str">
        <f t="shared" si="35"/>
        <v>PR</v>
      </c>
      <c r="C98" s="3" t="s">
        <v>1529</v>
      </c>
      <c r="D98" s="3">
        <v>4</v>
      </c>
      <c r="E98" s="11">
        <f t="shared" si="26"/>
        <v>0</v>
      </c>
      <c r="F98" s="11">
        <f t="shared" si="27"/>
        <v>1</v>
      </c>
      <c r="G98" s="7">
        <v>36.531125390969649</v>
      </c>
      <c r="H98" s="11">
        <f t="shared" si="28"/>
        <v>0.73062250781939297</v>
      </c>
      <c r="I98" s="7">
        <f t="shared" si="29"/>
        <v>-356578193.38700181</v>
      </c>
      <c r="J98" s="7">
        <v>237935697.24857146</v>
      </c>
      <c r="K98" s="12">
        <v>0.11</v>
      </c>
      <c r="L98" s="7">
        <v>-17586232.640000001</v>
      </c>
      <c r="M98" s="10">
        <f t="shared" si="30"/>
        <v>7.3911703217981878E-2</v>
      </c>
      <c r="N98" s="12">
        <f t="shared" si="31"/>
        <v>0.18391170321798189</v>
      </c>
      <c r="O98" s="7">
        <f t="shared" si="32"/>
        <v>-21394691.603220109</v>
      </c>
      <c r="P98" s="11">
        <f t="shared" si="33"/>
        <v>8.991795619834661E-2</v>
      </c>
      <c r="Q98" s="12">
        <f t="shared" si="34"/>
        <v>0.19991795619834662</v>
      </c>
      <c r="R98" s="12">
        <f t="shared" si="36"/>
        <v>1.6006252980364732E-2</v>
      </c>
      <c r="S98" s="12">
        <f t="shared" si="37"/>
        <v>8.7032269835450649E-2</v>
      </c>
      <c r="T98" s="7">
        <f t="shared" si="19"/>
        <v>-1323711905.1799998</v>
      </c>
      <c r="U98" s="7">
        <f t="shared" si="20"/>
        <v>812930317.32000005</v>
      </c>
      <c r="V98" s="7">
        <f t="shared" si="38"/>
        <v>1480022541.5799999</v>
      </c>
      <c r="W98" s="7">
        <f t="shared" si="21"/>
        <v>656619680.91999996</v>
      </c>
      <c r="X98" s="7">
        <f t="shared" si="18"/>
        <v>0</v>
      </c>
      <c r="Y98" s="7" t="str">
        <f t="shared" si="22"/>
        <v/>
      </c>
      <c r="Z98" s="7" t="str">
        <f t="shared" si="23"/>
        <v/>
      </c>
      <c r="AA98" s="7" t="str">
        <f t="shared" si="24"/>
        <v/>
      </c>
      <c r="AB98" s="7" t="str">
        <f t="shared" si="24"/>
        <v/>
      </c>
      <c r="AC98" s="8" t="str">
        <f t="shared" si="25"/>
        <v/>
      </c>
      <c r="AE98" s="9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>
        <v>675969940.21000004</v>
      </c>
      <c r="AV98" s="7">
        <v>795055701.94000006</v>
      </c>
      <c r="AW98" s="7">
        <v>529958021.37</v>
      </c>
      <c r="AX98" s="7">
        <v>0</v>
      </c>
      <c r="AY98" s="7">
        <v>812930317.32000005</v>
      </c>
      <c r="AZ98" s="7">
        <v>1480022541.5799999</v>
      </c>
      <c r="BA98" s="7">
        <v>656619680.91999996</v>
      </c>
      <c r="BB98" s="7">
        <v>0</v>
      </c>
      <c r="BC98" s="7"/>
      <c r="BD98" s="7"/>
      <c r="BE98" s="7"/>
      <c r="BF98" s="7"/>
    </row>
    <row r="99" spans="1:58" hidden="1" x14ac:dyDescent="0.25">
      <c r="A99" s="3" t="s">
        <v>284</v>
      </c>
      <c r="B99" s="3" t="str">
        <f t="shared" si="35"/>
        <v>MG</v>
      </c>
      <c r="C99" s="3" t="s">
        <v>1530</v>
      </c>
      <c r="D99" s="3">
        <v>5</v>
      </c>
      <c r="E99" s="11">
        <f t="shared" si="26"/>
        <v>0.3558125395314502</v>
      </c>
      <c r="F99" s="11">
        <f t="shared" si="27"/>
        <v>0.6441874604685498</v>
      </c>
      <c r="G99" s="7">
        <v>21.373007831943713</v>
      </c>
      <c r="H99" s="11">
        <f t="shared" si="28"/>
        <v>0.27536447275668491</v>
      </c>
      <c r="I99" s="7">
        <f t="shared" si="29"/>
        <v>-163530724.36841449</v>
      </c>
      <c r="J99" s="7">
        <v>52154753.700000003</v>
      </c>
      <c r="K99" s="12">
        <v>0.11</v>
      </c>
      <c r="L99" s="7">
        <v>-7259941.7199999997</v>
      </c>
      <c r="M99" s="10">
        <f t="shared" si="30"/>
        <v>0.13920000009510158</v>
      </c>
      <c r="N99" s="12">
        <f t="shared" si="31"/>
        <v>0.24920000009510157</v>
      </c>
      <c r="O99" s="7">
        <f t="shared" si="32"/>
        <v>-9811843.46210487</v>
      </c>
      <c r="P99" s="11">
        <f t="shared" si="33"/>
        <v>0.18812941804966993</v>
      </c>
      <c r="Q99" s="12">
        <f t="shared" si="34"/>
        <v>0.29812941804966991</v>
      </c>
      <c r="R99" s="12">
        <f t="shared" si="36"/>
        <v>4.8929417954568344E-2</v>
      </c>
      <c r="S99" s="12">
        <f t="shared" si="37"/>
        <v>0.19634597887598537</v>
      </c>
      <c r="T99" s="7">
        <f t="shared" si="19"/>
        <v>-225673070.41999999</v>
      </c>
      <c r="U99" s="7">
        <f t="shared" si="20"/>
        <v>62692317.159999996</v>
      </c>
      <c r="V99" s="7">
        <f t="shared" si="38"/>
        <v>145375762.13</v>
      </c>
      <c r="W99" s="7">
        <f t="shared" si="21"/>
        <v>142989625.44999999</v>
      </c>
      <c r="X99" s="7">
        <f t="shared" si="18"/>
        <v>0</v>
      </c>
      <c r="Y99" s="7" t="str">
        <f t="shared" si="22"/>
        <v/>
      </c>
      <c r="Z99" s="7" t="str">
        <f t="shared" si="23"/>
        <v/>
      </c>
      <c r="AA99" s="7" t="str">
        <f t="shared" si="24"/>
        <v/>
      </c>
      <c r="AB99" s="7" t="str">
        <f t="shared" si="24"/>
        <v/>
      </c>
      <c r="AC99" s="8" t="str">
        <f t="shared" si="25"/>
        <v/>
      </c>
      <c r="AE99" s="9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>
        <v>49465035.280000001</v>
      </c>
      <c r="AV99" s="7">
        <v>132427469.09</v>
      </c>
      <c r="AW99" s="7">
        <v>104448529.16</v>
      </c>
      <c r="AX99" s="7">
        <v>0</v>
      </c>
      <c r="AY99" s="7">
        <v>62692317.159999996</v>
      </c>
      <c r="AZ99" s="7">
        <v>145375762.13</v>
      </c>
      <c r="BA99" s="7">
        <v>142989625.44999999</v>
      </c>
      <c r="BB99" s="7">
        <v>0</v>
      </c>
      <c r="BC99" s="7"/>
      <c r="BD99" s="7"/>
      <c r="BE99" s="7"/>
      <c r="BF99" s="7"/>
    </row>
    <row r="100" spans="1:58" hidden="1" x14ac:dyDescent="0.25">
      <c r="A100" s="3" t="s">
        <v>285</v>
      </c>
      <c r="B100" s="3" t="str">
        <f t="shared" si="35"/>
        <v>MG</v>
      </c>
      <c r="C100" s="3" t="s">
        <v>1530</v>
      </c>
      <c r="D100" s="3">
        <v>7</v>
      </c>
      <c r="E100" s="11">
        <f t="shared" si="26"/>
        <v>1.0596690037210126E-2</v>
      </c>
      <c r="F100" s="11">
        <f t="shared" si="27"/>
        <v>0.98940330996278991</v>
      </c>
      <c r="G100" s="7">
        <v>24.402422203990437</v>
      </c>
      <c r="H100" s="11">
        <f t="shared" si="28"/>
        <v>0.48287674599475233</v>
      </c>
      <c r="I100" s="7">
        <f t="shared" si="29"/>
        <v>-12636402.47251061</v>
      </c>
      <c r="J100" s="7">
        <v>6239636.9485714277</v>
      </c>
      <c r="K100" s="12">
        <v>0.11</v>
      </c>
      <c r="L100" s="7">
        <v>-535619.9</v>
      </c>
      <c r="M100" s="10">
        <f t="shared" si="30"/>
        <v>8.5841516808542975E-2</v>
      </c>
      <c r="N100" s="12">
        <f t="shared" si="31"/>
        <v>0.19584151680854298</v>
      </c>
      <c r="O100" s="7">
        <f t="shared" si="32"/>
        <v>-758184.14835063659</v>
      </c>
      <c r="P100" s="11">
        <f t="shared" si="33"/>
        <v>0.12151093959468648</v>
      </c>
      <c r="Q100" s="12">
        <f t="shared" si="34"/>
        <v>0.23151093959468649</v>
      </c>
      <c r="R100" s="12">
        <f t="shared" si="36"/>
        <v>3.5669422786143518E-2</v>
      </c>
      <c r="S100" s="12">
        <f t="shared" si="37"/>
        <v>0.18213412236290205</v>
      </c>
      <c r="T100" s="7">
        <f t="shared" si="19"/>
        <v>-24435958.689999998</v>
      </c>
      <c r="U100" s="7">
        <f t="shared" si="20"/>
        <v>13076686.59</v>
      </c>
      <c r="V100" s="7">
        <f t="shared" si="38"/>
        <v>24177018.41</v>
      </c>
      <c r="W100" s="7">
        <f t="shared" si="21"/>
        <v>13457294.470000001</v>
      </c>
      <c r="X100" s="7">
        <f t="shared" si="18"/>
        <v>121667.6</v>
      </c>
      <c r="Y100" s="7" t="str">
        <f t="shared" si="22"/>
        <v/>
      </c>
      <c r="Z100" s="7" t="str">
        <f t="shared" si="23"/>
        <v/>
      </c>
      <c r="AA100" s="7" t="str">
        <f t="shared" si="24"/>
        <v/>
      </c>
      <c r="AB100" s="7" t="str">
        <f t="shared" si="24"/>
        <v/>
      </c>
      <c r="AC100" s="8" t="str">
        <f t="shared" si="25"/>
        <v/>
      </c>
      <c r="AE100" s="9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>
        <v>9632573.1199999992</v>
      </c>
      <c r="AR100" s="7">
        <v>7937195.9000000004</v>
      </c>
      <c r="AS100" s="7">
        <v>8941024.5700000003</v>
      </c>
      <c r="AT100" s="7">
        <v>0</v>
      </c>
      <c r="AU100" s="7">
        <v>10960970.140000001</v>
      </c>
      <c r="AV100" s="7">
        <v>20031758.98</v>
      </c>
      <c r="AW100" s="7">
        <v>10573093.82</v>
      </c>
      <c r="AX100" s="7">
        <v>242513.56</v>
      </c>
      <c r="AY100" s="7">
        <v>13076686.59</v>
      </c>
      <c r="AZ100" s="7">
        <v>24177018.41</v>
      </c>
      <c r="BA100" s="7">
        <v>13457294.470000001</v>
      </c>
      <c r="BB100" s="7">
        <v>121667.6</v>
      </c>
      <c r="BC100" s="7"/>
      <c r="BD100" s="7"/>
      <c r="BE100" s="7"/>
      <c r="BF100" s="7"/>
    </row>
    <row r="101" spans="1:58" hidden="1" x14ac:dyDescent="0.25">
      <c r="A101" s="3" t="s">
        <v>594</v>
      </c>
      <c r="B101" s="3" t="str">
        <f t="shared" si="35"/>
        <v>PE</v>
      </c>
      <c r="C101" s="3" t="s">
        <v>1528</v>
      </c>
      <c r="D101" s="3">
        <v>5</v>
      </c>
      <c r="E101" s="11">
        <f t="shared" si="26"/>
        <v>0</v>
      </c>
      <c r="F101" s="11">
        <f t="shared" si="27"/>
        <v>1</v>
      </c>
      <c r="G101" s="7">
        <v>15.352203212933176</v>
      </c>
      <c r="H101" s="11">
        <f t="shared" si="28"/>
        <v>0.30704406425866354</v>
      </c>
      <c r="I101" s="7">
        <f t="shared" si="29"/>
        <v>-114776.61996878155</v>
      </c>
      <c r="J101" s="7">
        <v>9263845.7850000001</v>
      </c>
      <c r="K101" s="12">
        <v>0.17129999999999998</v>
      </c>
      <c r="L101" s="7">
        <v>0</v>
      </c>
      <c r="M101" s="10">
        <f t="shared" si="30"/>
        <v>0</v>
      </c>
      <c r="N101" s="12">
        <f t="shared" si="31"/>
        <v>0.17129999999999998</v>
      </c>
      <c r="O101" s="7">
        <f t="shared" si="32"/>
        <v>-6886.5971981268931</v>
      </c>
      <c r="P101" s="11">
        <f t="shared" si="33"/>
        <v>7.4338426588206564E-4</v>
      </c>
      <c r="Q101" s="12">
        <f t="shared" si="34"/>
        <v>0.17204338426588203</v>
      </c>
      <c r="R101" s="12">
        <f t="shared" si="36"/>
        <v>7.433842658820522E-4</v>
      </c>
      <c r="S101" s="12">
        <f t="shared" si="37"/>
        <v>4.3396629648688734E-3</v>
      </c>
      <c r="T101" s="7">
        <f t="shared" si="19"/>
        <v>-165633.35999999987</v>
      </c>
      <c r="U101" s="7">
        <f t="shared" si="20"/>
        <v>2887801.85</v>
      </c>
      <c r="V101" s="7">
        <f>IF(SUM($BC101:$BF101)&lt;&gt;0,BD101,IF(SUM($AY101:$BB101)&lt;&gt;0,AZ101,IF(SUM($AU101:$AX101)&lt;&gt;0,AV101,IF(SUM($AQ101:$AT101)&lt;&gt;0,AR101,""))))*-1</f>
        <v>3053435.21</v>
      </c>
      <c r="W101" s="7">
        <f t="shared" si="21"/>
        <v>0</v>
      </c>
      <c r="X101" s="7">
        <f t="shared" si="18"/>
        <v>0</v>
      </c>
      <c r="Y101" s="7">
        <f t="shared" si="22"/>
        <v>-258296810.49333331</v>
      </c>
      <c r="Z101" s="7">
        <f t="shared" si="23"/>
        <v>-774935211.13999999</v>
      </c>
      <c r="AA101" s="7">
        <f t="shared" si="24"/>
        <v>22389.83</v>
      </c>
      <c r="AB101" s="7">
        <f t="shared" si="24"/>
        <v>563148824.00999999</v>
      </c>
      <c r="AC101" s="8">
        <f t="shared" si="25"/>
        <v>211808776.96000001</v>
      </c>
      <c r="AE101" s="9">
        <v>130573.65</v>
      </c>
      <c r="AF101" s="7">
        <v>442595516.54000002</v>
      </c>
      <c r="AG101" s="7">
        <v>145452110.40000001</v>
      </c>
      <c r="AH101" s="7">
        <v>73745.710000000006</v>
      </c>
      <c r="AI101" s="7">
        <v>506624870.5</v>
      </c>
      <c r="AJ101" s="7">
        <v>169726142.38999999</v>
      </c>
      <c r="AK101" s="7">
        <v>22389.83</v>
      </c>
      <c r="AL101" s="7">
        <v>563148824.00999999</v>
      </c>
      <c r="AM101" s="7">
        <v>211808776.96000001</v>
      </c>
      <c r="AN101" s="7"/>
      <c r="AO101" s="7"/>
      <c r="AP101" s="7"/>
      <c r="AQ101" s="7">
        <v>260033</v>
      </c>
      <c r="AR101" s="7">
        <v>21258.400000000001</v>
      </c>
      <c r="AS101" s="7">
        <v>0</v>
      </c>
      <c r="AT101" s="7">
        <v>0</v>
      </c>
      <c r="AU101" s="7">
        <v>1378746.07</v>
      </c>
      <c r="AV101" s="7">
        <v>-3492958.63</v>
      </c>
      <c r="AW101" s="7">
        <v>0</v>
      </c>
      <c r="AX101" s="7">
        <v>0</v>
      </c>
      <c r="AY101" s="7">
        <v>2887801.85</v>
      </c>
      <c r="AZ101" s="7">
        <v>-3053435.21</v>
      </c>
      <c r="BA101" s="7">
        <v>0</v>
      </c>
      <c r="BB101" s="7">
        <v>0</v>
      </c>
      <c r="BC101" s="7"/>
      <c r="BD101" s="7"/>
      <c r="BE101" s="7"/>
      <c r="BF101" s="7"/>
    </row>
    <row r="102" spans="1:58" hidden="1" x14ac:dyDescent="0.25">
      <c r="A102" s="3" t="s">
        <v>880</v>
      </c>
      <c r="B102" s="3" t="str">
        <f t="shared" si="35"/>
        <v>RJ</v>
      </c>
      <c r="C102" s="3" t="s">
        <v>1530</v>
      </c>
      <c r="D102" s="3">
        <v>6</v>
      </c>
      <c r="E102" s="11">
        <f t="shared" si="26"/>
        <v>0</v>
      </c>
      <c r="F102" s="11">
        <f t="shared" si="27"/>
        <v>1</v>
      </c>
      <c r="G102" s="7">
        <v>13.095854323394439</v>
      </c>
      <c r="H102" s="11">
        <f t="shared" si="28"/>
        <v>0.2619170864678888</v>
      </c>
      <c r="I102" s="7">
        <f t="shared" si="29"/>
        <v>-11452239.113711143</v>
      </c>
      <c r="J102" s="7">
        <v>20927855.82</v>
      </c>
      <c r="K102" s="12">
        <v>0.11</v>
      </c>
      <c r="L102" s="7">
        <v>-713973.64</v>
      </c>
      <c r="M102" s="10">
        <f t="shared" si="30"/>
        <v>3.4115947956678917E-2</v>
      </c>
      <c r="N102" s="12">
        <f t="shared" si="31"/>
        <v>0.14411594795667892</v>
      </c>
      <c r="O102" s="7">
        <f t="shared" si="32"/>
        <v>-687134.34682266857</v>
      </c>
      <c r="P102" s="11">
        <f t="shared" si="33"/>
        <v>3.2833480540610326E-2</v>
      </c>
      <c r="Q102" s="12">
        <f t="shared" si="34"/>
        <v>0.14283348054061032</v>
      </c>
      <c r="R102" s="12">
        <f t="shared" si="36"/>
        <v>-1.2824674160686056E-3</v>
      </c>
      <c r="S102" s="12">
        <f t="shared" si="37"/>
        <v>-8.8988584140189397E-3</v>
      </c>
      <c r="T102" s="7">
        <f t="shared" si="19"/>
        <v>-15516195.949999999</v>
      </c>
      <c r="U102" s="7">
        <f t="shared" si="20"/>
        <v>47193100</v>
      </c>
      <c r="V102" s="7">
        <f>IF(SUM($BC102:$BF102)&lt;&gt;0,BD102,IF(SUM($AY102:$BB102)&lt;&gt;0,AZ102,IF(SUM($AU102:$AX102)&lt;&gt;0,AV102,IF(SUM($AQ102:$AT102)&lt;&gt;0,AR102,""))))</f>
        <v>36240990.579999998</v>
      </c>
      <c r="W102" s="7">
        <f t="shared" si="21"/>
        <v>26468305.370000001</v>
      </c>
      <c r="X102" s="7">
        <f t="shared" si="18"/>
        <v>0</v>
      </c>
      <c r="Y102" s="7" t="str">
        <f t="shared" si="22"/>
        <v/>
      </c>
      <c r="Z102" s="7" t="str">
        <f t="shared" si="23"/>
        <v/>
      </c>
      <c r="AA102" s="7" t="str">
        <f t="shared" si="24"/>
        <v/>
      </c>
      <c r="AB102" s="7" t="str">
        <f t="shared" si="24"/>
        <v/>
      </c>
      <c r="AC102" s="8" t="str">
        <f t="shared" si="25"/>
        <v/>
      </c>
      <c r="AE102" s="9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>
        <v>36614429.409999996</v>
      </c>
      <c r="AR102" s="7">
        <v>65024390.380000003</v>
      </c>
      <c r="AS102" s="7">
        <v>25192181.489999998</v>
      </c>
      <c r="AT102" s="7">
        <v>0</v>
      </c>
      <c r="AU102" s="7">
        <v>23376529.98</v>
      </c>
      <c r="AV102" s="7">
        <v>31346723.690000001</v>
      </c>
      <c r="AW102" s="7">
        <v>20729725.309999999</v>
      </c>
      <c r="AX102" s="7">
        <v>0</v>
      </c>
      <c r="AY102" s="7">
        <v>47193100</v>
      </c>
      <c r="AZ102" s="7">
        <v>36240990.579999998</v>
      </c>
      <c r="BA102" s="7">
        <v>26468305.370000001</v>
      </c>
      <c r="BB102" s="7">
        <v>0</v>
      </c>
      <c r="BC102" s="7"/>
      <c r="BD102" s="7"/>
      <c r="BE102" s="7"/>
      <c r="BF102" s="7"/>
    </row>
    <row r="103" spans="1:58" hidden="1" x14ac:dyDescent="0.25">
      <c r="A103" s="3" t="s">
        <v>953</v>
      </c>
      <c r="B103" s="3" t="str">
        <f t="shared" si="35"/>
        <v>RO</v>
      </c>
      <c r="C103" s="3" t="s">
        <v>1527</v>
      </c>
      <c r="D103" s="3">
        <v>5</v>
      </c>
      <c r="E103" s="11">
        <f t="shared" si="26"/>
        <v>0</v>
      </c>
      <c r="F103" s="11">
        <f t="shared" si="27"/>
        <v>1</v>
      </c>
      <c r="G103" s="7">
        <v>39.840334909784964</v>
      </c>
      <c r="H103" s="11">
        <f t="shared" si="28"/>
        <v>0.79680669819569927</v>
      </c>
      <c r="I103" s="7">
        <f t="shared" si="29"/>
        <v>-25152437.036763113</v>
      </c>
      <c r="J103" s="7">
        <v>71234400.394285724</v>
      </c>
      <c r="K103" s="12">
        <v>0.11</v>
      </c>
      <c r="L103" s="7">
        <v>-912243.07</v>
      </c>
      <c r="M103" s="10">
        <f t="shared" si="30"/>
        <v>1.2806215325049303E-2</v>
      </c>
      <c r="N103" s="12">
        <f t="shared" si="31"/>
        <v>0.1228062153250493</v>
      </c>
      <c r="O103" s="7">
        <f t="shared" si="32"/>
        <v>-1509146.2222057867</v>
      </c>
      <c r="P103" s="11">
        <f t="shared" si="33"/>
        <v>2.1185638032363466E-2</v>
      </c>
      <c r="Q103" s="12">
        <f t="shared" si="34"/>
        <v>0.13118563803236347</v>
      </c>
      <c r="R103" s="12">
        <f t="shared" si="36"/>
        <v>8.3794227073141631E-3</v>
      </c>
      <c r="S103" s="12">
        <f t="shared" si="37"/>
        <v>6.8232887766593198E-2</v>
      </c>
      <c r="T103" s="7">
        <f t="shared" si="19"/>
        <v>-123785758.75000001</v>
      </c>
      <c r="U103" s="7">
        <f t="shared" si="20"/>
        <v>116641377.44</v>
      </c>
      <c r="V103" s="7">
        <f>IF(SUM($BC103:$BF103)&lt;&gt;0,BD103,IF(SUM($AY103:$BB103)&lt;&gt;0,AZ103,IF(SUM($AU103:$AX103)&lt;&gt;0,AV103,IF(SUM($AQ103:$AT103)&lt;&gt;0,AR103,""))))</f>
        <v>200876918.80000001</v>
      </c>
      <c r="W103" s="7">
        <f t="shared" si="21"/>
        <v>47164196.619999997</v>
      </c>
      <c r="X103" s="7">
        <f t="shared" si="21"/>
        <v>7613979.2300000004</v>
      </c>
      <c r="Y103" s="7" t="str">
        <f t="shared" si="22"/>
        <v/>
      </c>
      <c r="Z103" s="7" t="str">
        <f t="shared" si="23"/>
        <v/>
      </c>
      <c r="AA103" s="7" t="str">
        <f t="shared" si="24"/>
        <v/>
      </c>
      <c r="AB103" s="7" t="str">
        <f t="shared" si="24"/>
        <v/>
      </c>
      <c r="AC103" s="8" t="str">
        <f t="shared" si="25"/>
        <v/>
      </c>
      <c r="AE103" s="9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>
        <v>75940129.409999996</v>
      </c>
      <c r="AR103" s="7">
        <v>72004752.049999997</v>
      </c>
      <c r="AS103" s="7">
        <v>28450181.57</v>
      </c>
      <c r="AT103" s="7">
        <v>6878934.8300000001</v>
      </c>
      <c r="AU103" s="7">
        <v>93543839.659999996</v>
      </c>
      <c r="AV103" s="7">
        <v>166269590.46000001</v>
      </c>
      <c r="AW103" s="7">
        <v>41003612.270000003</v>
      </c>
      <c r="AX103" s="7">
        <v>7265649.3799999999</v>
      </c>
      <c r="AY103" s="7">
        <v>116641377.44</v>
      </c>
      <c r="AZ103" s="7">
        <v>200876918.80000001</v>
      </c>
      <c r="BA103" s="7">
        <v>47164196.619999997</v>
      </c>
      <c r="BB103" s="7">
        <v>7613979.2300000004</v>
      </c>
      <c r="BC103" s="7"/>
      <c r="BD103" s="7"/>
      <c r="BE103" s="7"/>
      <c r="BF103" s="7"/>
    </row>
    <row r="104" spans="1:58" hidden="1" x14ac:dyDescent="0.25">
      <c r="A104" s="3" t="s">
        <v>881</v>
      </c>
      <c r="B104" s="3" t="str">
        <f t="shared" si="35"/>
        <v>RJ</v>
      </c>
      <c r="C104" s="3" t="s">
        <v>1530</v>
      </c>
      <c r="D104" s="3">
        <v>6</v>
      </c>
      <c r="E104" s="11">
        <f t="shared" si="26"/>
        <v>0</v>
      </c>
      <c r="F104" s="11">
        <f t="shared" si="27"/>
        <v>1</v>
      </c>
      <c r="G104" s="7">
        <v>17.066920351146436</v>
      </c>
      <c r="H104" s="11">
        <f t="shared" si="28"/>
        <v>0.34133840702292872</v>
      </c>
      <c r="I104" s="7">
        <f t="shared" si="29"/>
        <v>-55284598.920684151</v>
      </c>
      <c r="J104" s="7">
        <v>69969559.959999993</v>
      </c>
      <c r="K104" s="12">
        <v>0.11</v>
      </c>
      <c r="L104" s="7">
        <v>-1970536.83</v>
      </c>
      <c r="M104" s="10">
        <f t="shared" si="30"/>
        <v>2.8162772941926619E-2</v>
      </c>
      <c r="N104" s="12">
        <f t="shared" si="31"/>
        <v>0.13816277294192661</v>
      </c>
      <c r="O104" s="7">
        <f t="shared" si="32"/>
        <v>-3317075.9352410492</v>
      </c>
      <c r="P104" s="11">
        <f t="shared" si="33"/>
        <v>4.7407414554805634E-2</v>
      </c>
      <c r="Q104" s="12">
        <f t="shared" si="34"/>
        <v>0.15740741455480564</v>
      </c>
      <c r="R104" s="12">
        <f t="shared" si="36"/>
        <v>1.9244641612879032E-2</v>
      </c>
      <c r="S104" s="12">
        <f t="shared" si="37"/>
        <v>0.13928963065157984</v>
      </c>
      <c r="T104" s="7">
        <f t="shared" ref="T104:T154" si="39">IF(SUM(U104:X104)&lt;&gt;0,U104-V104-W104+X104,"")</f>
        <v>-83934754.219999999</v>
      </c>
      <c r="U104" s="7">
        <f t="shared" ref="U104:X154" si="40">IF(SUM($BC104:$BF104)&lt;&gt;0,BC104,IF(SUM($AY104:$BB104)&lt;&gt;0,AY104,IF(SUM($AU104:$AX104)&lt;&gt;0,AU104,IF(SUM($AQ104:$AT104)&lt;&gt;0,AQ104,""))))</f>
        <v>44894229.43</v>
      </c>
      <c r="V104" s="7">
        <f t="shared" si="40"/>
        <v>104773721.38</v>
      </c>
      <c r="W104" s="7">
        <f t="shared" si="40"/>
        <v>24055262.27</v>
      </c>
      <c r="X104" s="7">
        <f t="shared" si="40"/>
        <v>0</v>
      </c>
      <c r="Y104" s="7" t="str">
        <f t="shared" ref="Y104:Y154" si="41">IF(SUM(AA104:AC104)&lt;&gt;0,AA104-(AB104/3)-(AC104/3),"")</f>
        <v/>
      </c>
      <c r="Z104" s="7" t="str">
        <f t="shared" ref="Z104:Z154" si="42">IF(SUM(AA104:AC104)&lt;&gt;0,AA104-AB104-AC104,"")</f>
        <v/>
      </c>
      <c r="AA104" s="7" t="str">
        <f t="shared" ref="AA104:AB154" si="43">IF(SUM($AN104:$AP104)&lt;&gt;0,AN104,IF(SUM($AK104:$AM104)&lt;&gt;0,AK104,IF(SUM($AH104:$AJ104)&lt;&gt;0,AH104,IF(SUM($AE104:$AG104)&lt;&gt;0,AE104,""))))</f>
        <v/>
      </c>
      <c r="AB104" s="7" t="str">
        <f t="shared" si="43"/>
        <v/>
      </c>
      <c r="AC104" s="8" t="str">
        <f t="shared" ref="AC104:AC154" si="44">IF(SUM($AN104:$AP104)&lt;&gt;0,AP104,IF(SUM($AK104:$AM104)&lt;&gt;0,AM104,IF(SUM($AH104:$AJ104)&lt;&gt;0,AJ104,IF(SUM($AE104:$AG104)&lt;&gt;0,AG104,""))))</f>
        <v/>
      </c>
      <c r="AE104" s="9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>
        <v>22976270.859999999</v>
      </c>
      <c r="AR104" s="7">
        <v>67541265.120000005</v>
      </c>
      <c r="AS104" s="7">
        <v>13972479.59</v>
      </c>
      <c r="AT104" s="7">
        <v>0</v>
      </c>
      <c r="AU104" s="7">
        <v>34807146.380000003</v>
      </c>
      <c r="AV104" s="7">
        <v>82399555.260000005</v>
      </c>
      <c r="AW104" s="7">
        <v>18982365.18</v>
      </c>
      <c r="AX104" s="7">
        <v>0</v>
      </c>
      <c r="AY104" s="7">
        <v>44894229.43</v>
      </c>
      <c r="AZ104" s="7">
        <v>104773721.38</v>
      </c>
      <c r="BA104" s="7">
        <v>24055262.27</v>
      </c>
      <c r="BB104" s="7">
        <v>0</v>
      </c>
      <c r="BC104" s="7"/>
      <c r="BD104" s="7"/>
      <c r="BE104" s="7"/>
      <c r="BF104" s="7"/>
    </row>
    <row r="105" spans="1:58" hidden="1" x14ac:dyDescent="0.25">
      <c r="A105" s="3" t="s">
        <v>699</v>
      </c>
      <c r="B105" s="3" t="str">
        <f t="shared" si="35"/>
        <v>PI</v>
      </c>
      <c r="C105" s="3" t="s">
        <v>1528</v>
      </c>
      <c r="D105" s="3">
        <v>7</v>
      </c>
      <c r="E105" s="11">
        <f t="shared" si="26"/>
        <v>0</v>
      </c>
      <c r="F105" s="11">
        <f t="shared" si="27"/>
        <v>1</v>
      </c>
      <c r="G105" s="7">
        <v>20.605094180150996</v>
      </c>
      <c r="H105" s="11">
        <f t="shared" si="28"/>
        <v>0.41210188360301991</v>
      </c>
      <c r="I105" s="7">
        <f t="shared" si="29"/>
        <v>-11101482.427666029</v>
      </c>
      <c r="J105" s="7">
        <v>3394077.18</v>
      </c>
      <c r="K105" s="12">
        <v>0.11</v>
      </c>
      <c r="L105" s="7">
        <v>0</v>
      </c>
      <c r="M105" s="10">
        <f t="shared" si="30"/>
        <v>0</v>
      </c>
      <c r="N105" s="12">
        <f t="shared" si="31"/>
        <v>0.11</v>
      </c>
      <c r="O105" s="7">
        <f t="shared" si="32"/>
        <v>-666088.94565996167</v>
      </c>
      <c r="P105" s="11">
        <f t="shared" si="33"/>
        <v>0.19625038275056597</v>
      </c>
      <c r="Q105" s="12">
        <f t="shared" si="34"/>
        <v>0.30625038275056599</v>
      </c>
      <c r="R105" s="12">
        <f t="shared" si="36"/>
        <v>0.196250382750566</v>
      </c>
      <c r="S105" s="12">
        <f t="shared" si="37"/>
        <v>1.7840943886415088</v>
      </c>
      <c r="T105" s="7">
        <f t="shared" si="39"/>
        <v>-18883344.100000001</v>
      </c>
      <c r="U105" s="7">
        <f t="shared" si="40"/>
        <v>0</v>
      </c>
      <c r="V105" s="7">
        <f t="shared" si="40"/>
        <v>18883344.100000001</v>
      </c>
      <c r="W105" s="7">
        <f t="shared" si="40"/>
        <v>0</v>
      </c>
      <c r="X105" s="7">
        <f t="shared" si="40"/>
        <v>0</v>
      </c>
      <c r="Y105" s="7" t="str">
        <f t="shared" si="41"/>
        <v/>
      </c>
      <c r="Z105" s="7" t="str">
        <f t="shared" si="42"/>
        <v/>
      </c>
      <c r="AA105" s="7" t="str">
        <f t="shared" si="43"/>
        <v/>
      </c>
      <c r="AB105" s="7" t="str">
        <f t="shared" si="43"/>
        <v/>
      </c>
      <c r="AC105" s="8" t="str">
        <f t="shared" si="44"/>
        <v/>
      </c>
      <c r="AE105" s="9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>
        <v>0</v>
      </c>
      <c r="AR105" s="7">
        <v>18883344.100000001</v>
      </c>
      <c r="AS105" s="7">
        <v>0</v>
      </c>
      <c r="AT105" s="7">
        <v>0</v>
      </c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</row>
    <row r="106" spans="1:58" hidden="1" x14ac:dyDescent="0.25">
      <c r="A106" s="3" t="s">
        <v>882</v>
      </c>
      <c r="B106" s="3" t="str">
        <f t="shared" si="35"/>
        <v>RJ</v>
      </c>
      <c r="C106" s="3" t="s">
        <v>1530</v>
      </c>
      <c r="D106" s="3">
        <v>6</v>
      </c>
      <c r="E106" s="11">
        <f t="shared" si="26"/>
        <v>0.43582586118142591</v>
      </c>
      <c r="F106" s="11">
        <f t="shared" si="27"/>
        <v>0.56417413881857414</v>
      </c>
      <c r="G106" s="7">
        <v>20.150748546914304</v>
      </c>
      <c r="H106" s="11">
        <f t="shared" si="28"/>
        <v>0.22737062416010023</v>
      </c>
      <c r="I106" s="7">
        <f t="shared" si="29"/>
        <v>-134952136.66768712</v>
      </c>
      <c r="J106" s="7">
        <v>16760259.120000001</v>
      </c>
      <c r="K106" s="12">
        <v>0.11</v>
      </c>
      <c r="L106" s="7">
        <v>-3487237.35</v>
      </c>
      <c r="M106" s="10">
        <f t="shared" si="30"/>
        <v>0.20806583746898538</v>
      </c>
      <c r="N106" s="12">
        <f t="shared" si="31"/>
        <v>0.31806583746898537</v>
      </c>
      <c r="O106" s="7">
        <f t="shared" si="32"/>
        <v>-8097128.2000612272</v>
      </c>
      <c r="P106" s="11">
        <f t="shared" si="33"/>
        <v>0.48311473838724439</v>
      </c>
      <c r="Q106" s="12">
        <f t="shared" si="34"/>
        <v>0.59311473838724438</v>
      </c>
      <c r="R106" s="12">
        <f t="shared" si="36"/>
        <v>0.27504890091825901</v>
      </c>
      <c r="S106" s="12">
        <f t="shared" si="37"/>
        <v>0.86475461529275077</v>
      </c>
      <c r="T106" s="7">
        <f t="shared" si="39"/>
        <v>-174666070.03</v>
      </c>
      <c r="U106" s="7">
        <f t="shared" si="40"/>
        <v>73593.279999999999</v>
      </c>
      <c r="V106" s="7">
        <f t="shared" si="40"/>
        <v>98542079.640000001</v>
      </c>
      <c r="W106" s="7">
        <f t="shared" si="40"/>
        <v>76197583.670000002</v>
      </c>
      <c r="X106" s="7">
        <f t="shared" si="40"/>
        <v>0</v>
      </c>
      <c r="Y106" s="7" t="str">
        <f t="shared" si="41"/>
        <v/>
      </c>
      <c r="Z106" s="7" t="str">
        <f t="shared" si="42"/>
        <v/>
      </c>
      <c r="AA106" s="7" t="str">
        <f t="shared" si="43"/>
        <v/>
      </c>
      <c r="AB106" s="7" t="str">
        <f t="shared" si="43"/>
        <v/>
      </c>
      <c r="AC106" s="8" t="str">
        <f t="shared" si="44"/>
        <v/>
      </c>
      <c r="AE106" s="9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>
        <v>95945.24</v>
      </c>
      <c r="AR106" s="7">
        <v>120376774.41</v>
      </c>
      <c r="AS106" s="7">
        <v>51213718.68</v>
      </c>
      <c r="AT106" s="7">
        <v>2680257.52</v>
      </c>
      <c r="AU106" s="7">
        <v>207951.57</v>
      </c>
      <c r="AV106" s="7">
        <v>93558813.090000004</v>
      </c>
      <c r="AW106" s="7">
        <v>69537355.230000004</v>
      </c>
      <c r="AX106" s="7">
        <v>448505.71</v>
      </c>
      <c r="AY106" s="7">
        <v>73593.279999999999</v>
      </c>
      <c r="AZ106" s="7">
        <v>98542079.640000001</v>
      </c>
      <c r="BA106" s="7">
        <v>76197583.670000002</v>
      </c>
      <c r="BB106" s="7">
        <v>0</v>
      </c>
      <c r="BC106" s="7"/>
      <c r="BD106" s="7"/>
      <c r="BE106" s="7"/>
      <c r="BF106" s="7"/>
    </row>
    <row r="107" spans="1:58" hidden="1" x14ac:dyDescent="0.25">
      <c r="A107" s="3" t="s">
        <v>993</v>
      </c>
      <c r="B107" s="3" t="str">
        <f t="shared" si="35"/>
        <v>RS</v>
      </c>
      <c r="C107" s="3" t="s">
        <v>1529</v>
      </c>
      <c r="D107" s="3">
        <v>6</v>
      </c>
      <c r="E107" s="11">
        <f t="shared" si="26"/>
        <v>0.34293497879799067</v>
      </c>
      <c r="F107" s="11">
        <f t="shared" si="27"/>
        <v>0.65706502120200927</v>
      </c>
      <c r="G107" s="7">
        <v>36.612852256487876</v>
      </c>
      <c r="H107" s="11">
        <f t="shared" si="28"/>
        <v>0.48114049088350475</v>
      </c>
      <c r="I107" s="7">
        <f t="shared" si="29"/>
        <v>-18706856.866012394</v>
      </c>
      <c r="J107" s="7">
        <v>4512533.74</v>
      </c>
      <c r="K107" s="12">
        <v>0.11</v>
      </c>
      <c r="L107" s="7">
        <v>-1128133.44</v>
      </c>
      <c r="M107" s="10">
        <f t="shared" si="30"/>
        <v>0.25000000110802495</v>
      </c>
      <c r="N107" s="12">
        <f t="shared" si="31"/>
        <v>0.36000000110802494</v>
      </c>
      <c r="O107" s="7">
        <f t="shared" si="32"/>
        <v>-1122411.4119607436</v>
      </c>
      <c r="P107" s="11">
        <f t="shared" si="33"/>
        <v>0.24873197113441273</v>
      </c>
      <c r="Q107" s="12">
        <f t="shared" si="34"/>
        <v>0.35873197113441274</v>
      </c>
      <c r="R107" s="12">
        <f t="shared" si="36"/>
        <v>-1.2680299736121947E-3</v>
      </c>
      <c r="S107" s="12">
        <f t="shared" si="37"/>
        <v>-3.522305471414966E-3</v>
      </c>
      <c r="T107" s="7">
        <f t="shared" si="39"/>
        <v>-36053799.799999997</v>
      </c>
      <c r="U107" s="7">
        <f t="shared" si="40"/>
        <v>14107574.16</v>
      </c>
      <c r="V107" s="7">
        <f t="shared" si="40"/>
        <v>23689690.73</v>
      </c>
      <c r="W107" s="7">
        <f t="shared" si="40"/>
        <v>26471683.23</v>
      </c>
      <c r="X107" s="7">
        <f t="shared" si="40"/>
        <v>0</v>
      </c>
      <c r="Y107" s="7" t="str">
        <f t="shared" si="41"/>
        <v/>
      </c>
      <c r="Z107" s="7" t="str">
        <f t="shared" si="42"/>
        <v/>
      </c>
      <c r="AA107" s="7" t="str">
        <f t="shared" si="43"/>
        <v/>
      </c>
      <c r="AB107" s="7" t="str">
        <f t="shared" si="43"/>
        <v/>
      </c>
      <c r="AC107" s="8" t="str">
        <f t="shared" si="44"/>
        <v/>
      </c>
      <c r="AE107" s="9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>
        <v>10797949.039999999</v>
      </c>
      <c r="AR107" s="7">
        <v>21723384.84</v>
      </c>
      <c r="AS107" s="7">
        <v>17253415.379999999</v>
      </c>
      <c r="AT107" s="7">
        <v>0</v>
      </c>
      <c r="AU107" s="7">
        <v>11920572.5</v>
      </c>
      <c r="AV107" s="7">
        <v>23176196.609999999</v>
      </c>
      <c r="AW107" s="7">
        <v>19867279.780000001</v>
      </c>
      <c r="AX107" s="7">
        <v>0</v>
      </c>
      <c r="AY107" s="7">
        <v>14107574.16</v>
      </c>
      <c r="AZ107" s="7">
        <v>23689690.73</v>
      </c>
      <c r="BA107" s="7">
        <v>26471683.23</v>
      </c>
      <c r="BB107" s="7">
        <v>0</v>
      </c>
      <c r="BC107" s="7"/>
      <c r="BD107" s="7"/>
      <c r="BE107" s="7"/>
      <c r="BF107" s="7"/>
    </row>
    <row r="108" spans="1:58" hidden="1" x14ac:dyDescent="0.25">
      <c r="A108" s="3" t="s">
        <v>994</v>
      </c>
      <c r="B108" s="3" t="str">
        <f t="shared" si="35"/>
        <v>RS</v>
      </c>
      <c r="C108" s="3" t="s">
        <v>1529</v>
      </c>
      <c r="D108" s="3">
        <v>7</v>
      </c>
      <c r="E108" s="11">
        <f t="shared" si="26"/>
        <v>0</v>
      </c>
      <c r="F108" s="11">
        <f t="shared" si="27"/>
        <v>1</v>
      </c>
      <c r="G108" s="7">
        <v>12.208492530846968</v>
      </c>
      <c r="H108" s="11">
        <f t="shared" si="28"/>
        <v>0.24416985061693935</v>
      </c>
      <c r="I108" s="7">
        <f t="shared" si="29"/>
        <v>-17842131.661098149</v>
      </c>
      <c r="J108" s="7">
        <v>6870302.1900000004</v>
      </c>
      <c r="K108" s="12">
        <v>0.14000000000000001</v>
      </c>
      <c r="L108" s="7">
        <v>-1209173.19</v>
      </c>
      <c r="M108" s="10">
        <f t="shared" si="30"/>
        <v>0.17600000066372626</v>
      </c>
      <c r="N108" s="12">
        <f t="shared" si="31"/>
        <v>0.31600000066372624</v>
      </c>
      <c r="O108" s="7">
        <f t="shared" si="32"/>
        <v>-1070527.8996658889</v>
      </c>
      <c r="P108" s="11">
        <f t="shared" si="33"/>
        <v>0.15581962336738042</v>
      </c>
      <c r="Q108" s="12">
        <f t="shared" si="34"/>
        <v>0.29581962336738044</v>
      </c>
      <c r="R108" s="12">
        <f t="shared" si="36"/>
        <v>-2.0180377296345808E-2</v>
      </c>
      <c r="S108" s="12">
        <f t="shared" si="37"/>
        <v>-6.3861953335313193E-2</v>
      </c>
      <c r="T108" s="7">
        <f t="shared" si="39"/>
        <v>-23606006.82</v>
      </c>
      <c r="U108" s="7">
        <f t="shared" si="40"/>
        <v>27112880.260000002</v>
      </c>
      <c r="V108" s="7">
        <f t="shared" si="40"/>
        <v>36442801.5</v>
      </c>
      <c r="W108" s="7">
        <f t="shared" si="40"/>
        <v>14276085.58</v>
      </c>
      <c r="X108" s="7">
        <f t="shared" si="40"/>
        <v>0</v>
      </c>
      <c r="Y108" s="7" t="str">
        <f t="shared" si="41"/>
        <v/>
      </c>
      <c r="Z108" s="7" t="str">
        <f t="shared" si="42"/>
        <v/>
      </c>
      <c r="AA108" s="7" t="str">
        <f t="shared" si="43"/>
        <v/>
      </c>
      <c r="AB108" s="7" t="str">
        <f t="shared" si="43"/>
        <v/>
      </c>
      <c r="AC108" s="8" t="str">
        <f t="shared" si="44"/>
        <v/>
      </c>
      <c r="AE108" s="9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>
        <v>18086098.699999999</v>
      </c>
      <c r="AR108" s="7">
        <v>27758162.98</v>
      </c>
      <c r="AS108" s="7">
        <v>10448986.18</v>
      </c>
      <c r="AT108" s="7">
        <v>0</v>
      </c>
      <c r="AU108" s="7">
        <v>21828006.850000001</v>
      </c>
      <c r="AV108" s="7">
        <v>30210066.199999999</v>
      </c>
      <c r="AW108" s="7">
        <v>12227152.470000001</v>
      </c>
      <c r="AX108" s="7">
        <v>0</v>
      </c>
      <c r="AY108" s="7">
        <v>27112880.260000002</v>
      </c>
      <c r="AZ108" s="7">
        <v>36442801.5</v>
      </c>
      <c r="BA108" s="7">
        <v>14276085.58</v>
      </c>
      <c r="BB108" s="7">
        <v>0</v>
      </c>
      <c r="BC108" s="7"/>
      <c r="BD108" s="7"/>
      <c r="BE108" s="7"/>
      <c r="BF108" s="7"/>
    </row>
    <row r="109" spans="1:58" hidden="1" x14ac:dyDescent="0.25">
      <c r="A109" s="3" t="s">
        <v>995</v>
      </c>
      <c r="B109" s="3" t="str">
        <f t="shared" si="35"/>
        <v>RS</v>
      </c>
      <c r="C109" s="3" t="s">
        <v>1529</v>
      </c>
      <c r="D109" s="3">
        <v>6</v>
      </c>
      <c r="E109" s="11">
        <f t="shared" si="26"/>
        <v>0.68286469172229725</v>
      </c>
      <c r="F109" s="11">
        <f t="shared" si="27"/>
        <v>0.31713530827770275</v>
      </c>
      <c r="G109" s="7">
        <v>21.09316175215357</v>
      </c>
      <c r="H109" s="11">
        <f t="shared" si="28"/>
        <v>0.13378772709641343</v>
      </c>
      <c r="I109" s="7">
        <f t="shared" si="29"/>
        <v>-44231621.709551506</v>
      </c>
      <c r="J109" s="7">
        <v>9190136.1942857113</v>
      </c>
      <c r="K109" s="12">
        <v>0.11</v>
      </c>
      <c r="L109" s="7">
        <v>-815724.52</v>
      </c>
      <c r="M109" s="10">
        <f t="shared" si="30"/>
        <v>8.8760873914709257E-2</v>
      </c>
      <c r="N109" s="12">
        <f t="shared" si="31"/>
        <v>0.19876087391470926</v>
      </c>
      <c r="O109" s="7">
        <f t="shared" si="32"/>
        <v>-2653897.3025730904</v>
      </c>
      <c r="P109" s="11">
        <f t="shared" si="33"/>
        <v>0.2887767108634629</v>
      </c>
      <c r="Q109" s="12">
        <f t="shared" si="34"/>
        <v>0.39877671086346289</v>
      </c>
      <c r="R109" s="12">
        <f t="shared" si="36"/>
        <v>0.20001583694875363</v>
      </c>
      <c r="S109" s="12">
        <f t="shared" si="37"/>
        <v>1.0063139339716471</v>
      </c>
      <c r="T109" s="7">
        <f t="shared" si="39"/>
        <v>-51063259.079999998</v>
      </c>
      <c r="U109" s="7">
        <f t="shared" si="40"/>
        <v>7312851.2400000002</v>
      </c>
      <c r="V109" s="7">
        <f t="shared" si="40"/>
        <v>16193962.41</v>
      </c>
      <c r="W109" s="7">
        <f t="shared" si="40"/>
        <v>44003884.729999997</v>
      </c>
      <c r="X109" s="7">
        <f t="shared" si="40"/>
        <v>1821736.82</v>
      </c>
      <c r="Y109" s="7" t="str">
        <f t="shared" si="41"/>
        <v/>
      </c>
      <c r="Z109" s="7" t="str">
        <f t="shared" si="42"/>
        <v/>
      </c>
      <c r="AA109" s="7" t="str">
        <f t="shared" si="43"/>
        <v/>
      </c>
      <c r="AB109" s="7" t="str">
        <f t="shared" si="43"/>
        <v/>
      </c>
      <c r="AC109" s="8" t="str">
        <f t="shared" si="44"/>
        <v/>
      </c>
      <c r="AE109" s="9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>
        <v>7661127.8499999996</v>
      </c>
      <c r="AR109" s="7">
        <v>21763255.050000001</v>
      </c>
      <c r="AS109" s="7">
        <v>28005792.850000001</v>
      </c>
      <c r="AT109" s="7">
        <v>751600</v>
      </c>
      <c r="AU109" s="7">
        <v>7312851.2400000002</v>
      </c>
      <c r="AV109" s="7">
        <v>16193962.41</v>
      </c>
      <c r="AW109" s="7">
        <v>44003884.729999997</v>
      </c>
      <c r="AX109" s="7">
        <v>1821736.82</v>
      </c>
      <c r="AY109" s="7"/>
      <c r="AZ109" s="7"/>
      <c r="BA109" s="7"/>
      <c r="BB109" s="7"/>
      <c r="BC109" s="7"/>
      <c r="BD109" s="7"/>
      <c r="BE109" s="7"/>
      <c r="BF109" s="7"/>
    </row>
    <row r="110" spans="1:58" hidden="1" x14ac:dyDescent="0.25">
      <c r="A110" s="3" t="s">
        <v>996</v>
      </c>
      <c r="B110" s="3" t="str">
        <f t="shared" si="35"/>
        <v>RS</v>
      </c>
      <c r="C110" s="3" t="s">
        <v>1529</v>
      </c>
      <c r="D110" s="3">
        <v>6</v>
      </c>
      <c r="E110" s="11">
        <f t="shared" si="26"/>
        <v>0.26023135620100429</v>
      </c>
      <c r="F110" s="11">
        <f t="shared" si="27"/>
        <v>0.73976864379899565</v>
      </c>
      <c r="G110" s="7">
        <v>12.485477934677135</v>
      </c>
      <c r="H110" s="11">
        <f t="shared" si="28"/>
        <v>0.18472730157836778</v>
      </c>
      <c r="I110" s="7">
        <f t="shared" si="29"/>
        <v>-31744513.392681867</v>
      </c>
      <c r="J110" s="7">
        <v>12240185.91</v>
      </c>
      <c r="K110" s="12">
        <v>0.11</v>
      </c>
      <c r="L110" s="7">
        <v>-2313395.14</v>
      </c>
      <c r="M110" s="10">
        <f t="shared" si="30"/>
        <v>0.18900000024591129</v>
      </c>
      <c r="N110" s="12">
        <f t="shared" si="31"/>
        <v>0.29900000024591128</v>
      </c>
      <c r="O110" s="7">
        <f t="shared" si="32"/>
        <v>-1904670.8035609119</v>
      </c>
      <c r="P110" s="11">
        <f t="shared" si="33"/>
        <v>0.15560799628090877</v>
      </c>
      <c r="Q110" s="12">
        <f t="shared" si="34"/>
        <v>0.26560799628090875</v>
      </c>
      <c r="R110" s="12">
        <f t="shared" si="36"/>
        <v>-3.3392003965002526E-2</v>
      </c>
      <c r="S110" s="12">
        <f t="shared" si="37"/>
        <v>-0.11167894293491443</v>
      </c>
      <c r="T110" s="7">
        <f t="shared" si="39"/>
        <v>-38937294.790000007</v>
      </c>
      <c r="U110" s="7">
        <f t="shared" si="40"/>
        <v>8926560.5899999999</v>
      </c>
      <c r="V110" s="7">
        <f t="shared" si="40"/>
        <v>28804589.760000002</v>
      </c>
      <c r="W110" s="7">
        <f t="shared" si="40"/>
        <v>19854828.280000001</v>
      </c>
      <c r="X110" s="7">
        <f t="shared" si="40"/>
        <v>795562.66</v>
      </c>
      <c r="Y110" s="7" t="str">
        <f t="shared" si="41"/>
        <v/>
      </c>
      <c r="Z110" s="7" t="str">
        <f t="shared" si="42"/>
        <v/>
      </c>
      <c r="AA110" s="7" t="str">
        <f t="shared" si="43"/>
        <v/>
      </c>
      <c r="AB110" s="7" t="str">
        <f t="shared" si="43"/>
        <v/>
      </c>
      <c r="AC110" s="8" t="str">
        <f t="shared" si="44"/>
        <v/>
      </c>
      <c r="AE110" s="9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>
        <v>5241684.04</v>
      </c>
      <c r="AR110" s="7">
        <v>34316742.149999999</v>
      </c>
      <c r="AS110" s="7">
        <v>10911254.039999999</v>
      </c>
      <c r="AT110" s="7">
        <v>0</v>
      </c>
      <c r="AU110" s="7">
        <v>5930967.29</v>
      </c>
      <c r="AV110" s="7">
        <v>39493630.119999997</v>
      </c>
      <c r="AW110" s="7">
        <v>14431069.58</v>
      </c>
      <c r="AX110" s="7">
        <v>0</v>
      </c>
      <c r="AY110" s="7">
        <v>8926560.5899999999</v>
      </c>
      <c r="AZ110" s="7">
        <v>28804589.760000002</v>
      </c>
      <c r="BA110" s="7">
        <v>19854828.280000001</v>
      </c>
      <c r="BB110" s="7">
        <v>795562.66</v>
      </c>
      <c r="BC110" s="7"/>
      <c r="BD110" s="7"/>
      <c r="BE110" s="7"/>
      <c r="BF110" s="7"/>
    </row>
    <row r="111" spans="1:58" hidden="1" x14ac:dyDescent="0.25">
      <c r="A111" s="3" t="s">
        <v>1327</v>
      </c>
      <c r="B111" s="3" t="str">
        <f t="shared" si="35"/>
        <v>SP</v>
      </c>
      <c r="C111" s="3" t="s">
        <v>1530</v>
      </c>
      <c r="D111" s="3">
        <v>6</v>
      </c>
      <c r="E111" s="11">
        <f t="shared" si="26"/>
        <v>0</v>
      </c>
      <c r="F111" s="11">
        <f t="shared" si="27"/>
        <v>1</v>
      </c>
      <c r="G111" s="7">
        <v>17.923838355160299</v>
      </c>
      <c r="H111" s="11">
        <f t="shared" si="28"/>
        <v>0.35847676710320597</v>
      </c>
      <c r="I111" s="7">
        <f t="shared" si="29"/>
        <v>-68797973.371794626</v>
      </c>
      <c r="J111" s="7">
        <v>40731640.479999997</v>
      </c>
      <c r="K111" s="12">
        <v>0.11</v>
      </c>
      <c r="L111" s="7">
        <v>-2312871.7799999998</v>
      </c>
      <c r="M111" s="10">
        <f t="shared" si="30"/>
        <v>5.6783172804828801E-2</v>
      </c>
      <c r="N111" s="12">
        <f t="shared" si="31"/>
        <v>0.16678317280482879</v>
      </c>
      <c r="O111" s="7">
        <f t="shared" si="32"/>
        <v>-4127878.4023076775</v>
      </c>
      <c r="P111" s="11">
        <f t="shared" si="33"/>
        <v>0.10134328874709929</v>
      </c>
      <c r="Q111" s="12">
        <f t="shared" si="34"/>
        <v>0.21134328874709929</v>
      </c>
      <c r="R111" s="12">
        <f t="shared" si="36"/>
        <v>4.4560115942270495E-2</v>
      </c>
      <c r="S111" s="12">
        <f t="shared" si="37"/>
        <v>0.26717393123594757</v>
      </c>
      <c r="T111" s="7">
        <f t="shared" si="39"/>
        <v>-107241592.88999999</v>
      </c>
      <c r="U111" s="7">
        <f t="shared" si="40"/>
        <v>101621272.34</v>
      </c>
      <c r="V111" s="7">
        <f t="shared" si="40"/>
        <v>112259823.88</v>
      </c>
      <c r="W111" s="7">
        <f t="shared" si="40"/>
        <v>96603041.349999994</v>
      </c>
      <c r="X111" s="7">
        <f t="shared" si="40"/>
        <v>0</v>
      </c>
      <c r="Y111" s="7" t="str">
        <f t="shared" si="41"/>
        <v/>
      </c>
      <c r="Z111" s="7" t="str">
        <f t="shared" si="42"/>
        <v/>
      </c>
      <c r="AA111" s="7" t="str">
        <f t="shared" si="43"/>
        <v/>
      </c>
      <c r="AB111" s="7" t="str">
        <f t="shared" si="43"/>
        <v/>
      </c>
      <c r="AC111" s="8" t="str">
        <f t="shared" si="44"/>
        <v/>
      </c>
      <c r="AE111" s="9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>
        <v>50406075.68</v>
      </c>
      <c r="AR111" s="7">
        <v>89907141.609999999</v>
      </c>
      <c r="AS111" s="7">
        <v>64487128.009999998</v>
      </c>
      <c r="AT111" s="7">
        <v>22042782.420000002</v>
      </c>
      <c r="AU111" s="7">
        <v>83863019.030000001</v>
      </c>
      <c r="AV111" s="7">
        <v>100210234.67</v>
      </c>
      <c r="AW111" s="7">
        <v>74174994.25</v>
      </c>
      <c r="AX111" s="7">
        <v>0</v>
      </c>
      <c r="AY111" s="7">
        <v>101621272.34</v>
      </c>
      <c r="AZ111" s="7">
        <v>112259823.88</v>
      </c>
      <c r="BA111" s="7">
        <v>96603041.349999994</v>
      </c>
      <c r="BB111" s="7">
        <v>0</v>
      </c>
      <c r="BC111" s="7"/>
      <c r="BD111" s="7"/>
      <c r="BE111" s="7"/>
      <c r="BF111" s="7"/>
    </row>
    <row r="112" spans="1:58" hidden="1" x14ac:dyDescent="0.25">
      <c r="A112" s="3" t="s">
        <v>123</v>
      </c>
      <c r="B112" s="3" t="str">
        <f t="shared" si="35"/>
        <v>GO</v>
      </c>
      <c r="C112" s="3" t="s">
        <v>1526</v>
      </c>
      <c r="D112" s="3">
        <v>7</v>
      </c>
      <c r="E112" s="11">
        <f t="shared" si="26"/>
        <v>0.328540356616915</v>
      </c>
      <c r="F112" s="11">
        <f t="shared" si="27"/>
        <v>0.67145964338308506</v>
      </c>
      <c r="G112" s="7">
        <v>16.400246878011245</v>
      </c>
      <c r="H112" s="11">
        <f t="shared" si="28"/>
        <v>0.22024207840207968</v>
      </c>
      <c r="I112" s="7">
        <f t="shared" si="29"/>
        <v>-19001970.204679213</v>
      </c>
      <c r="J112" s="7">
        <v>3210970.36</v>
      </c>
      <c r="K112" s="12">
        <v>0.16</v>
      </c>
      <c r="L112" s="7">
        <v>-353206.74</v>
      </c>
      <c r="M112" s="10">
        <f t="shared" si="30"/>
        <v>0.11000000012457294</v>
      </c>
      <c r="N112" s="12">
        <f t="shared" si="31"/>
        <v>0.27000000012457293</v>
      </c>
      <c r="O112" s="7">
        <f t="shared" si="32"/>
        <v>-1140118.2122807528</v>
      </c>
      <c r="P112" s="11">
        <f t="shared" si="33"/>
        <v>0.3550696781519817</v>
      </c>
      <c r="Q112" s="12">
        <f t="shared" si="34"/>
        <v>0.51506967815198168</v>
      </c>
      <c r="R112" s="12">
        <f t="shared" si="36"/>
        <v>0.24506967802740875</v>
      </c>
      <c r="S112" s="12">
        <f t="shared" si="37"/>
        <v>0.90766547375680817</v>
      </c>
      <c r="T112" s="7">
        <f t="shared" si="39"/>
        <v>-24369063.370000001</v>
      </c>
      <c r="U112" s="7">
        <f t="shared" si="40"/>
        <v>699547.46</v>
      </c>
      <c r="V112" s="7">
        <f t="shared" si="40"/>
        <v>16362842.6</v>
      </c>
      <c r="W112" s="7">
        <f t="shared" si="40"/>
        <v>8705768.2300000004</v>
      </c>
      <c r="X112" s="7">
        <f t="shared" si="40"/>
        <v>0</v>
      </c>
      <c r="Y112" s="7" t="str">
        <f t="shared" si="41"/>
        <v/>
      </c>
      <c r="Z112" s="7" t="str">
        <f t="shared" si="42"/>
        <v/>
      </c>
      <c r="AA112" s="7" t="str">
        <f t="shared" si="43"/>
        <v/>
      </c>
      <c r="AB112" s="7" t="str">
        <f t="shared" si="43"/>
        <v/>
      </c>
      <c r="AC112" s="8" t="str">
        <f t="shared" si="44"/>
        <v/>
      </c>
      <c r="AE112" s="9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>
        <v>601605.12</v>
      </c>
      <c r="AR112" s="7">
        <v>10739413.25</v>
      </c>
      <c r="AS112" s="7">
        <v>6414895.3499999996</v>
      </c>
      <c r="AT112" s="7">
        <v>0</v>
      </c>
      <c r="AU112" s="7">
        <v>6521322.4400000004</v>
      </c>
      <c r="AV112" s="7">
        <v>13898739.59</v>
      </c>
      <c r="AW112" s="7">
        <v>6704225.9900000002</v>
      </c>
      <c r="AX112" s="7">
        <v>0</v>
      </c>
      <c r="AY112" s="7">
        <v>699547.46</v>
      </c>
      <c r="AZ112" s="7">
        <v>16362842.6</v>
      </c>
      <c r="BA112" s="7">
        <v>8705768.2300000004</v>
      </c>
      <c r="BB112" s="7">
        <v>0</v>
      </c>
      <c r="BC112" s="7"/>
      <c r="BD112" s="7"/>
      <c r="BE112" s="7"/>
      <c r="BF112" s="7"/>
    </row>
    <row r="113" spans="1:58" hidden="1" x14ac:dyDescent="0.25">
      <c r="A113" s="3" t="s">
        <v>997</v>
      </c>
      <c r="B113" s="3" t="str">
        <f t="shared" si="35"/>
        <v>RS</v>
      </c>
      <c r="C113" s="3" t="s">
        <v>1529</v>
      </c>
      <c r="D113" s="3">
        <v>6</v>
      </c>
      <c r="E113" s="11">
        <f t="shared" si="26"/>
        <v>0</v>
      </c>
      <c r="F113" s="11">
        <f t="shared" si="27"/>
        <v>1</v>
      </c>
      <c r="G113" s="7">
        <v>9.4440118530932917</v>
      </c>
      <c r="H113" s="11">
        <f t="shared" si="28"/>
        <v>0.18888023706186582</v>
      </c>
      <c r="I113" s="7">
        <f t="shared" si="29"/>
        <v>-14234641.693900554</v>
      </c>
      <c r="J113" s="7">
        <v>5346124.88</v>
      </c>
      <c r="K113" s="12">
        <v>0.11</v>
      </c>
      <c r="L113" s="7">
        <v>-751130.55</v>
      </c>
      <c r="M113" s="10">
        <f t="shared" si="30"/>
        <v>0.14050000081554401</v>
      </c>
      <c r="N113" s="12">
        <f t="shared" si="31"/>
        <v>0.25050000081554402</v>
      </c>
      <c r="O113" s="7">
        <f t="shared" si="32"/>
        <v>-854078.50163403316</v>
      </c>
      <c r="P113" s="11">
        <f t="shared" si="33"/>
        <v>0.15975655653483972</v>
      </c>
      <c r="Q113" s="12">
        <f t="shared" si="34"/>
        <v>0.26975655653483971</v>
      </c>
      <c r="R113" s="12">
        <f t="shared" si="36"/>
        <v>1.9256555719295687E-2</v>
      </c>
      <c r="S113" s="12">
        <f t="shared" si="37"/>
        <v>7.6872477671068973E-2</v>
      </c>
      <c r="T113" s="7">
        <f t="shared" si="39"/>
        <v>-17549371.060000002</v>
      </c>
      <c r="U113" s="7">
        <f t="shared" si="40"/>
        <v>18565159.859999999</v>
      </c>
      <c r="V113" s="7">
        <f t="shared" si="40"/>
        <v>25474671</v>
      </c>
      <c r="W113" s="7">
        <f t="shared" si="40"/>
        <v>11689970</v>
      </c>
      <c r="X113" s="7">
        <f t="shared" si="40"/>
        <v>1050110.08</v>
      </c>
      <c r="Y113" s="7" t="str">
        <f t="shared" si="41"/>
        <v/>
      </c>
      <c r="Z113" s="7" t="str">
        <f t="shared" si="42"/>
        <v/>
      </c>
      <c r="AA113" s="7" t="str">
        <f t="shared" si="43"/>
        <v/>
      </c>
      <c r="AB113" s="7" t="str">
        <f t="shared" si="43"/>
        <v/>
      </c>
      <c r="AC113" s="8" t="str">
        <f t="shared" si="44"/>
        <v/>
      </c>
      <c r="AE113" s="9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>
        <v>13108323.109999999</v>
      </c>
      <c r="AR113" s="7">
        <v>20683022.940000001</v>
      </c>
      <c r="AS113" s="7">
        <v>6292990.3200000003</v>
      </c>
      <c r="AT113" s="7">
        <v>1131974.02</v>
      </c>
      <c r="AU113" s="7">
        <v>15398989.130000001</v>
      </c>
      <c r="AV113" s="7">
        <v>23565721.359999999</v>
      </c>
      <c r="AW113" s="7">
        <v>7188626.0099999998</v>
      </c>
      <c r="AX113" s="7">
        <v>1093916</v>
      </c>
      <c r="AY113" s="7">
        <v>18565159.859999999</v>
      </c>
      <c r="AZ113" s="7">
        <v>25474671</v>
      </c>
      <c r="BA113" s="7">
        <v>11689970</v>
      </c>
      <c r="BB113" s="7">
        <v>1050110.08</v>
      </c>
      <c r="BC113" s="7"/>
      <c r="BD113" s="7"/>
      <c r="BE113" s="7"/>
      <c r="BF113" s="7"/>
    </row>
    <row r="114" spans="1:58" hidden="1" x14ac:dyDescent="0.25">
      <c r="A114" s="3" t="s">
        <v>1328</v>
      </c>
      <c r="B114" s="3" t="str">
        <f t="shared" si="35"/>
        <v>SP</v>
      </c>
      <c r="C114" s="3" t="s">
        <v>1530</v>
      </c>
      <c r="D114" s="3">
        <v>7</v>
      </c>
      <c r="E114" s="11">
        <f t="shared" si="26"/>
        <v>0</v>
      </c>
      <c r="F114" s="11">
        <f t="shared" si="27"/>
        <v>1</v>
      </c>
      <c r="G114" s="7">
        <v>20.638560953530703</v>
      </c>
      <c r="H114" s="11">
        <f t="shared" si="28"/>
        <v>0.41277121907061409</v>
      </c>
      <c r="I114" s="7">
        <f t="shared" si="29"/>
        <v>-3424784.7481673313</v>
      </c>
      <c r="J114" s="7">
        <v>3040544</v>
      </c>
      <c r="K114" s="12">
        <v>0.12570000000000001</v>
      </c>
      <c r="L114" s="7">
        <v>-67804.13</v>
      </c>
      <c r="M114" s="10">
        <f t="shared" si="30"/>
        <v>2.2299999605333784E-2</v>
      </c>
      <c r="N114" s="12">
        <f t="shared" si="31"/>
        <v>0.14799999960533378</v>
      </c>
      <c r="O114" s="7">
        <f t="shared" si="32"/>
        <v>-205487.08489003987</v>
      </c>
      <c r="P114" s="11">
        <f t="shared" si="33"/>
        <v>6.7582342136814952E-2</v>
      </c>
      <c r="Q114" s="12">
        <f t="shared" si="34"/>
        <v>0.19328234213681494</v>
      </c>
      <c r="R114" s="12">
        <f t="shared" si="36"/>
        <v>4.5282342531481168E-2</v>
      </c>
      <c r="S114" s="12">
        <f t="shared" si="37"/>
        <v>0.30596177467725649</v>
      </c>
      <c r="T114" s="7">
        <f t="shared" si="39"/>
        <v>-5832113.2400000002</v>
      </c>
      <c r="U114" s="7">
        <f t="shared" si="40"/>
        <v>5917901.9299999997</v>
      </c>
      <c r="V114" s="7">
        <f t="shared" si="40"/>
        <v>7284008.79</v>
      </c>
      <c r="W114" s="7">
        <f t="shared" si="40"/>
        <v>5537944.2400000002</v>
      </c>
      <c r="X114" s="7">
        <f t="shared" si="40"/>
        <v>1071937.8600000001</v>
      </c>
      <c r="Y114" s="7" t="str">
        <f t="shared" si="41"/>
        <v/>
      </c>
      <c r="Z114" s="7" t="str">
        <f t="shared" si="42"/>
        <v/>
      </c>
      <c r="AA114" s="7" t="str">
        <f t="shared" si="43"/>
        <v/>
      </c>
      <c r="AB114" s="7" t="str">
        <f t="shared" si="43"/>
        <v/>
      </c>
      <c r="AC114" s="8" t="str">
        <f t="shared" si="44"/>
        <v/>
      </c>
      <c r="AE114" s="9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>
        <v>4848912.26</v>
      </c>
      <c r="AR114" s="7">
        <v>-3712905</v>
      </c>
      <c r="AS114" s="7">
        <v>1722517.26</v>
      </c>
      <c r="AT114" s="7">
        <v>527450.56000000006</v>
      </c>
      <c r="AU114" s="7">
        <v>5184863.17</v>
      </c>
      <c r="AV114" s="7">
        <v>8156141.75</v>
      </c>
      <c r="AW114" s="7">
        <v>5108045.3</v>
      </c>
      <c r="AX114" s="7">
        <v>453325.62</v>
      </c>
      <c r="AY114" s="7">
        <v>5917901.9299999997</v>
      </c>
      <c r="AZ114" s="7">
        <v>7284008.79</v>
      </c>
      <c r="BA114" s="7">
        <v>5537944.2400000002</v>
      </c>
      <c r="BB114" s="7">
        <v>1071937.8600000001</v>
      </c>
      <c r="BC114" s="7"/>
      <c r="BD114" s="7"/>
      <c r="BE114" s="7"/>
      <c r="BF114" s="7"/>
    </row>
    <row r="115" spans="1:58" hidden="1" x14ac:dyDescent="0.25">
      <c r="A115" s="3" t="s">
        <v>1329</v>
      </c>
      <c r="B115" s="3" t="str">
        <f t="shared" si="35"/>
        <v>SP</v>
      </c>
      <c r="C115" s="3" t="s">
        <v>1530</v>
      </c>
      <c r="D115" s="3">
        <v>5</v>
      </c>
      <c r="E115" s="11">
        <f t="shared" si="26"/>
        <v>8.3411153217969547E-2</v>
      </c>
      <c r="F115" s="11">
        <f t="shared" si="27"/>
        <v>0.91658884678203045</v>
      </c>
      <c r="G115" s="7">
        <v>7.9287757629058078</v>
      </c>
      <c r="H115" s="11">
        <f t="shared" si="28"/>
        <v>0.14534854865830296</v>
      </c>
      <c r="I115" s="7">
        <f t="shared" si="29"/>
        <v>-217834141.83316752</v>
      </c>
      <c r="J115" s="7">
        <v>66304053.557142884</v>
      </c>
      <c r="K115" s="12">
        <v>0.11</v>
      </c>
      <c r="L115" s="7">
        <v>-17028644.960000001</v>
      </c>
      <c r="M115" s="10">
        <f t="shared" si="30"/>
        <v>0.2568266048066607</v>
      </c>
      <c r="N115" s="12">
        <f t="shared" si="31"/>
        <v>0.36682660480666068</v>
      </c>
      <c r="O115" s="7">
        <f t="shared" si="32"/>
        <v>-13070048.509990051</v>
      </c>
      <c r="P115" s="11">
        <f t="shared" si="33"/>
        <v>0.19712291796346779</v>
      </c>
      <c r="Q115" s="12">
        <f t="shared" si="34"/>
        <v>0.3071229179634678</v>
      </c>
      <c r="R115" s="12">
        <f t="shared" si="36"/>
        <v>-5.9703686843192882E-2</v>
      </c>
      <c r="S115" s="12">
        <f t="shared" si="37"/>
        <v>-0.16275724296131755</v>
      </c>
      <c r="T115" s="7">
        <f t="shared" si="39"/>
        <v>-254880678.53999999</v>
      </c>
      <c r="U115" s="7">
        <f t="shared" si="40"/>
        <v>177400790.61000001</v>
      </c>
      <c r="V115" s="7">
        <f t="shared" si="40"/>
        <v>233620787.21000001</v>
      </c>
      <c r="W115" s="7">
        <f t="shared" si="40"/>
        <v>198660681.94</v>
      </c>
      <c r="X115" s="7">
        <f t="shared" si="40"/>
        <v>0</v>
      </c>
      <c r="Y115" s="7">
        <f t="shared" si="41"/>
        <v>-23415753.633333337</v>
      </c>
      <c r="Z115" s="7">
        <f t="shared" si="42"/>
        <v>-70247260.900000006</v>
      </c>
      <c r="AA115" s="7">
        <f t="shared" si="43"/>
        <v>0</v>
      </c>
      <c r="AB115" s="7">
        <f t="shared" si="43"/>
        <v>0</v>
      </c>
      <c r="AC115" s="8">
        <f t="shared" si="44"/>
        <v>70247260.900000006</v>
      </c>
      <c r="AE115" s="9">
        <v>0</v>
      </c>
      <c r="AF115" s="7">
        <v>0</v>
      </c>
      <c r="AG115" s="7">
        <v>69144741.109999999</v>
      </c>
      <c r="AH115" s="7">
        <v>0</v>
      </c>
      <c r="AI115" s="7">
        <v>0</v>
      </c>
      <c r="AJ115" s="7">
        <v>68306514.459999993</v>
      </c>
      <c r="AK115" s="7">
        <v>0</v>
      </c>
      <c r="AL115" s="7">
        <v>0</v>
      </c>
      <c r="AM115" s="7">
        <v>70247260.900000006</v>
      </c>
      <c r="AN115" s="7"/>
      <c r="AO115" s="7"/>
      <c r="AP115" s="7"/>
      <c r="AQ115" s="7">
        <v>87527304.640000001</v>
      </c>
      <c r="AR115" s="7">
        <v>197197047.41999999</v>
      </c>
      <c r="AS115" s="7">
        <v>122287868.34999999</v>
      </c>
      <c r="AT115" s="7">
        <v>0</v>
      </c>
      <c r="AU115" s="7">
        <v>127931058.5</v>
      </c>
      <c r="AV115" s="7">
        <v>214639358.61000001</v>
      </c>
      <c r="AW115" s="7">
        <v>159785314.46000001</v>
      </c>
      <c r="AX115" s="7">
        <v>0</v>
      </c>
      <c r="AY115" s="7">
        <v>177400790.61000001</v>
      </c>
      <c r="AZ115" s="7">
        <v>233620787.21000001</v>
      </c>
      <c r="BA115" s="7">
        <v>198660681.94</v>
      </c>
      <c r="BB115" s="7">
        <v>0</v>
      </c>
      <c r="BC115" s="7"/>
      <c r="BD115" s="7"/>
      <c r="BE115" s="7"/>
      <c r="BF115" s="7"/>
    </row>
    <row r="116" spans="1:58" hidden="1" x14ac:dyDescent="0.25">
      <c r="A116" s="3" t="s">
        <v>752</v>
      </c>
      <c r="B116" s="3" t="str">
        <f t="shared" si="35"/>
        <v>PR</v>
      </c>
      <c r="C116" s="3" t="s">
        <v>1529</v>
      </c>
      <c r="D116" s="3">
        <v>6</v>
      </c>
      <c r="E116" s="11">
        <f t="shared" si="26"/>
        <v>0.28606569559905115</v>
      </c>
      <c r="F116" s="11">
        <f t="shared" si="27"/>
        <v>0.71393430440094885</v>
      </c>
      <c r="G116" s="7">
        <v>12.892255729129623</v>
      </c>
      <c r="H116" s="11">
        <f t="shared" si="28"/>
        <v>0.1840844725227061</v>
      </c>
      <c r="I116" s="7">
        <f t="shared" si="29"/>
        <v>-48995112.118634753</v>
      </c>
      <c r="J116" s="7">
        <v>17536138.75</v>
      </c>
      <c r="K116" s="12">
        <v>0.12130000000000001</v>
      </c>
      <c r="L116" s="7">
        <v>-886454.01</v>
      </c>
      <c r="M116" s="10">
        <f t="shared" si="30"/>
        <v>5.0550125237803563E-2</v>
      </c>
      <c r="N116" s="12">
        <f t="shared" si="31"/>
        <v>0.17185012523780357</v>
      </c>
      <c r="O116" s="7">
        <f t="shared" si="32"/>
        <v>-2939706.7271180851</v>
      </c>
      <c r="P116" s="11">
        <f t="shared" si="33"/>
        <v>0.16763705904859388</v>
      </c>
      <c r="Q116" s="12">
        <f t="shared" si="34"/>
        <v>0.2889370590485939</v>
      </c>
      <c r="R116" s="12">
        <f t="shared" si="36"/>
        <v>0.11708693381079033</v>
      </c>
      <c r="S116" s="12">
        <f t="shared" si="37"/>
        <v>0.68133167577717635</v>
      </c>
      <c r="T116" s="7">
        <f t="shared" si="39"/>
        <v>-60049245.86999999</v>
      </c>
      <c r="U116" s="7">
        <f t="shared" si="40"/>
        <v>31834867.010000002</v>
      </c>
      <c r="V116" s="7">
        <f t="shared" si="40"/>
        <v>42871216.579999998</v>
      </c>
      <c r="W116" s="7">
        <f t="shared" si="40"/>
        <v>49012896.299999997</v>
      </c>
      <c r="X116" s="7">
        <f t="shared" si="40"/>
        <v>0</v>
      </c>
      <c r="Y116" s="7" t="str">
        <f t="shared" si="41"/>
        <v/>
      </c>
      <c r="Z116" s="7" t="str">
        <f t="shared" si="42"/>
        <v/>
      </c>
      <c r="AA116" s="7" t="str">
        <f t="shared" si="43"/>
        <v/>
      </c>
      <c r="AB116" s="7" t="str">
        <f t="shared" si="43"/>
        <v/>
      </c>
      <c r="AC116" s="8" t="str">
        <f t="shared" si="44"/>
        <v/>
      </c>
      <c r="AE116" s="9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>
        <v>22442834.84</v>
      </c>
      <c r="AR116" s="7">
        <v>25687840.800000001</v>
      </c>
      <c r="AS116" s="7">
        <v>26113324.309999999</v>
      </c>
      <c r="AT116" s="7">
        <v>0</v>
      </c>
      <c r="AU116" s="7">
        <v>24959275.190000001</v>
      </c>
      <c r="AV116" s="7">
        <v>42286853.380000003</v>
      </c>
      <c r="AW116" s="7">
        <v>51216500.990000002</v>
      </c>
      <c r="AX116" s="7">
        <v>0</v>
      </c>
      <c r="AY116" s="7">
        <v>31834867.010000002</v>
      </c>
      <c r="AZ116" s="7">
        <v>42871216.579999998</v>
      </c>
      <c r="BA116" s="7">
        <v>49012896.299999997</v>
      </c>
      <c r="BB116" s="7">
        <v>0</v>
      </c>
      <c r="BC116" s="7"/>
      <c r="BD116" s="7"/>
      <c r="BE116" s="7"/>
      <c r="BF116" s="7"/>
    </row>
    <row r="117" spans="1:58" hidden="1" x14ac:dyDescent="0.25">
      <c r="A117" s="3" t="s">
        <v>9</v>
      </c>
      <c r="B117" s="3" t="str">
        <f t="shared" si="35"/>
        <v>AL</v>
      </c>
      <c r="C117" s="3" t="s">
        <v>1528</v>
      </c>
      <c r="D117" s="3">
        <v>6</v>
      </c>
      <c r="E117" s="11">
        <f t="shared" si="26"/>
        <v>0.3522785030282965</v>
      </c>
      <c r="F117" s="11">
        <f t="shared" si="27"/>
        <v>0.64772149697170356</v>
      </c>
      <c r="G117" s="7">
        <v>18.537471874705858</v>
      </c>
      <c r="H117" s="11">
        <f t="shared" si="28"/>
        <v>0.2401423806551066</v>
      </c>
      <c r="I117" s="7">
        <f t="shared" si="29"/>
        <v>-193356582.46612185</v>
      </c>
      <c r="J117" s="7">
        <v>44822387.609999999</v>
      </c>
      <c r="K117" s="12">
        <v>0.11</v>
      </c>
      <c r="L117" s="7">
        <v>-5826909.7800000003</v>
      </c>
      <c r="M117" s="10">
        <f t="shared" si="30"/>
        <v>0.12999998640634663</v>
      </c>
      <c r="N117" s="12">
        <f t="shared" si="31"/>
        <v>0.23999998640634662</v>
      </c>
      <c r="O117" s="7">
        <f t="shared" si="32"/>
        <v>-11601394.947967311</v>
      </c>
      <c r="P117" s="11">
        <f t="shared" si="33"/>
        <v>0.25883036506022733</v>
      </c>
      <c r="Q117" s="12">
        <f t="shared" si="34"/>
        <v>0.36883036506022732</v>
      </c>
      <c r="R117" s="12">
        <f t="shared" si="36"/>
        <v>0.12883037865388069</v>
      </c>
      <c r="S117" s="12">
        <f t="shared" si="37"/>
        <v>0.53679327479525996</v>
      </c>
      <c r="T117" s="7">
        <f t="shared" si="39"/>
        <v>-254464227.96000001</v>
      </c>
      <c r="U117" s="7">
        <f t="shared" si="40"/>
        <v>4141517.2</v>
      </c>
      <c r="V117" s="7">
        <f t="shared" si="40"/>
        <v>164821950.66</v>
      </c>
      <c r="W117" s="7">
        <f t="shared" si="40"/>
        <v>97691464.329999998</v>
      </c>
      <c r="X117" s="7">
        <f t="shared" si="40"/>
        <v>3907669.83</v>
      </c>
      <c r="Y117" s="7" t="str">
        <f t="shared" si="41"/>
        <v/>
      </c>
      <c r="Z117" s="7" t="str">
        <f t="shared" si="42"/>
        <v/>
      </c>
      <c r="AA117" s="7" t="str">
        <f t="shared" si="43"/>
        <v/>
      </c>
      <c r="AB117" s="7" t="str">
        <f t="shared" si="43"/>
        <v/>
      </c>
      <c r="AC117" s="8" t="str">
        <f t="shared" si="44"/>
        <v/>
      </c>
      <c r="AE117" s="9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>
        <v>4141517.2</v>
      </c>
      <c r="AR117" s="7">
        <v>164821950.66</v>
      </c>
      <c r="AS117" s="7">
        <v>97691464.329999998</v>
      </c>
      <c r="AT117" s="7">
        <v>3907669.83</v>
      </c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</row>
    <row r="118" spans="1:58" hidden="1" x14ac:dyDescent="0.25">
      <c r="A118" s="3" t="s">
        <v>753</v>
      </c>
      <c r="B118" s="3" t="str">
        <f t="shared" si="35"/>
        <v>PR</v>
      </c>
      <c r="C118" s="3" t="s">
        <v>1529</v>
      </c>
      <c r="D118" s="3">
        <v>7</v>
      </c>
      <c r="E118" s="11">
        <f t="shared" ref="E118:E178" si="45">IF(U118+X118&gt;=W118,0,(U118+X118-W118)/T118)</f>
        <v>0.51250763911368002</v>
      </c>
      <c r="F118" s="11">
        <f t="shared" ref="F118:F178" si="46">IF(T118&gt;=0,0,1-E118)</f>
        <v>0.48749236088631998</v>
      </c>
      <c r="G118" s="7">
        <v>9.2219080903695385</v>
      </c>
      <c r="H118" s="11">
        <f t="shared" ref="H118:H178" si="47">IF(T118&gt;0,"",G118*$G$2*F118/100)</f>
        <v>8.991219493701802E-2</v>
      </c>
      <c r="I118" s="7">
        <f t="shared" ref="I118:I178" si="48">IF(T118&gt;0,"",T118*(1-H118))</f>
        <v>-25852798.479075819</v>
      </c>
      <c r="J118" s="7">
        <v>4161377.1960000005</v>
      </c>
      <c r="K118" s="12">
        <v>0.11</v>
      </c>
      <c r="L118" s="7">
        <v>-261120.22</v>
      </c>
      <c r="M118" s="10">
        <f t="shared" ref="M118:M178" si="49">L118*-1/J118</f>
        <v>6.2748510337153285E-2</v>
      </c>
      <c r="N118" s="12">
        <f t="shared" ref="N118:N178" si="50">M118+K118</f>
        <v>0.17274851033715327</v>
      </c>
      <c r="O118" s="7">
        <f t="shared" ref="O118:O178" si="51">6%*I118</f>
        <v>-1551167.9087445491</v>
      </c>
      <c r="P118" s="11">
        <f t="shared" ref="P118:P178" si="52">O118*-1/J118</f>
        <v>0.37275349858589196</v>
      </c>
      <c r="Q118" s="12">
        <f t="shared" ref="Q118:Q178" si="53">P118+K118</f>
        <v>0.48275349858589195</v>
      </c>
      <c r="R118" s="12">
        <f t="shared" si="36"/>
        <v>0.31000498824873868</v>
      </c>
      <c r="S118" s="12">
        <f t="shared" si="37"/>
        <v>1.7945450738978987</v>
      </c>
      <c r="T118" s="7">
        <f t="shared" si="39"/>
        <v>-28406927.699999999</v>
      </c>
      <c r="U118" s="7">
        <f t="shared" si="40"/>
        <v>9937066.1600000001</v>
      </c>
      <c r="V118" s="7">
        <f t="shared" si="40"/>
        <v>13848160.25</v>
      </c>
      <c r="W118" s="7">
        <f t="shared" si="40"/>
        <v>24495833.609999999</v>
      </c>
      <c r="X118" s="7">
        <f t="shared" si="40"/>
        <v>0</v>
      </c>
      <c r="Y118" s="7" t="str">
        <f t="shared" si="41"/>
        <v/>
      </c>
      <c r="Z118" s="7" t="str">
        <f t="shared" si="42"/>
        <v/>
      </c>
      <c r="AA118" s="7" t="str">
        <f t="shared" si="43"/>
        <v/>
      </c>
      <c r="AB118" s="7" t="str">
        <f t="shared" si="43"/>
        <v/>
      </c>
      <c r="AC118" s="8" t="str">
        <f t="shared" si="44"/>
        <v/>
      </c>
      <c r="AE118" s="9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>
        <v>7903396.1500000004</v>
      </c>
      <c r="AR118" s="7">
        <v>13709097.93</v>
      </c>
      <c r="AS118" s="7">
        <v>8258732.7300000004</v>
      </c>
      <c r="AT118" s="7">
        <v>0</v>
      </c>
      <c r="AU118" s="7">
        <v>8850965.4499999993</v>
      </c>
      <c r="AV118" s="7">
        <v>11478380.98</v>
      </c>
      <c r="AW118" s="7">
        <v>15642560.08</v>
      </c>
      <c r="AX118" s="7">
        <v>0</v>
      </c>
      <c r="AY118" s="7">
        <v>9937066.1600000001</v>
      </c>
      <c r="AZ118" s="7">
        <v>13848160.25</v>
      </c>
      <c r="BA118" s="7">
        <v>24495833.609999999</v>
      </c>
      <c r="BB118" s="7">
        <v>0</v>
      </c>
      <c r="BC118" s="7"/>
      <c r="BD118" s="7"/>
      <c r="BE118" s="7"/>
      <c r="BF118" s="7"/>
    </row>
    <row r="119" spans="1:58" hidden="1" x14ac:dyDescent="0.25">
      <c r="A119" s="3" t="s">
        <v>124</v>
      </c>
      <c r="B119" s="3" t="str">
        <f t="shared" ref="B119:B179" si="54">RIGHT(A119,2)</f>
        <v>GO</v>
      </c>
      <c r="C119" s="3" t="s">
        <v>1526</v>
      </c>
      <c r="D119" s="3">
        <v>7</v>
      </c>
      <c r="E119" s="11">
        <f t="shared" si="45"/>
        <v>0.62642048323804467</v>
      </c>
      <c r="F119" s="11">
        <f t="shared" si="46"/>
        <v>0.37357951676195533</v>
      </c>
      <c r="G119" s="7">
        <v>31.213353747061817</v>
      </c>
      <c r="H119" s="11">
        <f t="shared" si="47"/>
        <v>0.23321339218694642</v>
      </c>
      <c r="I119" s="7">
        <f t="shared" si="48"/>
        <v>-22156793.947506331</v>
      </c>
      <c r="J119" s="7">
        <v>3782543.57</v>
      </c>
      <c r="K119" s="12">
        <v>0.11</v>
      </c>
      <c r="L119" s="7">
        <v>-666765.29</v>
      </c>
      <c r="M119" s="10">
        <f t="shared" si="49"/>
        <v>0.17627431850044759</v>
      </c>
      <c r="N119" s="12">
        <f t="shared" si="50"/>
        <v>0.2862743185004476</v>
      </c>
      <c r="O119" s="7">
        <f t="shared" si="51"/>
        <v>-1329407.6368503799</v>
      </c>
      <c r="P119" s="11">
        <f t="shared" si="52"/>
        <v>0.35145864475802452</v>
      </c>
      <c r="Q119" s="12">
        <f t="shared" si="53"/>
        <v>0.46145864475802451</v>
      </c>
      <c r="R119" s="12">
        <f t="shared" ref="R119:R179" si="55">Q119-N119</f>
        <v>0.17518432625757691</v>
      </c>
      <c r="S119" s="12">
        <f t="shared" ref="S119:S179" si="56">Q119/N119-1</f>
        <v>0.61194565818974422</v>
      </c>
      <c r="T119" s="7">
        <f t="shared" si="39"/>
        <v>-28895645.439999998</v>
      </c>
      <c r="U119" s="7">
        <f t="shared" si="40"/>
        <v>415727.88</v>
      </c>
      <c r="V119" s="7">
        <f t="shared" si="40"/>
        <v>10794821.26</v>
      </c>
      <c r="W119" s="7">
        <f t="shared" si="40"/>
        <v>18516552.059999999</v>
      </c>
      <c r="X119" s="7">
        <f t="shared" si="40"/>
        <v>0</v>
      </c>
      <c r="Y119" s="7" t="str">
        <f t="shared" si="41"/>
        <v/>
      </c>
      <c r="Z119" s="7" t="str">
        <f t="shared" si="42"/>
        <v/>
      </c>
      <c r="AA119" s="7" t="str">
        <f t="shared" si="43"/>
        <v/>
      </c>
      <c r="AB119" s="7" t="str">
        <f t="shared" si="43"/>
        <v/>
      </c>
      <c r="AC119" s="8" t="str">
        <f t="shared" si="44"/>
        <v/>
      </c>
      <c r="AE119" s="9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>
        <v>87559.3</v>
      </c>
      <c r="AR119" s="7">
        <v>10112318.07</v>
      </c>
      <c r="AS119" s="7">
        <v>11591169.09</v>
      </c>
      <c r="AT119" s="7">
        <v>414776.19</v>
      </c>
      <c r="AU119" s="7">
        <v>295119.33</v>
      </c>
      <c r="AV119" s="7">
        <v>13710441.390000001</v>
      </c>
      <c r="AW119" s="7">
        <v>13943826.800000001</v>
      </c>
      <c r="AX119" s="7">
        <v>376438.72</v>
      </c>
      <c r="AY119" s="7">
        <v>415727.88</v>
      </c>
      <c r="AZ119" s="7">
        <v>10794821.26</v>
      </c>
      <c r="BA119" s="7">
        <v>18516552.059999999</v>
      </c>
      <c r="BB119" s="7">
        <v>0</v>
      </c>
      <c r="BC119" s="7"/>
      <c r="BD119" s="7"/>
      <c r="BE119" s="7"/>
      <c r="BF119" s="7"/>
    </row>
    <row r="120" spans="1:58" hidden="1" x14ac:dyDescent="0.25">
      <c r="A120" s="3" t="s">
        <v>1330</v>
      </c>
      <c r="B120" s="3" t="str">
        <f t="shared" si="54"/>
        <v>SP</v>
      </c>
      <c r="C120" s="3" t="s">
        <v>1530</v>
      </c>
      <c r="D120" s="3">
        <v>5</v>
      </c>
      <c r="E120" s="11">
        <f t="shared" si="45"/>
        <v>0</v>
      </c>
      <c r="F120" s="11">
        <f t="shared" si="46"/>
        <v>1</v>
      </c>
      <c r="G120" s="7">
        <v>27.36746281517906</v>
      </c>
      <c r="H120" s="11">
        <f t="shared" si="47"/>
        <v>0.54734925630358122</v>
      </c>
      <c r="I120" s="7">
        <f t="shared" si="48"/>
        <v>-157305364.20532653</v>
      </c>
      <c r="J120" s="7">
        <v>75762617.400000006</v>
      </c>
      <c r="K120" s="12">
        <v>0.11</v>
      </c>
      <c r="L120" s="7">
        <v>-7045923.4199999999</v>
      </c>
      <c r="M120" s="10">
        <f t="shared" si="49"/>
        <v>9.3000000023758411E-2</v>
      </c>
      <c r="N120" s="12">
        <f t="shared" si="50"/>
        <v>0.2030000000237584</v>
      </c>
      <c r="O120" s="7">
        <f t="shared" si="51"/>
        <v>-9438321.8523195907</v>
      </c>
      <c r="P120" s="11">
        <f t="shared" si="52"/>
        <v>0.12457755785400822</v>
      </c>
      <c r="Q120" s="12">
        <f t="shared" si="53"/>
        <v>0.23457755785400822</v>
      </c>
      <c r="R120" s="12">
        <f t="shared" si="55"/>
        <v>3.1577557830249819E-2</v>
      </c>
      <c r="S120" s="12">
        <f t="shared" si="56"/>
        <v>0.15555447205199058</v>
      </c>
      <c r="T120" s="7">
        <f t="shared" si="39"/>
        <v>-347520392.70000005</v>
      </c>
      <c r="U120" s="7">
        <f t="shared" si="40"/>
        <v>114727429.26000001</v>
      </c>
      <c r="V120" s="7">
        <f t="shared" si="40"/>
        <v>369663944.63</v>
      </c>
      <c r="W120" s="7">
        <f t="shared" si="40"/>
        <v>129440622.73</v>
      </c>
      <c r="X120" s="7">
        <f t="shared" si="40"/>
        <v>36856745.399999999</v>
      </c>
      <c r="Y120" s="7" t="str">
        <f t="shared" si="41"/>
        <v/>
      </c>
      <c r="Z120" s="7" t="str">
        <f t="shared" si="42"/>
        <v/>
      </c>
      <c r="AA120" s="7" t="str">
        <f t="shared" si="43"/>
        <v/>
      </c>
      <c r="AB120" s="7" t="str">
        <f t="shared" si="43"/>
        <v/>
      </c>
      <c r="AC120" s="8" t="str">
        <f t="shared" si="44"/>
        <v/>
      </c>
      <c r="AE120" s="9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>
        <v>70127625.890000001</v>
      </c>
      <c r="AR120" s="7">
        <v>264575619.16999999</v>
      </c>
      <c r="AS120" s="7">
        <v>59567410.520000003</v>
      </c>
      <c r="AT120" s="7">
        <v>254843869.50999999</v>
      </c>
      <c r="AU120" s="7">
        <v>81065345.560000002</v>
      </c>
      <c r="AV120" s="7">
        <v>298918330.62</v>
      </c>
      <c r="AW120" s="7">
        <v>98961021.700000003</v>
      </c>
      <c r="AX120" s="7">
        <v>38508887.600000001</v>
      </c>
      <c r="AY120" s="7">
        <v>114727429.26000001</v>
      </c>
      <c r="AZ120" s="7">
        <v>369663944.63</v>
      </c>
      <c r="BA120" s="7">
        <v>129440622.73</v>
      </c>
      <c r="BB120" s="7">
        <v>36856745.399999999</v>
      </c>
      <c r="BC120" s="7"/>
      <c r="BD120" s="7"/>
      <c r="BE120" s="7"/>
      <c r="BF120" s="7"/>
    </row>
    <row r="121" spans="1:58" hidden="1" x14ac:dyDescent="0.25">
      <c r="A121" s="3" t="s">
        <v>998</v>
      </c>
      <c r="B121" s="3" t="str">
        <f t="shared" si="54"/>
        <v>RS</v>
      </c>
      <c r="C121" s="3" t="s">
        <v>1529</v>
      </c>
      <c r="D121" s="3">
        <v>4</v>
      </c>
      <c r="E121" s="11">
        <f t="shared" si="45"/>
        <v>0.49738483792770161</v>
      </c>
      <c r="F121" s="11">
        <f t="shared" si="46"/>
        <v>0.50261516207229839</v>
      </c>
      <c r="G121" s="7">
        <v>7.9347736654398862</v>
      </c>
      <c r="H121" s="11">
        <f t="shared" si="47"/>
        <v>7.9762751037241467E-2</v>
      </c>
      <c r="I121" s="7">
        <f t="shared" si="48"/>
        <v>-590891448.5911026</v>
      </c>
      <c r="J121" s="7">
        <v>86316276.46800001</v>
      </c>
      <c r="K121" s="12">
        <v>0.11</v>
      </c>
      <c r="L121" s="7">
        <v>-16166859.380000001</v>
      </c>
      <c r="M121" s="10">
        <f t="shared" si="49"/>
        <v>0.18729792388569416</v>
      </c>
      <c r="N121" s="12">
        <f t="shared" si="50"/>
        <v>0.29729792388569415</v>
      </c>
      <c r="O121" s="7">
        <f t="shared" si="51"/>
        <v>-35453486.915466152</v>
      </c>
      <c r="P121" s="11">
        <f t="shared" si="52"/>
        <v>0.41073929930943909</v>
      </c>
      <c r="Q121" s="12">
        <f t="shared" si="53"/>
        <v>0.52073929930943907</v>
      </c>
      <c r="R121" s="12">
        <f t="shared" si="55"/>
        <v>0.22344137542374493</v>
      </c>
      <c r="S121" s="12">
        <f t="shared" si="56"/>
        <v>0.75157395148731077</v>
      </c>
      <c r="T121" s="7">
        <f t="shared" si="39"/>
        <v>-642107727.3900001</v>
      </c>
      <c r="U121" s="7">
        <f t="shared" si="40"/>
        <v>54379658.670000002</v>
      </c>
      <c r="V121" s="7">
        <f t="shared" si="40"/>
        <v>322733079.47000003</v>
      </c>
      <c r="W121" s="7">
        <f t="shared" si="40"/>
        <v>377462889.10000002</v>
      </c>
      <c r="X121" s="7">
        <f t="shared" si="40"/>
        <v>3708582.51</v>
      </c>
      <c r="Y121" s="7" t="str">
        <f t="shared" si="41"/>
        <v/>
      </c>
      <c r="Z121" s="7" t="str">
        <f t="shared" si="42"/>
        <v/>
      </c>
      <c r="AA121" s="7" t="str">
        <f t="shared" si="43"/>
        <v/>
      </c>
      <c r="AB121" s="7" t="str">
        <f t="shared" si="43"/>
        <v/>
      </c>
      <c r="AC121" s="8" t="str">
        <f t="shared" si="44"/>
        <v/>
      </c>
      <c r="AE121" s="9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>
        <v>46840221.68</v>
      </c>
      <c r="AR121" s="7">
        <v>255159459.34</v>
      </c>
      <c r="AS121" s="7">
        <v>292352470.44999999</v>
      </c>
      <c r="AT121" s="7">
        <v>3365782.06</v>
      </c>
      <c r="AU121" s="7">
        <v>54379658.670000002</v>
      </c>
      <c r="AV121" s="7">
        <v>322733079.47000003</v>
      </c>
      <c r="AW121" s="7">
        <v>377462889.10000002</v>
      </c>
      <c r="AX121" s="7">
        <v>3708582.51</v>
      </c>
      <c r="AY121" s="7"/>
      <c r="AZ121" s="7"/>
      <c r="BA121" s="7"/>
      <c r="BB121" s="7"/>
      <c r="BC121" s="7"/>
      <c r="BD121" s="7"/>
      <c r="BE121" s="7"/>
      <c r="BF121" s="7"/>
    </row>
    <row r="122" spans="1:58" hidden="1" x14ac:dyDescent="0.25">
      <c r="A122" s="3" t="s">
        <v>532</v>
      </c>
      <c r="B122" s="3" t="str">
        <f t="shared" si="54"/>
        <v>PA</v>
      </c>
      <c r="C122" s="3" t="s">
        <v>1527</v>
      </c>
      <c r="D122" s="3">
        <v>6</v>
      </c>
      <c r="E122" s="11">
        <f t="shared" si="45"/>
        <v>0.28741205795685443</v>
      </c>
      <c r="F122" s="11">
        <f t="shared" si="46"/>
        <v>0.71258794204314557</v>
      </c>
      <c r="G122" s="7">
        <v>20.686484374053602</v>
      </c>
      <c r="H122" s="11">
        <f t="shared" si="47"/>
        <v>0.29481878656429089</v>
      </c>
      <c r="I122" s="7">
        <f t="shared" si="48"/>
        <v>-115104042.58059956</v>
      </c>
      <c r="J122" s="7">
        <v>32006953.940000001</v>
      </c>
      <c r="K122" s="12">
        <v>0.1142</v>
      </c>
      <c r="L122" s="7">
        <v>-1369039.77</v>
      </c>
      <c r="M122" s="10">
        <f t="shared" si="49"/>
        <v>4.2773197742165397E-2</v>
      </c>
      <c r="N122" s="12">
        <f t="shared" si="50"/>
        <v>0.15697319774216539</v>
      </c>
      <c r="O122" s="7">
        <f t="shared" si="51"/>
        <v>-6906242.5548359733</v>
      </c>
      <c r="P122" s="11">
        <f t="shared" si="52"/>
        <v>0.21577319003184009</v>
      </c>
      <c r="Q122" s="12">
        <f t="shared" si="53"/>
        <v>0.32997319003184011</v>
      </c>
      <c r="R122" s="12">
        <f t="shared" si="55"/>
        <v>0.17299999228967472</v>
      </c>
      <c r="S122" s="12">
        <f t="shared" si="56"/>
        <v>1.1020989237527923</v>
      </c>
      <c r="T122" s="7">
        <f t="shared" si="39"/>
        <v>-163226189.78999999</v>
      </c>
      <c r="U122" s="7">
        <f t="shared" si="40"/>
        <v>7500000</v>
      </c>
      <c r="V122" s="7">
        <f t="shared" si="40"/>
        <v>116313014.67</v>
      </c>
      <c r="W122" s="7">
        <f t="shared" si="40"/>
        <v>54413175.119999997</v>
      </c>
      <c r="X122" s="7">
        <f t="shared" si="40"/>
        <v>0</v>
      </c>
      <c r="Y122" s="7" t="str">
        <f t="shared" si="41"/>
        <v/>
      </c>
      <c r="Z122" s="7" t="str">
        <f t="shared" si="42"/>
        <v/>
      </c>
      <c r="AA122" s="7" t="str">
        <f t="shared" si="43"/>
        <v/>
      </c>
      <c r="AB122" s="7" t="str">
        <f t="shared" si="43"/>
        <v/>
      </c>
      <c r="AC122" s="8" t="str">
        <f t="shared" si="44"/>
        <v/>
      </c>
      <c r="AE122" s="9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>
        <v>14259421.939999999</v>
      </c>
      <c r="AR122" s="7">
        <v>77499510.280000001</v>
      </c>
      <c r="AS122" s="7">
        <v>50354038.200000003</v>
      </c>
      <c r="AT122" s="7">
        <v>0</v>
      </c>
      <c r="AU122" s="7">
        <v>7627519.54</v>
      </c>
      <c r="AV122" s="7">
        <v>-29988307.289999999</v>
      </c>
      <c r="AW122" s="7">
        <v>51913715.140000001</v>
      </c>
      <c r="AX122" s="7">
        <v>13010050.800000001</v>
      </c>
      <c r="AY122" s="7">
        <v>7500000</v>
      </c>
      <c r="AZ122" s="7">
        <v>116313014.67</v>
      </c>
      <c r="BA122" s="7">
        <v>54413175.119999997</v>
      </c>
      <c r="BB122" s="7">
        <v>0</v>
      </c>
      <c r="BC122" s="7"/>
      <c r="BD122" s="7"/>
      <c r="BE122" s="7"/>
      <c r="BF122" s="7"/>
    </row>
    <row r="123" spans="1:58" hidden="1" x14ac:dyDescent="0.25">
      <c r="A123" s="3" t="s">
        <v>125</v>
      </c>
      <c r="B123" s="3" t="str">
        <f t="shared" si="54"/>
        <v>GO</v>
      </c>
      <c r="C123" s="3" t="s">
        <v>1526</v>
      </c>
      <c r="D123" s="3">
        <v>7</v>
      </c>
      <c r="E123" s="11">
        <f t="shared" si="45"/>
        <v>0</v>
      </c>
      <c r="F123" s="11">
        <f t="shared" si="46"/>
        <v>1</v>
      </c>
      <c r="G123" s="7">
        <v>7.8440471832996117</v>
      </c>
      <c r="H123" s="11">
        <f t="shared" si="47"/>
        <v>0.15688094366599223</v>
      </c>
      <c r="I123" s="7">
        <f t="shared" si="48"/>
        <v>-13985867.005114006</v>
      </c>
      <c r="J123" s="7">
        <v>2938683.6942857141</v>
      </c>
      <c r="K123" s="12">
        <v>0.13</v>
      </c>
      <c r="L123" s="7">
        <v>-166129.49</v>
      </c>
      <c r="M123" s="10">
        <f t="shared" si="49"/>
        <v>5.6531939903242956E-2</v>
      </c>
      <c r="N123" s="12">
        <f t="shared" si="50"/>
        <v>0.18653193990324296</v>
      </c>
      <c r="O123" s="7">
        <f t="shared" si="51"/>
        <v>-839152.02030684031</v>
      </c>
      <c r="P123" s="11">
        <f t="shared" si="52"/>
        <v>0.28555370621839155</v>
      </c>
      <c r="Q123" s="12">
        <f t="shared" si="53"/>
        <v>0.41555370621839155</v>
      </c>
      <c r="R123" s="12">
        <f t="shared" si="55"/>
        <v>0.22902176631514859</v>
      </c>
      <c r="S123" s="12">
        <f t="shared" si="56"/>
        <v>1.2277884765147768</v>
      </c>
      <c r="T123" s="7">
        <f t="shared" si="39"/>
        <v>-16588246.82</v>
      </c>
      <c r="U123" s="7">
        <f t="shared" si="40"/>
        <v>5341238.83</v>
      </c>
      <c r="V123" s="7">
        <f t="shared" si="40"/>
        <v>16613683.65</v>
      </c>
      <c r="W123" s="7">
        <f t="shared" si="40"/>
        <v>5315802</v>
      </c>
      <c r="X123" s="7">
        <f t="shared" si="40"/>
        <v>0</v>
      </c>
      <c r="Y123" s="7" t="str">
        <f t="shared" si="41"/>
        <v/>
      </c>
      <c r="Z123" s="7" t="str">
        <f t="shared" si="42"/>
        <v/>
      </c>
      <c r="AA123" s="7" t="str">
        <f t="shared" si="43"/>
        <v/>
      </c>
      <c r="AB123" s="7" t="str">
        <f t="shared" si="43"/>
        <v/>
      </c>
      <c r="AC123" s="8" t="str">
        <f t="shared" si="44"/>
        <v/>
      </c>
      <c r="AE123" s="9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>
        <v>3679217.08</v>
      </c>
      <c r="AR123" s="7">
        <v>12835744.039999999</v>
      </c>
      <c r="AS123" s="7">
        <v>3187604.42</v>
      </c>
      <c r="AT123" s="7">
        <v>0</v>
      </c>
      <c r="AU123" s="7">
        <v>4408582.4000000004</v>
      </c>
      <c r="AV123" s="7">
        <v>14361082.970000001</v>
      </c>
      <c r="AW123" s="7">
        <v>4592755.91</v>
      </c>
      <c r="AX123" s="7">
        <v>0</v>
      </c>
      <c r="AY123" s="7">
        <v>5341238.83</v>
      </c>
      <c r="AZ123" s="7">
        <v>16613683.65</v>
      </c>
      <c r="BA123" s="7">
        <v>5315802</v>
      </c>
      <c r="BB123" s="7">
        <v>0</v>
      </c>
      <c r="BC123" s="7"/>
      <c r="BD123" s="7"/>
      <c r="BE123" s="7"/>
      <c r="BF123" s="7"/>
    </row>
    <row r="124" spans="1:58" hidden="1" x14ac:dyDescent="0.25">
      <c r="A124" s="3" t="s">
        <v>1270</v>
      </c>
      <c r="B124" s="3" t="str">
        <f t="shared" si="54"/>
        <v>SC</v>
      </c>
      <c r="C124" s="3" t="s">
        <v>1529</v>
      </c>
      <c r="D124" s="3">
        <v>7</v>
      </c>
      <c r="E124" s="11">
        <f t="shared" si="45"/>
        <v>0</v>
      </c>
      <c r="F124" s="11">
        <f t="shared" si="46"/>
        <v>1</v>
      </c>
      <c r="G124" s="7">
        <v>16.470103582876771</v>
      </c>
      <c r="H124" s="11">
        <f t="shared" si="47"/>
        <v>0.32940207165753543</v>
      </c>
      <c r="I124" s="7">
        <f t="shared" si="48"/>
        <v>-4216784.0569348261</v>
      </c>
      <c r="J124" s="7">
        <v>5315838.6799999988</v>
      </c>
      <c r="K124" s="12">
        <v>0.1255</v>
      </c>
      <c r="L124" s="7">
        <v>-357742.94</v>
      </c>
      <c r="M124" s="10">
        <f t="shared" si="49"/>
        <v>6.7297553882880445E-2</v>
      </c>
      <c r="N124" s="12">
        <f t="shared" si="50"/>
        <v>0.19279755388288045</v>
      </c>
      <c r="O124" s="7">
        <f t="shared" si="51"/>
        <v>-253007.04341608955</v>
      </c>
      <c r="P124" s="11">
        <f t="shared" si="52"/>
        <v>4.7594943836047635E-2</v>
      </c>
      <c r="Q124" s="12">
        <f t="shared" si="53"/>
        <v>0.17309494383604762</v>
      </c>
      <c r="R124" s="12">
        <f t="shared" si="55"/>
        <v>-1.9702610046832825E-2</v>
      </c>
      <c r="S124" s="12">
        <f t="shared" si="56"/>
        <v>-0.1021932573833465</v>
      </c>
      <c r="T124" s="7">
        <f t="shared" si="39"/>
        <v>-6288095.8599999975</v>
      </c>
      <c r="U124" s="7">
        <f t="shared" si="40"/>
        <v>16818832.350000001</v>
      </c>
      <c r="V124" s="7">
        <f t="shared" si="40"/>
        <v>13943996.119999999</v>
      </c>
      <c r="W124" s="7">
        <f t="shared" si="40"/>
        <v>9447885.9100000001</v>
      </c>
      <c r="X124" s="7">
        <f t="shared" si="40"/>
        <v>284953.82</v>
      </c>
      <c r="Y124" s="7" t="str">
        <f t="shared" si="41"/>
        <v/>
      </c>
      <c r="Z124" s="7" t="str">
        <f t="shared" si="42"/>
        <v/>
      </c>
      <c r="AA124" s="7" t="str">
        <f t="shared" si="43"/>
        <v/>
      </c>
      <c r="AB124" s="7" t="str">
        <f t="shared" si="43"/>
        <v/>
      </c>
      <c r="AC124" s="8" t="str">
        <f t="shared" si="44"/>
        <v/>
      </c>
      <c r="AE124" s="9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>
        <v>11309857.779999999</v>
      </c>
      <c r="AR124" s="7">
        <v>11724797.99</v>
      </c>
      <c r="AS124" s="7">
        <v>3682390.71</v>
      </c>
      <c r="AT124" s="7">
        <v>131417.9</v>
      </c>
      <c r="AU124" s="7">
        <v>13931344.050000001</v>
      </c>
      <c r="AV124" s="7">
        <v>13592699.41</v>
      </c>
      <c r="AW124" s="7">
        <v>6775254.4500000002</v>
      </c>
      <c r="AX124" s="7">
        <v>218875.43</v>
      </c>
      <c r="AY124" s="7">
        <v>16818832.350000001</v>
      </c>
      <c r="AZ124" s="7">
        <v>13943996.119999999</v>
      </c>
      <c r="BA124" s="7">
        <v>9447885.9100000001</v>
      </c>
      <c r="BB124" s="7">
        <v>284953.82</v>
      </c>
      <c r="BC124" s="7"/>
      <c r="BD124" s="7"/>
      <c r="BE124" s="7"/>
      <c r="BF124" s="7"/>
    </row>
    <row r="125" spans="1:58" hidden="1" x14ac:dyDescent="0.25">
      <c r="A125" s="3" t="s">
        <v>1271</v>
      </c>
      <c r="B125" s="3" t="str">
        <f t="shared" si="54"/>
        <v>SC</v>
      </c>
      <c r="C125" s="3" t="s">
        <v>1529</v>
      </c>
      <c r="D125" s="3">
        <v>4</v>
      </c>
      <c r="E125" s="11">
        <f t="shared" si="45"/>
        <v>2.2664499969612714E-2</v>
      </c>
      <c r="F125" s="11">
        <f t="shared" si="46"/>
        <v>0.97733550003038727</v>
      </c>
      <c r="G125" s="7">
        <v>10.419627530112095</v>
      </c>
      <c r="H125" s="11">
        <f t="shared" si="47"/>
        <v>0.20366943764544987</v>
      </c>
      <c r="I125" s="7">
        <f t="shared" si="48"/>
        <v>-322761780.4984262</v>
      </c>
      <c r="J125" s="7">
        <v>165251786.67428571</v>
      </c>
      <c r="K125" s="12">
        <v>0.11</v>
      </c>
      <c r="L125" s="7">
        <v>-6058591.2199999997</v>
      </c>
      <c r="M125" s="10">
        <f t="shared" si="49"/>
        <v>3.6662787991161593E-2</v>
      </c>
      <c r="N125" s="12">
        <f t="shared" si="50"/>
        <v>0.14666278799116159</v>
      </c>
      <c r="O125" s="7">
        <f t="shared" si="51"/>
        <v>-19365706.82990557</v>
      </c>
      <c r="P125" s="11">
        <f t="shared" si="52"/>
        <v>0.11718909198891587</v>
      </c>
      <c r="Q125" s="12">
        <f t="shared" si="53"/>
        <v>0.22718909198891588</v>
      </c>
      <c r="R125" s="12">
        <f t="shared" si="55"/>
        <v>8.0526303997754289E-2</v>
      </c>
      <c r="S125" s="12">
        <f t="shared" si="56"/>
        <v>0.54905750191116698</v>
      </c>
      <c r="T125" s="7">
        <f t="shared" si="39"/>
        <v>-405311306.32999998</v>
      </c>
      <c r="U125" s="7">
        <f t="shared" si="40"/>
        <v>311622491.10000002</v>
      </c>
      <c r="V125" s="7">
        <f t="shared" si="40"/>
        <v>396125128.24000001</v>
      </c>
      <c r="W125" s="7">
        <f t="shared" si="40"/>
        <v>320808669.19</v>
      </c>
      <c r="X125" s="7">
        <f t="shared" si="40"/>
        <v>0</v>
      </c>
      <c r="Y125" s="7" t="str">
        <f t="shared" si="41"/>
        <v/>
      </c>
      <c r="Z125" s="7" t="str">
        <f t="shared" si="42"/>
        <v/>
      </c>
      <c r="AA125" s="7" t="str">
        <f t="shared" si="43"/>
        <v/>
      </c>
      <c r="AB125" s="7" t="str">
        <f t="shared" si="43"/>
        <v/>
      </c>
      <c r="AC125" s="8" t="str">
        <f t="shared" si="44"/>
        <v/>
      </c>
      <c r="AE125" s="9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>
        <v>208818109.21000001</v>
      </c>
      <c r="AR125" s="7">
        <v>120291063.67</v>
      </c>
      <c r="AS125" s="7">
        <v>239602043.74000001</v>
      </c>
      <c r="AT125" s="7">
        <v>0</v>
      </c>
      <c r="AU125" s="7">
        <v>249323517.00999999</v>
      </c>
      <c r="AV125" s="7">
        <v>164502381.47999999</v>
      </c>
      <c r="AW125" s="7">
        <v>324053886.62</v>
      </c>
      <c r="AX125" s="7">
        <v>0</v>
      </c>
      <c r="AY125" s="7">
        <v>311622491.10000002</v>
      </c>
      <c r="AZ125" s="7">
        <v>396125128.24000001</v>
      </c>
      <c r="BA125" s="7">
        <v>320808669.19</v>
      </c>
      <c r="BB125" s="7">
        <v>0</v>
      </c>
      <c r="BC125" s="7"/>
      <c r="BD125" s="7"/>
      <c r="BE125" s="7"/>
      <c r="BF125" s="7"/>
    </row>
    <row r="126" spans="1:58" hidden="1" x14ac:dyDescent="0.25">
      <c r="A126" s="3" t="s">
        <v>1272</v>
      </c>
      <c r="B126" s="3" t="str">
        <f t="shared" si="54"/>
        <v>SC</v>
      </c>
      <c r="C126" s="3" t="s">
        <v>1529</v>
      </c>
      <c r="D126" s="3">
        <v>6</v>
      </c>
      <c r="E126" s="11">
        <f t="shared" si="45"/>
        <v>0.11228574063134812</v>
      </c>
      <c r="F126" s="11">
        <f t="shared" si="46"/>
        <v>0.88771425936865189</v>
      </c>
      <c r="G126" s="7">
        <v>36.63590209982366</v>
      </c>
      <c r="H126" s="11">
        <f t="shared" si="47"/>
        <v>0.65044425397694794</v>
      </c>
      <c r="I126" s="7">
        <f t="shared" si="48"/>
        <v>-24711972.241436504</v>
      </c>
      <c r="J126" s="7">
        <v>12093389.880000001</v>
      </c>
      <c r="K126" s="12">
        <v>0.1323</v>
      </c>
      <c r="L126" s="7">
        <v>-1400414.55</v>
      </c>
      <c r="M126" s="10">
        <f t="shared" si="49"/>
        <v>0.11580000015677985</v>
      </c>
      <c r="N126" s="12">
        <f t="shared" si="50"/>
        <v>0.24810000015677985</v>
      </c>
      <c r="O126" s="7">
        <f t="shared" si="51"/>
        <v>-1482718.3344861902</v>
      </c>
      <c r="P126" s="11">
        <f t="shared" si="52"/>
        <v>0.1226056836998453</v>
      </c>
      <c r="Q126" s="12">
        <f t="shared" si="53"/>
        <v>0.25490568369984529</v>
      </c>
      <c r="R126" s="12">
        <f t="shared" si="55"/>
        <v>6.8056835430654328E-3</v>
      </c>
      <c r="S126" s="12">
        <f t="shared" si="56"/>
        <v>2.7431211361405694E-2</v>
      </c>
      <c r="T126" s="7">
        <f t="shared" si="39"/>
        <v>-70695368.400000006</v>
      </c>
      <c r="U126" s="7">
        <f t="shared" si="40"/>
        <v>26443238.82</v>
      </c>
      <c r="V126" s="7">
        <f t="shared" si="40"/>
        <v>62757286.600000001</v>
      </c>
      <c r="W126" s="7">
        <f t="shared" si="40"/>
        <v>35366267.270000003</v>
      </c>
      <c r="X126" s="7">
        <f t="shared" si="40"/>
        <v>984946.65</v>
      </c>
      <c r="Y126" s="7" t="str">
        <f t="shared" si="41"/>
        <v/>
      </c>
      <c r="Z126" s="7" t="str">
        <f t="shared" si="42"/>
        <v/>
      </c>
      <c r="AA126" s="7" t="str">
        <f t="shared" si="43"/>
        <v/>
      </c>
      <c r="AB126" s="7" t="str">
        <f t="shared" si="43"/>
        <v/>
      </c>
      <c r="AC126" s="8" t="str">
        <f t="shared" si="44"/>
        <v/>
      </c>
      <c r="AE126" s="9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>
        <v>18985189.239999998</v>
      </c>
      <c r="AR126" s="7">
        <v>31677828.280000001</v>
      </c>
      <c r="AS126" s="7">
        <v>22308342.899999999</v>
      </c>
      <c r="AT126" s="7">
        <v>35676065.479999997</v>
      </c>
      <c r="AU126" s="7">
        <v>21249404.559999999</v>
      </c>
      <c r="AV126" s="7">
        <v>38770737.350000001</v>
      </c>
      <c r="AW126" s="7">
        <v>22948818.260000002</v>
      </c>
      <c r="AX126" s="7">
        <v>360800</v>
      </c>
      <c r="AY126" s="7">
        <v>26443238.82</v>
      </c>
      <c r="AZ126" s="7">
        <v>62757286.600000001</v>
      </c>
      <c r="BA126" s="7">
        <v>35366267.270000003</v>
      </c>
      <c r="BB126" s="7">
        <v>984946.65</v>
      </c>
      <c r="BC126" s="7"/>
      <c r="BD126" s="7"/>
      <c r="BE126" s="7"/>
      <c r="BF126" s="7"/>
    </row>
    <row r="127" spans="1:58" hidden="1" x14ac:dyDescent="0.25">
      <c r="A127" s="3" t="s">
        <v>286</v>
      </c>
      <c r="B127" s="3" t="str">
        <f t="shared" si="54"/>
        <v>MG</v>
      </c>
      <c r="C127" s="3" t="s">
        <v>1530</v>
      </c>
      <c r="D127" s="3">
        <v>6</v>
      </c>
      <c r="E127" s="11">
        <f t="shared" si="45"/>
        <v>0.45616464639199061</v>
      </c>
      <c r="F127" s="11">
        <f t="shared" si="46"/>
        <v>0.54383535360800939</v>
      </c>
      <c r="G127" s="7">
        <v>7.2193869612818107</v>
      </c>
      <c r="H127" s="11">
        <f t="shared" si="47"/>
        <v>7.8523157218434919E-2</v>
      </c>
      <c r="I127" s="7">
        <f t="shared" si="48"/>
        <v>-29413360.202911604</v>
      </c>
      <c r="J127" s="7">
        <v>7158018.4457142865</v>
      </c>
      <c r="K127" s="12">
        <v>0.11</v>
      </c>
      <c r="L127" s="7">
        <v>-1152598.75</v>
      </c>
      <c r="M127" s="10">
        <f t="shared" si="49"/>
        <v>0.16102204244669058</v>
      </c>
      <c r="N127" s="12">
        <f t="shared" si="50"/>
        <v>0.27102204244669059</v>
      </c>
      <c r="O127" s="7">
        <f t="shared" si="51"/>
        <v>-1764801.6121746963</v>
      </c>
      <c r="P127" s="11">
        <f t="shared" si="52"/>
        <v>0.24654890533724935</v>
      </c>
      <c r="Q127" s="12">
        <f t="shared" si="53"/>
        <v>0.35654890533724937</v>
      </c>
      <c r="R127" s="12">
        <f t="shared" si="55"/>
        <v>8.5526862890558775E-2</v>
      </c>
      <c r="S127" s="12">
        <f t="shared" si="56"/>
        <v>0.31557161225136032</v>
      </c>
      <c r="T127" s="7">
        <f t="shared" si="39"/>
        <v>-31919803.990000002</v>
      </c>
      <c r="U127" s="7">
        <f t="shared" si="40"/>
        <v>12061132.27</v>
      </c>
      <c r="V127" s="7">
        <f t="shared" si="40"/>
        <v>17359117.890000001</v>
      </c>
      <c r="W127" s="7">
        <f t="shared" si="40"/>
        <v>26908716.870000001</v>
      </c>
      <c r="X127" s="7">
        <f t="shared" si="40"/>
        <v>286898.5</v>
      </c>
      <c r="Y127" s="7" t="str">
        <f t="shared" si="41"/>
        <v/>
      </c>
      <c r="Z127" s="7" t="str">
        <f t="shared" si="42"/>
        <v/>
      </c>
      <c r="AA127" s="7" t="str">
        <f t="shared" si="43"/>
        <v/>
      </c>
      <c r="AB127" s="7" t="str">
        <f t="shared" si="43"/>
        <v/>
      </c>
      <c r="AC127" s="8" t="str">
        <f t="shared" si="44"/>
        <v/>
      </c>
      <c r="AE127" s="9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>
        <v>9220068.5199999996</v>
      </c>
      <c r="AR127" s="7">
        <v>10453213.27</v>
      </c>
      <c r="AS127" s="7">
        <v>16823362.219999999</v>
      </c>
      <c r="AT127" s="7">
        <v>527856.09</v>
      </c>
      <c r="AU127" s="7">
        <v>10486393.5</v>
      </c>
      <c r="AV127" s="7">
        <v>16102070.300000001</v>
      </c>
      <c r="AW127" s="7">
        <v>23439803.77</v>
      </c>
      <c r="AX127" s="7">
        <v>406431.02</v>
      </c>
      <c r="AY127" s="7">
        <v>12061132.27</v>
      </c>
      <c r="AZ127" s="7">
        <v>17359117.890000001</v>
      </c>
      <c r="BA127" s="7">
        <v>26908716.870000001</v>
      </c>
      <c r="BB127" s="7">
        <v>286898.5</v>
      </c>
      <c r="BC127" s="7"/>
      <c r="BD127" s="7"/>
      <c r="BE127" s="7"/>
      <c r="BF127" s="7"/>
    </row>
    <row r="128" spans="1:58" hidden="1" x14ac:dyDescent="0.25">
      <c r="A128" s="3" t="s">
        <v>287</v>
      </c>
      <c r="B128" s="3" t="str">
        <f t="shared" si="54"/>
        <v>MG</v>
      </c>
      <c r="C128" s="3" t="s">
        <v>1530</v>
      </c>
      <c r="D128" s="3">
        <v>7</v>
      </c>
      <c r="E128" s="11">
        <f t="shared" si="45"/>
        <v>0.8483135715763096</v>
      </c>
      <c r="F128" s="11">
        <f t="shared" si="46"/>
        <v>0.1516864284236904</v>
      </c>
      <c r="G128" s="7">
        <v>10.612267130387222</v>
      </c>
      <c r="H128" s="11">
        <f t="shared" si="47"/>
        <v>3.2194737969731275E-2</v>
      </c>
      <c r="I128" s="7">
        <f t="shared" si="48"/>
        <v>-2958155.0452722916</v>
      </c>
      <c r="J128" s="7">
        <v>3578986.96</v>
      </c>
      <c r="K128" s="12">
        <v>0.2</v>
      </c>
      <c r="L128" s="7">
        <v>-219437.24</v>
      </c>
      <c r="M128" s="10">
        <f t="shared" si="49"/>
        <v>6.1312668208212746E-2</v>
      </c>
      <c r="N128" s="12">
        <f t="shared" si="50"/>
        <v>0.26131266820821275</v>
      </c>
      <c r="O128" s="7">
        <f t="shared" si="51"/>
        <v>-177489.30271633749</v>
      </c>
      <c r="P128" s="11">
        <f t="shared" si="52"/>
        <v>4.959205068362068E-2</v>
      </c>
      <c r="Q128" s="12">
        <f t="shared" si="53"/>
        <v>0.2495920506836207</v>
      </c>
      <c r="R128" s="12">
        <f t="shared" si="55"/>
        <v>-1.1720617524592053E-2</v>
      </c>
      <c r="S128" s="12">
        <f t="shared" si="56"/>
        <v>-4.4852848524179145E-2</v>
      </c>
      <c r="T128" s="7">
        <f t="shared" si="39"/>
        <v>-3056560.2000000011</v>
      </c>
      <c r="U128" s="7">
        <f t="shared" si="40"/>
        <v>3531148.81</v>
      </c>
      <c r="V128" s="7">
        <f t="shared" si="40"/>
        <v>463638.7</v>
      </c>
      <c r="W128" s="7">
        <f t="shared" si="40"/>
        <v>8436595.9700000007</v>
      </c>
      <c r="X128" s="7">
        <f t="shared" si="40"/>
        <v>2312525.66</v>
      </c>
      <c r="Y128" s="7" t="str">
        <f t="shared" si="41"/>
        <v/>
      </c>
      <c r="Z128" s="7" t="str">
        <f t="shared" si="42"/>
        <v/>
      </c>
      <c r="AA128" s="7" t="str">
        <f t="shared" si="43"/>
        <v/>
      </c>
      <c r="AB128" s="7" t="str">
        <f t="shared" si="43"/>
        <v/>
      </c>
      <c r="AC128" s="8" t="str">
        <f t="shared" si="44"/>
        <v/>
      </c>
      <c r="AE128" s="9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>
        <v>2544408.83</v>
      </c>
      <c r="AR128" s="7">
        <v>637897.54</v>
      </c>
      <c r="AS128" s="7">
        <v>7651579.1600000001</v>
      </c>
      <c r="AT128" s="7">
        <v>2663451.81</v>
      </c>
      <c r="AU128" s="7">
        <v>3531148.81</v>
      </c>
      <c r="AV128" s="7">
        <v>463638.7</v>
      </c>
      <c r="AW128" s="7">
        <v>8436595.9700000007</v>
      </c>
      <c r="AX128" s="7">
        <v>2312525.66</v>
      </c>
      <c r="AY128" s="7"/>
      <c r="AZ128" s="7"/>
      <c r="BA128" s="7"/>
      <c r="BB128" s="7"/>
      <c r="BC128" s="7"/>
      <c r="BD128" s="7"/>
      <c r="BE128" s="7"/>
      <c r="BF128" s="7"/>
    </row>
    <row r="129" spans="1:58" hidden="1" x14ac:dyDescent="0.25">
      <c r="A129" s="3" t="s">
        <v>999</v>
      </c>
      <c r="B129" s="3" t="str">
        <f t="shared" si="54"/>
        <v>RS</v>
      </c>
      <c r="C129" s="3" t="s">
        <v>1529</v>
      </c>
      <c r="D129" s="3">
        <v>7</v>
      </c>
      <c r="E129" s="11">
        <f t="shared" si="45"/>
        <v>0</v>
      </c>
      <c r="F129" s="11">
        <f t="shared" si="46"/>
        <v>1</v>
      </c>
      <c r="G129" s="7">
        <v>12.538754175784307</v>
      </c>
      <c r="H129" s="11">
        <f t="shared" si="47"/>
        <v>0.25077508351568611</v>
      </c>
      <c r="I129" s="7">
        <f t="shared" si="48"/>
        <v>-16587552.532990215</v>
      </c>
      <c r="J129" s="7">
        <v>5140900.78</v>
      </c>
      <c r="K129" s="12">
        <v>0.14699999999999999</v>
      </c>
      <c r="L129" s="7">
        <v>-514090.08</v>
      </c>
      <c r="M129" s="10">
        <f t="shared" si="49"/>
        <v>0.10000000038903688</v>
      </c>
      <c r="N129" s="12">
        <f t="shared" si="50"/>
        <v>0.24700000038903686</v>
      </c>
      <c r="O129" s="7">
        <f t="shared" si="51"/>
        <v>-995253.15197941288</v>
      </c>
      <c r="P129" s="11">
        <f t="shared" si="52"/>
        <v>0.19359509054353172</v>
      </c>
      <c r="Q129" s="12">
        <f t="shared" si="53"/>
        <v>0.34059509054353171</v>
      </c>
      <c r="R129" s="12">
        <f t="shared" si="55"/>
        <v>9.3595090154494853E-2</v>
      </c>
      <c r="S129" s="12">
        <f t="shared" si="56"/>
        <v>0.37892748990719882</v>
      </c>
      <c r="T129" s="7">
        <f t="shared" si="39"/>
        <v>-22139616.780000001</v>
      </c>
      <c r="U129" s="7">
        <f t="shared" si="40"/>
        <v>9831846.0299999993</v>
      </c>
      <c r="V129" s="7">
        <f t="shared" si="40"/>
        <v>24513352.170000002</v>
      </c>
      <c r="W129" s="7">
        <f t="shared" si="40"/>
        <v>9868298.2200000007</v>
      </c>
      <c r="X129" s="7">
        <f t="shared" si="40"/>
        <v>2410187.58</v>
      </c>
      <c r="Y129" s="7" t="str">
        <f t="shared" si="41"/>
        <v/>
      </c>
      <c r="Z129" s="7" t="str">
        <f t="shared" si="42"/>
        <v/>
      </c>
      <c r="AA129" s="7" t="str">
        <f t="shared" si="43"/>
        <v/>
      </c>
      <c r="AB129" s="7" t="str">
        <f t="shared" si="43"/>
        <v/>
      </c>
      <c r="AC129" s="8" t="str">
        <f t="shared" si="44"/>
        <v/>
      </c>
      <c r="AE129" s="9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>
        <v>6271585.5999999996</v>
      </c>
      <c r="AR129" s="7">
        <v>18098622.02</v>
      </c>
      <c r="AS129" s="7">
        <v>6458254.8499999996</v>
      </c>
      <c r="AT129" s="7">
        <v>2320000.75</v>
      </c>
      <c r="AU129" s="7">
        <v>7702980.8099999996</v>
      </c>
      <c r="AV129" s="7">
        <v>21880474.359999999</v>
      </c>
      <c r="AW129" s="7">
        <v>7757404.5800000001</v>
      </c>
      <c r="AX129" s="7">
        <v>2376576.79</v>
      </c>
      <c r="AY129" s="7">
        <v>9831846.0299999993</v>
      </c>
      <c r="AZ129" s="7">
        <v>24513352.170000002</v>
      </c>
      <c r="BA129" s="7">
        <v>9868298.2200000007</v>
      </c>
      <c r="BB129" s="7">
        <v>2410187.58</v>
      </c>
      <c r="BC129" s="7"/>
      <c r="BD129" s="7"/>
      <c r="BE129" s="7"/>
      <c r="BF129" s="7"/>
    </row>
    <row r="130" spans="1:58" hidden="1" x14ac:dyDescent="0.25">
      <c r="A130" s="3" t="s">
        <v>288</v>
      </c>
      <c r="B130" s="3" t="str">
        <f t="shared" si="54"/>
        <v>MG</v>
      </c>
      <c r="C130" s="3" t="s">
        <v>1530</v>
      </c>
      <c r="D130" s="3">
        <v>4</v>
      </c>
      <c r="E130" s="11">
        <f t="shared" si="45"/>
        <v>0.55894830931426986</v>
      </c>
      <c r="F130" s="11">
        <f t="shared" si="46"/>
        <v>0.44105169068573014</v>
      </c>
      <c r="G130" s="7">
        <v>14.319116035953968</v>
      </c>
      <c r="H130" s="11">
        <f t="shared" si="47"/>
        <v>0.12630940673565294</v>
      </c>
      <c r="I130" s="7">
        <f t="shared" si="48"/>
        <v>-593881067.88145494</v>
      </c>
      <c r="J130" s="7">
        <v>62347363</v>
      </c>
      <c r="K130" s="12">
        <v>0.11</v>
      </c>
      <c r="L130" s="7">
        <v>-16740266.970000001</v>
      </c>
      <c r="M130" s="10">
        <f t="shared" si="49"/>
        <v>0.26850000007217628</v>
      </c>
      <c r="N130" s="12">
        <f t="shared" si="50"/>
        <v>0.37850000007217627</v>
      </c>
      <c r="O130" s="7">
        <f t="shared" si="51"/>
        <v>-35632864.072887294</v>
      </c>
      <c r="P130" s="11">
        <f t="shared" si="52"/>
        <v>0.57152159062264263</v>
      </c>
      <c r="Q130" s="12">
        <f t="shared" si="53"/>
        <v>0.68152159062264261</v>
      </c>
      <c r="R130" s="12">
        <f t="shared" si="55"/>
        <v>0.30302159055046635</v>
      </c>
      <c r="S130" s="12">
        <f t="shared" si="56"/>
        <v>0.80058544383800023</v>
      </c>
      <c r="T130" s="7">
        <f t="shared" si="39"/>
        <v>-679738425.08999991</v>
      </c>
      <c r="U130" s="7">
        <f t="shared" si="40"/>
        <v>956971.74</v>
      </c>
      <c r="V130" s="7">
        <f t="shared" si="40"/>
        <v>299799781.61000001</v>
      </c>
      <c r="W130" s="7">
        <f t="shared" si="40"/>
        <v>384821216.70999998</v>
      </c>
      <c r="X130" s="7">
        <f t="shared" si="40"/>
        <v>3925601.49</v>
      </c>
      <c r="Y130" s="7" t="str">
        <f t="shared" si="41"/>
        <v/>
      </c>
      <c r="Z130" s="7" t="str">
        <f t="shared" si="42"/>
        <v/>
      </c>
      <c r="AA130" s="7" t="str">
        <f t="shared" si="43"/>
        <v/>
      </c>
      <c r="AB130" s="7" t="str">
        <f t="shared" si="43"/>
        <v/>
      </c>
      <c r="AC130" s="8" t="str">
        <f t="shared" si="44"/>
        <v/>
      </c>
      <c r="AE130" s="9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>
        <v>956971.74</v>
      </c>
      <c r="AR130" s="7">
        <v>299799781.61000001</v>
      </c>
      <c r="AS130" s="7">
        <v>384821216.70999998</v>
      </c>
      <c r="AT130" s="7">
        <v>3925601.49</v>
      </c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</row>
    <row r="131" spans="1:58" hidden="1" x14ac:dyDescent="0.25">
      <c r="A131" s="3" t="s">
        <v>595</v>
      </c>
      <c r="B131" s="3" t="str">
        <f t="shared" si="54"/>
        <v>PE</v>
      </c>
      <c r="C131" s="3" t="s">
        <v>1528</v>
      </c>
      <c r="D131" s="3">
        <v>6</v>
      </c>
      <c r="E131" s="11">
        <f t="shared" si="45"/>
        <v>0.40723846573466593</v>
      </c>
      <c r="F131" s="11">
        <f t="shared" si="46"/>
        <v>0.59276153426533407</v>
      </c>
      <c r="G131" s="7">
        <v>19.111737514240943</v>
      </c>
      <c r="H131" s="11">
        <f t="shared" si="47"/>
        <v>0.22657405702835606</v>
      </c>
      <c r="I131" s="7">
        <f t="shared" si="48"/>
        <v>-59957269.653158799</v>
      </c>
      <c r="J131" s="7">
        <v>7541495.4299999997</v>
      </c>
      <c r="K131" s="12">
        <v>0.11</v>
      </c>
      <c r="L131" s="7">
        <v>-641027.11</v>
      </c>
      <c r="M131" s="10">
        <f t="shared" si="49"/>
        <v>8.4999999794470468E-2</v>
      </c>
      <c r="N131" s="12">
        <f t="shared" si="50"/>
        <v>0.19499999979447047</v>
      </c>
      <c r="O131" s="7">
        <f t="shared" si="51"/>
        <v>-3597436.1791895279</v>
      </c>
      <c r="P131" s="11">
        <f t="shared" si="52"/>
        <v>0.47701894307048964</v>
      </c>
      <c r="Q131" s="12">
        <f t="shared" si="53"/>
        <v>0.58701894307048963</v>
      </c>
      <c r="R131" s="12">
        <f t="shared" si="55"/>
        <v>0.39201894327601916</v>
      </c>
      <c r="S131" s="12">
        <f t="shared" si="56"/>
        <v>2.0103535573805447</v>
      </c>
      <c r="T131" s="7">
        <f t="shared" si="39"/>
        <v>-77521668.620000005</v>
      </c>
      <c r="U131" s="7">
        <f t="shared" si="40"/>
        <v>6123663.4900000002</v>
      </c>
      <c r="V131" s="7">
        <f t="shared" si="40"/>
        <v>45951863.229999997</v>
      </c>
      <c r="W131" s="7">
        <f t="shared" si="40"/>
        <v>37693468.880000003</v>
      </c>
      <c r="X131" s="7">
        <f t="shared" si="40"/>
        <v>0</v>
      </c>
      <c r="Y131" s="7" t="str">
        <f t="shared" si="41"/>
        <v/>
      </c>
      <c r="Z131" s="7" t="str">
        <f t="shared" si="42"/>
        <v/>
      </c>
      <c r="AA131" s="7" t="str">
        <f t="shared" si="43"/>
        <v/>
      </c>
      <c r="AB131" s="7" t="str">
        <f t="shared" si="43"/>
        <v/>
      </c>
      <c r="AC131" s="8" t="str">
        <f t="shared" si="44"/>
        <v/>
      </c>
      <c r="AE131" s="9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>
        <v>2035774.75</v>
      </c>
      <c r="AR131" s="7">
        <v>40295314.649999999</v>
      </c>
      <c r="AS131" s="7">
        <v>22812784.530000001</v>
      </c>
      <c r="AT131" s="7">
        <v>0</v>
      </c>
      <c r="AU131" s="7"/>
      <c r="AV131" s="7"/>
      <c r="AW131" s="7"/>
      <c r="AX131" s="7"/>
      <c r="AY131" s="7">
        <v>6123663.4900000002</v>
      </c>
      <c r="AZ131" s="7">
        <v>45951863.229999997</v>
      </c>
      <c r="BA131" s="7">
        <v>37693468.880000003</v>
      </c>
      <c r="BB131" s="7">
        <v>0</v>
      </c>
      <c r="BC131" s="7"/>
      <c r="BD131" s="7"/>
      <c r="BE131" s="7"/>
      <c r="BF131" s="7"/>
    </row>
    <row r="132" spans="1:58" hidden="1" x14ac:dyDescent="0.25">
      <c r="A132" s="3" t="s">
        <v>90</v>
      </c>
      <c r="B132" s="3" t="str">
        <f t="shared" si="54"/>
        <v>ES</v>
      </c>
      <c r="C132" s="3" t="s">
        <v>1530</v>
      </c>
      <c r="D132" s="3">
        <v>6</v>
      </c>
      <c r="E132" s="11">
        <f t="shared" si="45"/>
        <v>0.35249890290218644</v>
      </c>
      <c r="F132" s="11">
        <f t="shared" si="46"/>
        <v>0.64750109709781356</v>
      </c>
      <c r="G132" s="7">
        <v>9.2357934492569029</v>
      </c>
      <c r="H132" s="11">
        <f t="shared" si="47"/>
        <v>0.11960372781925288</v>
      </c>
      <c r="I132" s="7">
        <f t="shared" si="48"/>
        <v>-175601609.64827362</v>
      </c>
      <c r="J132" s="7">
        <v>24685461.32</v>
      </c>
      <c r="K132" s="12">
        <v>0.11</v>
      </c>
      <c r="L132" s="7">
        <v>-5630753.7300000004</v>
      </c>
      <c r="M132" s="10">
        <f t="shared" si="49"/>
        <v>0.22810000011780215</v>
      </c>
      <c r="N132" s="12">
        <f t="shared" si="50"/>
        <v>0.33810000011780217</v>
      </c>
      <c r="O132" s="7">
        <f t="shared" si="51"/>
        <v>-10536096.578896416</v>
      </c>
      <c r="P132" s="11">
        <f t="shared" si="52"/>
        <v>0.42681384165019187</v>
      </c>
      <c r="Q132" s="12">
        <f t="shared" si="53"/>
        <v>0.53681384165019186</v>
      </c>
      <c r="R132" s="12">
        <f t="shared" si="55"/>
        <v>0.19871384153238969</v>
      </c>
      <c r="S132" s="12">
        <f t="shared" si="56"/>
        <v>0.58773688690669323</v>
      </c>
      <c r="T132" s="7">
        <f t="shared" si="39"/>
        <v>-199457466.14000002</v>
      </c>
      <c r="U132" s="7">
        <f t="shared" si="40"/>
        <v>213732.55</v>
      </c>
      <c r="V132" s="7">
        <f t="shared" si="40"/>
        <v>129148928.15000001</v>
      </c>
      <c r="W132" s="7">
        <f t="shared" si="40"/>
        <v>70522270.540000007</v>
      </c>
      <c r="X132" s="7">
        <f t="shared" si="40"/>
        <v>0</v>
      </c>
      <c r="Y132" s="7" t="str">
        <f t="shared" si="41"/>
        <v/>
      </c>
      <c r="Z132" s="7" t="str">
        <f t="shared" si="42"/>
        <v/>
      </c>
      <c r="AA132" s="7" t="str">
        <f t="shared" si="43"/>
        <v/>
      </c>
      <c r="AB132" s="7" t="str">
        <f t="shared" si="43"/>
        <v/>
      </c>
      <c r="AC132" s="8" t="str">
        <f t="shared" si="44"/>
        <v/>
      </c>
      <c r="AE132" s="9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>
        <v>213732.55</v>
      </c>
      <c r="AR132" s="7">
        <v>129148928.15000001</v>
      </c>
      <c r="AS132" s="7">
        <v>70522270.540000007</v>
      </c>
      <c r="AT132" s="7">
        <v>0</v>
      </c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</row>
    <row r="133" spans="1:58" x14ac:dyDescent="0.25">
      <c r="A133" s="3" t="s">
        <v>492</v>
      </c>
      <c r="B133" s="3" t="str">
        <f t="shared" si="54"/>
        <v>MT</v>
      </c>
      <c r="C133" s="3" t="s">
        <v>1526</v>
      </c>
      <c r="D133" s="3">
        <v>6</v>
      </c>
      <c r="E133" s="11">
        <f t="shared" si="45"/>
        <v>0</v>
      </c>
      <c r="F133" s="11">
        <f t="shared" si="46"/>
        <v>1</v>
      </c>
      <c r="G133" s="7">
        <v>18.621565193907884</v>
      </c>
      <c r="H133" s="11">
        <f t="shared" si="47"/>
        <v>0.3724313038781577</v>
      </c>
      <c r="I133" s="7">
        <f t="shared" si="48"/>
        <v>-25162921.315396916</v>
      </c>
      <c r="J133" s="7">
        <v>22172292.739999998</v>
      </c>
      <c r="K133" s="12">
        <v>0.11</v>
      </c>
      <c r="L133" s="7">
        <v>-804854.23</v>
      </c>
      <c r="M133" s="10">
        <f t="shared" si="49"/>
        <v>3.6300000159568524E-2</v>
      </c>
      <c r="N133" s="12">
        <f t="shared" si="50"/>
        <v>0.14630000015956851</v>
      </c>
      <c r="O133" s="7">
        <f t="shared" si="51"/>
        <v>-1509775.2789238149</v>
      </c>
      <c r="P133" s="11">
        <f t="shared" si="52"/>
        <v>6.8092880453454407E-2</v>
      </c>
      <c r="Q133" s="12">
        <f t="shared" si="53"/>
        <v>0.17809288045345439</v>
      </c>
      <c r="R133" s="12">
        <f t="shared" si="55"/>
        <v>3.1792880293885883E-2</v>
      </c>
      <c r="S133" s="12">
        <f t="shared" si="56"/>
        <v>0.21731292043205452</v>
      </c>
      <c r="T133" s="7">
        <f t="shared" si="39"/>
        <v>-40095883.479999997</v>
      </c>
      <c r="U133" s="7">
        <f t="shared" si="40"/>
        <v>43538377.700000003</v>
      </c>
      <c r="V133" s="7">
        <f t="shared" si="40"/>
        <v>58357062.969999999</v>
      </c>
      <c r="W133" s="7">
        <f t="shared" si="40"/>
        <v>25277198.210000001</v>
      </c>
      <c r="X133" s="7">
        <f t="shared" si="40"/>
        <v>0</v>
      </c>
      <c r="Y133" s="7" t="str">
        <f t="shared" si="41"/>
        <v/>
      </c>
      <c r="Z133" s="7" t="str">
        <f t="shared" si="42"/>
        <v/>
      </c>
      <c r="AA133" s="7" t="str">
        <f t="shared" si="43"/>
        <v/>
      </c>
      <c r="AB133" s="7" t="str">
        <f t="shared" si="43"/>
        <v/>
      </c>
      <c r="AC133" s="8" t="str">
        <f t="shared" si="44"/>
        <v/>
      </c>
      <c r="AE133" s="9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>
        <v>30849000.300000001</v>
      </c>
      <c r="AR133" s="7">
        <v>45446471.140000001</v>
      </c>
      <c r="AS133" s="7">
        <v>17491294.969999999</v>
      </c>
      <c r="AT133" s="7">
        <v>122718.81</v>
      </c>
      <c r="AU133" s="7">
        <v>35405888.520000003</v>
      </c>
      <c r="AV133" s="7">
        <v>48570789.469999999</v>
      </c>
      <c r="AW133" s="7">
        <v>22633958.760000002</v>
      </c>
      <c r="AX133" s="7">
        <v>0</v>
      </c>
      <c r="AY133" s="7">
        <v>43538377.700000003</v>
      </c>
      <c r="AZ133" s="7">
        <v>58357062.969999999</v>
      </c>
      <c r="BA133" s="7">
        <v>25277198.210000001</v>
      </c>
      <c r="BB133" s="7">
        <v>0</v>
      </c>
      <c r="BC133" s="7"/>
      <c r="BD133" s="7"/>
      <c r="BE133" s="7"/>
      <c r="BF133" s="7"/>
    </row>
    <row r="134" spans="1:58" x14ac:dyDescent="0.25">
      <c r="A134" s="3" t="s">
        <v>493</v>
      </c>
      <c r="B134" s="3" t="str">
        <f t="shared" si="54"/>
        <v>MT</v>
      </c>
      <c r="C134" s="3" t="s">
        <v>1526</v>
      </c>
      <c r="D134" s="3">
        <v>5</v>
      </c>
      <c r="E134" s="11">
        <f t="shared" si="45"/>
        <v>0</v>
      </c>
      <c r="F134" s="11">
        <f t="shared" si="46"/>
        <v>1</v>
      </c>
      <c r="G134" s="7">
        <v>20.602338920852624</v>
      </c>
      <c r="H134" s="11">
        <f t="shared" si="47"/>
        <v>0.41204677841705251</v>
      </c>
      <c r="I134" s="7">
        <f t="shared" si="48"/>
        <v>-45403081.125071585</v>
      </c>
      <c r="J134" s="7">
        <v>38559816.880000003</v>
      </c>
      <c r="K134" s="12">
        <v>0.11</v>
      </c>
      <c r="L134" s="7">
        <v>-2028246.37</v>
      </c>
      <c r="M134" s="10">
        <f t="shared" si="49"/>
        <v>5.2600000054772042E-2</v>
      </c>
      <c r="N134" s="12">
        <f t="shared" si="50"/>
        <v>0.16260000005477204</v>
      </c>
      <c r="O134" s="7">
        <f t="shared" si="51"/>
        <v>-2724184.867504295</v>
      </c>
      <c r="P134" s="11">
        <f t="shared" si="52"/>
        <v>7.0648283314780486E-2</v>
      </c>
      <c r="Q134" s="12">
        <f t="shared" si="53"/>
        <v>0.1806482833147805</v>
      </c>
      <c r="R134" s="12">
        <f t="shared" si="55"/>
        <v>1.8048283260008458E-2</v>
      </c>
      <c r="S134" s="12">
        <f t="shared" si="56"/>
        <v>0.11099805199218249</v>
      </c>
      <c r="T134" s="7">
        <f t="shared" si="39"/>
        <v>-77222267.790000007</v>
      </c>
      <c r="U134" s="7">
        <f t="shared" si="40"/>
        <v>53813278.789999999</v>
      </c>
      <c r="V134" s="7">
        <f t="shared" si="40"/>
        <v>78651323.370000005</v>
      </c>
      <c r="W134" s="7">
        <f t="shared" si="40"/>
        <v>52967928.939999998</v>
      </c>
      <c r="X134" s="7">
        <f t="shared" si="40"/>
        <v>583705.73</v>
      </c>
      <c r="Y134" s="7" t="str">
        <f t="shared" si="41"/>
        <v/>
      </c>
      <c r="Z134" s="7" t="str">
        <f t="shared" si="42"/>
        <v/>
      </c>
      <c r="AA134" s="7" t="str">
        <f t="shared" si="43"/>
        <v/>
      </c>
      <c r="AB134" s="7" t="str">
        <f t="shared" si="43"/>
        <v/>
      </c>
      <c r="AC134" s="8" t="str">
        <f t="shared" si="44"/>
        <v/>
      </c>
      <c r="AE134" s="9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>
        <v>37937776.020000003</v>
      </c>
      <c r="AR134" s="7">
        <v>52837401.990000002</v>
      </c>
      <c r="AS134" s="7">
        <v>39463191.420000002</v>
      </c>
      <c r="AT134" s="7">
        <v>697599.15</v>
      </c>
      <c r="AU134" s="7">
        <v>44996136.57</v>
      </c>
      <c r="AV134" s="7">
        <v>63044907.560000002</v>
      </c>
      <c r="AW134" s="7">
        <v>41545232.939999998</v>
      </c>
      <c r="AX134" s="7">
        <v>640651.94999999995</v>
      </c>
      <c r="AY134" s="7">
        <v>53813278.789999999</v>
      </c>
      <c r="AZ134" s="7">
        <v>78651323.370000005</v>
      </c>
      <c r="BA134" s="7">
        <v>52967928.939999998</v>
      </c>
      <c r="BB134" s="7">
        <v>583705.73</v>
      </c>
      <c r="BC134" s="7"/>
      <c r="BD134" s="7"/>
      <c r="BE134" s="7"/>
      <c r="BF134" s="7"/>
    </row>
    <row r="135" spans="1:58" hidden="1" x14ac:dyDescent="0.25">
      <c r="A135" s="3" t="s">
        <v>883</v>
      </c>
      <c r="B135" s="3" t="str">
        <f t="shared" si="54"/>
        <v>RJ</v>
      </c>
      <c r="C135" s="3" t="s">
        <v>1530</v>
      </c>
      <c r="D135" s="3">
        <v>5</v>
      </c>
      <c r="E135" s="11">
        <f t="shared" si="45"/>
        <v>1.8576828373350469E-2</v>
      </c>
      <c r="F135" s="11">
        <f t="shared" si="46"/>
        <v>0.98142317162664949</v>
      </c>
      <c r="G135" s="7">
        <v>14.329190379048475</v>
      </c>
      <c r="H135" s="11">
        <f t="shared" si="47"/>
        <v>0.28125998937295654</v>
      </c>
      <c r="I135" s="7">
        <f t="shared" si="48"/>
        <v>-142244540.80087999</v>
      </c>
      <c r="J135" s="7">
        <v>60867076.080000013</v>
      </c>
      <c r="K135" s="12">
        <v>0.20430000000000001</v>
      </c>
      <c r="L135" s="7">
        <v>-805600</v>
      </c>
      <c r="M135" s="10">
        <f t="shared" si="49"/>
        <v>1.3235398377624842E-2</v>
      </c>
      <c r="N135" s="12">
        <f t="shared" si="50"/>
        <v>0.21753539837762484</v>
      </c>
      <c r="O135" s="7">
        <f t="shared" si="51"/>
        <v>-8534672.4480527993</v>
      </c>
      <c r="P135" s="11">
        <f t="shared" si="52"/>
        <v>0.14021820987154601</v>
      </c>
      <c r="Q135" s="12">
        <f t="shared" si="53"/>
        <v>0.34451820987154602</v>
      </c>
      <c r="R135" s="12">
        <f t="shared" si="55"/>
        <v>0.12698281149392118</v>
      </c>
      <c r="S135" s="12">
        <f t="shared" si="56"/>
        <v>0.58373401497391564</v>
      </c>
      <c r="T135" s="7">
        <f t="shared" si="39"/>
        <v>-197908198.64999998</v>
      </c>
      <c r="U135" s="7">
        <f t="shared" si="40"/>
        <v>118720950.90000001</v>
      </c>
      <c r="V135" s="7">
        <f t="shared" si="40"/>
        <v>194231692.00999999</v>
      </c>
      <c r="W135" s="7">
        <f t="shared" si="40"/>
        <v>127578987.34</v>
      </c>
      <c r="X135" s="7">
        <f t="shared" si="40"/>
        <v>5181529.8</v>
      </c>
      <c r="Y135" s="7" t="str">
        <f t="shared" si="41"/>
        <v/>
      </c>
      <c r="Z135" s="7" t="str">
        <f t="shared" si="42"/>
        <v/>
      </c>
      <c r="AA135" s="7" t="str">
        <f t="shared" si="43"/>
        <v/>
      </c>
      <c r="AB135" s="7" t="str">
        <f t="shared" si="43"/>
        <v/>
      </c>
      <c r="AC135" s="8" t="str">
        <f t="shared" si="44"/>
        <v/>
      </c>
      <c r="AE135" s="9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>
        <v>107613432.67</v>
      </c>
      <c r="AR135" s="7">
        <v>180070158.03</v>
      </c>
      <c r="AS135" s="7">
        <v>78565584.980000004</v>
      </c>
      <c r="AT135" s="7">
        <v>4847696.54</v>
      </c>
      <c r="AU135" s="7">
        <v>118720950.90000001</v>
      </c>
      <c r="AV135" s="7">
        <v>194231692.00999999</v>
      </c>
      <c r="AW135" s="7">
        <v>127578987.34</v>
      </c>
      <c r="AX135" s="7">
        <v>5181529.8</v>
      </c>
      <c r="AY135" s="7"/>
      <c r="AZ135" s="7"/>
      <c r="BA135" s="7"/>
      <c r="BB135" s="7"/>
      <c r="BC135" s="7"/>
      <c r="BD135" s="7"/>
      <c r="BE135" s="7"/>
      <c r="BF135" s="7"/>
    </row>
    <row r="136" spans="1:58" hidden="1" x14ac:dyDescent="0.25">
      <c r="A136" s="3" t="s">
        <v>1000</v>
      </c>
      <c r="B136" s="3" t="str">
        <f t="shared" si="54"/>
        <v>RS</v>
      </c>
      <c r="C136" s="3" t="s">
        <v>1529</v>
      </c>
      <c r="D136" s="3">
        <v>7</v>
      </c>
      <c r="E136" s="11">
        <f t="shared" si="45"/>
        <v>0</v>
      </c>
      <c r="F136" s="11">
        <f t="shared" si="46"/>
        <v>1</v>
      </c>
      <c r="G136" s="7">
        <v>8.0771801934874201</v>
      </c>
      <c r="H136" s="11">
        <f t="shared" si="47"/>
        <v>0.16154360386974839</v>
      </c>
      <c r="I136" s="7">
        <f t="shared" si="48"/>
        <v>-8151845.99504505</v>
      </c>
      <c r="J136" s="7">
        <v>5285249.8285714295</v>
      </c>
      <c r="K136" s="12">
        <v>0.11</v>
      </c>
      <c r="L136" s="7">
        <v>-706913.09</v>
      </c>
      <c r="M136" s="10">
        <f t="shared" si="49"/>
        <v>0.13375206715461438</v>
      </c>
      <c r="N136" s="12">
        <f t="shared" si="50"/>
        <v>0.24375206715461439</v>
      </c>
      <c r="O136" s="7">
        <f t="shared" si="51"/>
        <v>-489110.75970270298</v>
      </c>
      <c r="P136" s="11">
        <f t="shared" si="52"/>
        <v>9.2542599795118224E-2</v>
      </c>
      <c r="Q136" s="12">
        <f t="shared" si="53"/>
        <v>0.20254259979511824</v>
      </c>
      <c r="R136" s="12">
        <f t="shared" si="55"/>
        <v>-4.1209467359496155E-2</v>
      </c>
      <c r="S136" s="12">
        <f t="shared" si="56"/>
        <v>-0.16906304771297209</v>
      </c>
      <c r="T136" s="7">
        <f t="shared" si="39"/>
        <v>-9722444.7600000016</v>
      </c>
      <c r="U136" s="7">
        <f t="shared" si="40"/>
        <v>17987854.239999998</v>
      </c>
      <c r="V136" s="7">
        <f t="shared" si="40"/>
        <v>23174557</v>
      </c>
      <c r="W136" s="7">
        <f t="shared" si="40"/>
        <v>4535742</v>
      </c>
      <c r="X136" s="7">
        <f t="shared" si="40"/>
        <v>0</v>
      </c>
      <c r="Y136" s="7" t="str">
        <f t="shared" si="41"/>
        <v/>
      </c>
      <c r="Z136" s="7" t="str">
        <f t="shared" si="42"/>
        <v/>
      </c>
      <c r="AA136" s="7" t="str">
        <f t="shared" si="43"/>
        <v/>
      </c>
      <c r="AB136" s="7" t="str">
        <f t="shared" si="43"/>
        <v/>
      </c>
      <c r="AC136" s="8" t="str">
        <f t="shared" si="44"/>
        <v/>
      </c>
      <c r="AE136" s="9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>
        <v>11885595.82</v>
      </c>
      <c r="AR136" s="7">
        <v>19569718.440000001</v>
      </c>
      <c r="AS136" s="7">
        <v>842527.81</v>
      </c>
      <c r="AT136" s="7">
        <v>0</v>
      </c>
      <c r="AU136" s="7">
        <v>14559419.800000001</v>
      </c>
      <c r="AV136" s="7">
        <v>20526603.399999999</v>
      </c>
      <c r="AW136" s="7">
        <v>3004380.96</v>
      </c>
      <c r="AX136" s="7">
        <v>0</v>
      </c>
      <c r="AY136" s="7">
        <v>17987854.239999998</v>
      </c>
      <c r="AZ136" s="7">
        <v>23174557</v>
      </c>
      <c r="BA136" s="7">
        <v>4535742</v>
      </c>
      <c r="BB136" s="7">
        <v>0</v>
      </c>
      <c r="BC136" s="7"/>
      <c r="BD136" s="7"/>
      <c r="BE136" s="7"/>
      <c r="BF136" s="7"/>
    </row>
    <row r="137" spans="1:58" hidden="1" x14ac:dyDescent="0.25">
      <c r="A137" s="3" t="s">
        <v>884</v>
      </c>
      <c r="B137" s="3" t="str">
        <f t="shared" si="54"/>
        <v>RJ</v>
      </c>
      <c r="C137" s="3" t="s">
        <v>1530</v>
      </c>
      <c r="D137" s="3">
        <v>4</v>
      </c>
      <c r="E137" s="11">
        <f t="shared" si="45"/>
        <v>0.5464179760246316</v>
      </c>
      <c r="F137" s="11">
        <f t="shared" si="46"/>
        <v>0.4535820239753684</v>
      </c>
      <c r="G137" s="7">
        <v>13.394126966263178</v>
      </c>
      <c r="H137" s="11">
        <f t="shared" si="47"/>
        <v>0.12150670437481427</v>
      </c>
      <c r="I137" s="7">
        <f t="shared" si="48"/>
        <v>-516560.7783013208</v>
      </c>
      <c r="J137" s="7">
        <v>93316055.299999997</v>
      </c>
      <c r="K137" s="12">
        <v>0.2</v>
      </c>
      <c r="L137" s="7">
        <v>-40893.94</v>
      </c>
      <c r="M137" s="10">
        <f t="shared" si="49"/>
        <v>4.3823048315245279E-4</v>
      </c>
      <c r="N137" s="12">
        <f t="shared" si="50"/>
        <v>0.20043823048315246</v>
      </c>
      <c r="O137" s="7">
        <f t="shared" si="51"/>
        <v>-30993.646698079247</v>
      </c>
      <c r="P137" s="11">
        <f t="shared" si="52"/>
        <v>3.3213627171056862E-4</v>
      </c>
      <c r="Q137" s="12">
        <f t="shared" si="53"/>
        <v>0.20033213627171059</v>
      </c>
      <c r="R137" s="12">
        <f t="shared" si="55"/>
        <v>-1.0609421144186504E-4</v>
      </c>
      <c r="S137" s="12">
        <f t="shared" si="56"/>
        <v>-5.2931125557298397E-4</v>
      </c>
      <c r="T137" s="7">
        <f t="shared" si="39"/>
        <v>-588007.65</v>
      </c>
      <c r="U137" s="7">
        <f t="shared" si="40"/>
        <v>411923.7</v>
      </c>
      <c r="V137" s="7">
        <f t="shared" si="40"/>
        <v>266709.7</v>
      </c>
      <c r="W137" s="7">
        <f t="shared" si="40"/>
        <v>733221.65</v>
      </c>
      <c r="X137" s="7">
        <f t="shared" si="40"/>
        <v>0</v>
      </c>
      <c r="Y137" s="7">
        <f t="shared" si="41"/>
        <v>-750459282.6066668</v>
      </c>
      <c r="Z137" s="7">
        <f t="shared" si="42"/>
        <v>-2255666730.8800001</v>
      </c>
      <c r="AA137" s="7">
        <f t="shared" si="43"/>
        <v>2144441.5299999998</v>
      </c>
      <c r="AB137" s="7">
        <f t="shared" si="43"/>
        <v>1334353656.6300001</v>
      </c>
      <c r="AC137" s="8">
        <f t="shared" si="44"/>
        <v>923457515.77999997</v>
      </c>
      <c r="AE137" s="9"/>
      <c r="AF137" s="7"/>
      <c r="AG137" s="7"/>
      <c r="AH137" s="7">
        <v>0</v>
      </c>
      <c r="AI137" s="7">
        <v>1412105821.3800001</v>
      </c>
      <c r="AJ137" s="7">
        <v>908002502.58000004</v>
      </c>
      <c r="AK137" s="7">
        <v>2144441.5299999998</v>
      </c>
      <c r="AL137" s="7">
        <v>1334353656.6300001</v>
      </c>
      <c r="AM137" s="7">
        <v>923457515.77999997</v>
      </c>
      <c r="AN137" s="7"/>
      <c r="AO137" s="7"/>
      <c r="AP137" s="7"/>
      <c r="AQ137" s="7">
        <v>153712.65</v>
      </c>
      <c r="AR137" s="7">
        <v>484260861.11000001</v>
      </c>
      <c r="AS137" s="7">
        <v>435857526.92000002</v>
      </c>
      <c r="AT137" s="7">
        <v>0</v>
      </c>
      <c r="AU137" s="7">
        <v>435130.58</v>
      </c>
      <c r="AV137" s="7">
        <v>108380.36</v>
      </c>
      <c r="AW137" s="7">
        <v>297712.71000000002</v>
      </c>
      <c r="AX137" s="7">
        <v>0</v>
      </c>
      <c r="AY137" s="7">
        <v>411923.7</v>
      </c>
      <c r="AZ137" s="7">
        <v>266709.7</v>
      </c>
      <c r="BA137" s="7">
        <v>733221.65</v>
      </c>
      <c r="BB137" s="7">
        <v>0</v>
      </c>
      <c r="BC137" s="7"/>
      <c r="BD137" s="7"/>
      <c r="BE137" s="7"/>
      <c r="BF137" s="7"/>
    </row>
    <row r="138" spans="1:58" hidden="1" x14ac:dyDescent="0.25">
      <c r="A138" s="3" t="s">
        <v>1273</v>
      </c>
      <c r="B138" s="3" t="str">
        <f t="shared" si="54"/>
        <v>SC</v>
      </c>
      <c r="C138" s="3" t="s">
        <v>1529</v>
      </c>
      <c r="D138" s="3">
        <v>6</v>
      </c>
      <c r="E138" s="11">
        <f t="shared" si="45"/>
        <v>0.23598053110031222</v>
      </c>
      <c r="F138" s="11">
        <f t="shared" si="46"/>
        <v>0.76401946889968775</v>
      </c>
      <c r="G138" s="7">
        <v>38.473241612490149</v>
      </c>
      <c r="H138" s="11">
        <f t="shared" si="47"/>
        <v>0.58788611247248179</v>
      </c>
      <c r="I138" s="7">
        <f t="shared" si="48"/>
        <v>-18042671.380474642</v>
      </c>
      <c r="J138" s="7">
        <v>17546797.68</v>
      </c>
      <c r="K138" s="12">
        <v>0.11</v>
      </c>
      <c r="L138" s="7">
        <v>-969943.27</v>
      </c>
      <c r="M138" s="10">
        <f t="shared" si="49"/>
        <v>5.5277509189357678E-2</v>
      </c>
      <c r="N138" s="12">
        <f t="shared" si="50"/>
        <v>0.16527750918935769</v>
      </c>
      <c r="O138" s="7">
        <f t="shared" si="51"/>
        <v>-1082560.2828284784</v>
      </c>
      <c r="P138" s="11">
        <f t="shared" si="52"/>
        <v>6.1695604096603365E-2</v>
      </c>
      <c r="Q138" s="12">
        <f t="shared" si="53"/>
        <v>0.17169560409660337</v>
      </c>
      <c r="R138" s="12">
        <f t="shared" si="55"/>
        <v>6.4180949072456805E-3</v>
      </c>
      <c r="S138" s="12">
        <f t="shared" si="56"/>
        <v>3.8832233972575736E-2</v>
      </c>
      <c r="T138" s="7">
        <f t="shared" si="39"/>
        <v>-43780789.549999997</v>
      </c>
      <c r="U138" s="7">
        <f t="shared" si="40"/>
        <v>13510988.33</v>
      </c>
      <c r="V138" s="7">
        <f t="shared" si="40"/>
        <v>33449375.579999998</v>
      </c>
      <c r="W138" s="7">
        <f t="shared" si="40"/>
        <v>29167322.41</v>
      </c>
      <c r="X138" s="7">
        <f t="shared" si="40"/>
        <v>5324920.1100000003</v>
      </c>
      <c r="Y138" s="7" t="str">
        <f t="shared" si="41"/>
        <v/>
      </c>
      <c r="Z138" s="7" t="str">
        <f t="shared" si="42"/>
        <v/>
      </c>
      <c r="AA138" s="7" t="str">
        <f t="shared" si="43"/>
        <v/>
      </c>
      <c r="AB138" s="7" t="str">
        <f t="shared" si="43"/>
        <v/>
      </c>
      <c r="AC138" s="8" t="str">
        <f t="shared" si="44"/>
        <v/>
      </c>
      <c r="AE138" s="9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>
        <v>10339419.51</v>
      </c>
      <c r="AR138" s="7">
        <v>40889153.140000001</v>
      </c>
      <c r="AS138" s="7">
        <v>23872429.57</v>
      </c>
      <c r="AT138" s="7">
        <v>5347328.58</v>
      </c>
      <c r="AU138" s="7">
        <v>14344251.9</v>
      </c>
      <c r="AV138" s="7">
        <v>41837438.539999999</v>
      </c>
      <c r="AW138" s="7">
        <v>27907529.390000001</v>
      </c>
      <c r="AX138" s="7">
        <v>5496386.2999999998</v>
      </c>
      <c r="AY138" s="7">
        <v>13510988.33</v>
      </c>
      <c r="AZ138" s="7">
        <v>33449375.579999998</v>
      </c>
      <c r="BA138" s="7">
        <v>29167322.41</v>
      </c>
      <c r="BB138" s="7">
        <v>5324920.1100000003</v>
      </c>
      <c r="BC138" s="7"/>
      <c r="BD138" s="7"/>
      <c r="BE138" s="7"/>
      <c r="BF138" s="7"/>
    </row>
    <row r="139" spans="1:58" hidden="1" x14ac:dyDescent="0.25">
      <c r="A139" s="3" t="s">
        <v>1331</v>
      </c>
      <c r="B139" s="3" t="str">
        <f t="shared" si="54"/>
        <v>SP</v>
      </c>
      <c r="C139" s="3" t="s">
        <v>1530</v>
      </c>
      <c r="D139" s="3">
        <v>4</v>
      </c>
      <c r="E139" s="11">
        <f t="shared" si="45"/>
        <v>0.30094785069543301</v>
      </c>
      <c r="F139" s="11">
        <f t="shared" si="46"/>
        <v>0.69905214930456694</v>
      </c>
      <c r="G139" s="7">
        <v>20.447785653697157</v>
      </c>
      <c r="H139" s="11">
        <f t="shared" si="47"/>
        <v>0.28588137019472176</v>
      </c>
      <c r="I139" s="7">
        <f t="shared" si="48"/>
        <v>-463653970.46666896</v>
      </c>
      <c r="J139" s="7">
        <v>110867060.0657143</v>
      </c>
      <c r="K139" s="12">
        <v>0.11</v>
      </c>
      <c r="L139" s="7">
        <v>-2492826.5</v>
      </c>
      <c r="M139" s="10">
        <f t="shared" si="49"/>
        <v>2.2484825506533912E-2</v>
      </c>
      <c r="N139" s="12">
        <f t="shared" si="50"/>
        <v>0.1324848255065339</v>
      </c>
      <c r="O139" s="7">
        <f t="shared" si="51"/>
        <v>-27819238.228000138</v>
      </c>
      <c r="P139" s="11">
        <f t="shared" si="52"/>
        <v>0.25092428906756276</v>
      </c>
      <c r="Q139" s="12">
        <f t="shared" si="53"/>
        <v>0.36092428906756274</v>
      </c>
      <c r="R139" s="12">
        <f t="shared" si="55"/>
        <v>0.22843946356102884</v>
      </c>
      <c r="S139" s="12">
        <f t="shared" si="56"/>
        <v>1.7242688940988389</v>
      </c>
      <c r="T139" s="7">
        <f t="shared" si="39"/>
        <v>-649267434.16999984</v>
      </c>
      <c r="U139" s="7">
        <f t="shared" si="40"/>
        <v>50207470.359999999</v>
      </c>
      <c r="V139" s="7">
        <f t="shared" si="40"/>
        <v>453871795.32999998</v>
      </c>
      <c r="W139" s="7">
        <f t="shared" si="40"/>
        <v>330849770.14999998</v>
      </c>
      <c r="X139" s="7">
        <f t="shared" si="40"/>
        <v>85246660.950000003</v>
      </c>
      <c r="Y139" s="7" t="str">
        <f t="shared" si="41"/>
        <v/>
      </c>
      <c r="Z139" s="7" t="str">
        <f t="shared" si="42"/>
        <v/>
      </c>
      <c r="AA139" s="7" t="str">
        <f t="shared" si="43"/>
        <v/>
      </c>
      <c r="AB139" s="7" t="str">
        <f t="shared" si="43"/>
        <v/>
      </c>
      <c r="AC139" s="8" t="str">
        <f t="shared" si="44"/>
        <v/>
      </c>
      <c r="AE139" s="9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>
        <v>56754937.969999999</v>
      </c>
      <c r="AR139" s="7">
        <v>373054417.64999998</v>
      </c>
      <c r="AS139" s="7">
        <v>259194165.41999999</v>
      </c>
      <c r="AT139" s="7">
        <v>58694163.960000001</v>
      </c>
      <c r="AU139" s="7">
        <v>50207470.359999999</v>
      </c>
      <c r="AV139" s="7">
        <v>453871795.32999998</v>
      </c>
      <c r="AW139" s="7">
        <v>330849770.14999998</v>
      </c>
      <c r="AX139" s="7">
        <v>85246660.950000003</v>
      </c>
      <c r="AY139" s="7"/>
      <c r="AZ139" s="7"/>
      <c r="BA139" s="7"/>
      <c r="BB139" s="7"/>
      <c r="BC139" s="7"/>
      <c r="BD139" s="7"/>
      <c r="BE139" s="7"/>
      <c r="BF139" s="7"/>
    </row>
    <row r="140" spans="1:58" hidden="1" x14ac:dyDescent="0.25">
      <c r="A140" s="3" t="s">
        <v>126</v>
      </c>
      <c r="B140" s="3" t="str">
        <f t="shared" si="54"/>
        <v>GO</v>
      </c>
      <c r="C140" s="3" t="s">
        <v>1526</v>
      </c>
      <c r="D140" s="3">
        <v>7</v>
      </c>
      <c r="E140" s="11">
        <f t="shared" si="45"/>
        <v>0.22990549958750903</v>
      </c>
      <c r="F140" s="11">
        <f t="shared" si="46"/>
        <v>0.77009450041249095</v>
      </c>
      <c r="G140" s="7">
        <v>18.755463863978246</v>
      </c>
      <c r="H140" s="11">
        <f t="shared" si="47"/>
        <v>0.28886959148669711</v>
      </c>
      <c r="I140" s="7">
        <f t="shared" si="48"/>
        <v>-51356655.222731829</v>
      </c>
      <c r="J140" s="7">
        <v>17189731</v>
      </c>
      <c r="K140" s="12">
        <v>0.11</v>
      </c>
      <c r="L140" s="7">
        <v>-1547075.79</v>
      </c>
      <c r="M140" s="10">
        <f t="shared" si="49"/>
        <v>0.09</v>
      </c>
      <c r="N140" s="12">
        <f t="shared" si="50"/>
        <v>0.2</v>
      </c>
      <c r="O140" s="7">
        <f t="shared" si="51"/>
        <v>-3081399.3133639097</v>
      </c>
      <c r="P140" s="11">
        <f t="shared" si="52"/>
        <v>0.17925814623648909</v>
      </c>
      <c r="Q140" s="12">
        <f t="shared" si="53"/>
        <v>0.2892581462364891</v>
      </c>
      <c r="R140" s="12">
        <f t="shared" si="55"/>
        <v>8.9258146236489089E-2</v>
      </c>
      <c r="S140" s="12">
        <f t="shared" si="56"/>
        <v>0.44629073118244533</v>
      </c>
      <c r="T140" s="7">
        <f t="shared" si="39"/>
        <v>-72218336.620000005</v>
      </c>
      <c r="U140" s="7">
        <f t="shared" si="40"/>
        <v>8035078.9400000004</v>
      </c>
      <c r="V140" s="7">
        <f t="shared" si="40"/>
        <v>55614943.859999999</v>
      </c>
      <c r="W140" s="7">
        <f t="shared" si="40"/>
        <v>30982650.34</v>
      </c>
      <c r="X140" s="7">
        <f t="shared" si="40"/>
        <v>6344178.6399999997</v>
      </c>
      <c r="Y140" s="7" t="str">
        <f t="shared" si="41"/>
        <v/>
      </c>
      <c r="Z140" s="7" t="str">
        <f t="shared" si="42"/>
        <v/>
      </c>
      <c r="AA140" s="7" t="str">
        <f t="shared" si="43"/>
        <v/>
      </c>
      <c r="AB140" s="7" t="str">
        <f t="shared" si="43"/>
        <v/>
      </c>
      <c r="AC140" s="8" t="str">
        <f t="shared" si="44"/>
        <v/>
      </c>
      <c r="AE140" s="9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>
        <v>10104596.77</v>
      </c>
      <c r="AR140" s="7">
        <v>40539594.240000002</v>
      </c>
      <c r="AS140" s="7">
        <v>13677657.140000001</v>
      </c>
      <c r="AT140" s="7">
        <v>0</v>
      </c>
      <c r="AU140" s="7">
        <v>5828365.9299999997</v>
      </c>
      <c r="AV140" s="7">
        <v>38006898.490000002</v>
      </c>
      <c r="AW140" s="7">
        <v>19670785.57</v>
      </c>
      <c r="AX140" s="7">
        <v>6350136.4400000004</v>
      </c>
      <c r="AY140" s="7">
        <v>8035078.9400000004</v>
      </c>
      <c r="AZ140" s="7">
        <v>55614943.859999999</v>
      </c>
      <c r="BA140" s="7">
        <v>30982650.34</v>
      </c>
      <c r="BB140" s="7">
        <v>6344178.6399999997</v>
      </c>
      <c r="BC140" s="7"/>
      <c r="BD140" s="7"/>
      <c r="BE140" s="7"/>
      <c r="BF140" s="7"/>
    </row>
    <row r="141" spans="1:58" hidden="1" x14ac:dyDescent="0.25">
      <c r="A141" s="3" t="s">
        <v>60</v>
      </c>
      <c r="B141" s="3" t="str">
        <f t="shared" si="54"/>
        <v>CE</v>
      </c>
      <c r="C141" s="3" t="s">
        <v>1528</v>
      </c>
      <c r="D141" s="3">
        <v>6</v>
      </c>
      <c r="E141" s="11">
        <f t="shared" si="45"/>
        <v>0</v>
      </c>
      <c r="F141" s="11">
        <f t="shared" si="46"/>
        <v>1</v>
      </c>
      <c r="G141" s="7">
        <v>19.278771347735976</v>
      </c>
      <c r="H141" s="11">
        <f t="shared" si="47"/>
        <v>0.38557542695471952</v>
      </c>
      <c r="I141" s="7">
        <f t="shared" si="48"/>
        <v>-35803963.517181076</v>
      </c>
      <c r="J141" s="7">
        <v>24605420.079999998</v>
      </c>
      <c r="K141" s="12">
        <v>0.11</v>
      </c>
      <c r="L141" s="7">
        <v>-91040.05</v>
      </c>
      <c r="M141" s="10">
        <f t="shared" si="49"/>
        <v>3.6999998254043224E-3</v>
      </c>
      <c r="N141" s="12">
        <f t="shared" si="50"/>
        <v>0.11369999982540432</v>
      </c>
      <c r="O141" s="7">
        <f t="shared" si="51"/>
        <v>-2148237.8110308647</v>
      </c>
      <c r="P141" s="11">
        <f t="shared" si="52"/>
        <v>8.7307503958325622E-2</v>
      </c>
      <c r="Q141" s="12">
        <f t="shared" si="53"/>
        <v>0.19730750395832564</v>
      </c>
      <c r="R141" s="12">
        <f t="shared" si="55"/>
        <v>8.3607504132921312E-2</v>
      </c>
      <c r="S141" s="12">
        <f t="shared" si="56"/>
        <v>0.7353342503193272</v>
      </c>
      <c r="T141" s="7">
        <f t="shared" si="39"/>
        <v>-58272349.590000004</v>
      </c>
      <c r="U141" s="7">
        <f t="shared" si="40"/>
        <v>0</v>
      </c>
      <c r="V141" s="7">
        <f t="shared" si="40"/>
        <v>58272349.590000004</v>
      </c>
      <c r="W141" s="7">
        <f t="shared" si="40"/>
        <v>0</v>
      </c>
      <c r="X141" s="7">
        <f t="shared" si="40"/>
        <v>0</v>
      </c>
      <c r="Y141" s="7" t="str">
        <f t="shared" si="41"/>
        <v/>
      </c>
      <c r="Z141" s="7" t="str">
        <f t="shared" si="42"/>
        <v/>
      </c>
      <c r="AA141" s="7" t="str">
        <f t="shared" si="43"/>
        <v/>
      </c>
      <c r="AB141" s="7" t="str">
        <f t="shared" si="43"/>
        <v/>
      </c>
      <c r="AC141" s="8" t="str">
        <f t="shared" si="44"/>
        <v/>
      </c>
      <c r="AE141" s="9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>
        <v>0</v>
      </c>
      <c r="AZ141" s="7">
        <v>58272349.590000004</v>
      </c>
      <c r="BA141" s="7">
        <v>0</v>
      </c>
      <c r="BB141" s="7">
        <v>0</v>
      </c>
      <c r="BC141" s="7"/>
      <c r="BD141" s="7"/>
      <c r="BE141" s="7"/>
      <c r="BF141" s="7"/>
    </row>
    <row r="142" spans="1:58" hidden="1" x14ac:dyDescent="0.25">
      <c r="A142" s="3" t="s">
        <v>1332</v>
      </c>
      <c r="B142" s="3" t="str">
        <f t="shared" si="54"/>
        <v>SP</v>
      </c>
      <c r="C142" s="3" t="s">
        <v>1530</v>
      </c>
      <c r="D142" s="3">
        <v>4</v>
      </c>
      <c r="E142" s="11">
        <f t="shared" si="45"/>
        <v>0.50621882585743938</v>
      </c>
      <c r="F142" s="11">
        <f t="shared" si="46"/>
        <v>0.49378117414256062</v>
      </c>
      <c r="G142" s="7">
        <v>35.966748514388321</v>
      </c>
      <c r="H142" s="11">
        <f t="shared" si="47"/>
        <v>0.35519406623049726</v>
      </c>
      <c r="I142" s="7">
        <f t="shared" si="48"/>
        <v>-851879123.03647673</v>
      </c>
      <c r="J142" s="7">
        <v>291832460.54571432</v>
      </c>
      <c r="K142" s="12">
        <v>0.11</v>
      </c>
      <c r="L142" s="7">
        <v>0</v>
      </c>
      <c r="M142" s="10">
        <f t="shared" si="49"/>
        <v>0</v>
      </c>
      <c r="N142" s="12">
        <f t="shared" si="50"/>
        <v>0.11</v>
      </c>
      <c r="O142" s="7">
        <f t="shared" si="51"/>
        <v>-51112747.382188603</v>
      </c>
      <c r="P142" s="11">
        <f t="shared" si="52"/>
        <v>0.17514414704454034</v>
      </c>
      <c r="Q142" s="12">
        <f t="shared" si="53"/>
        <v>0.28514414704454033</v>
      </c>
      <c r="R142" s="12">
        <f t="shared" si="55"/>
        <v>0.17514414704454034</v>
      </c>
      <c r="S142" s="12">
        <f t="shared" si="56"/>
        <v>1.5922195185867301</v>
      </c>
      <c r="T142" s="7">
        <f t="shared" si="39"/>
        <v>-1321140328.3099997</v>
      </c>
      <c r="U142" s="7">
        <f t="shared" si="40"/>
        <v>493662643.38</v>
      </c>
      <c r="V142" s="7">
        <f t="shared" si="40"/>
        <v>652354222.51999998</v>
      </c>
      <c r="W142" s="7">
        <f t="shared" si="40"/>
        <v>1298327771.8499999</v>
      </c>
      <c r="X142" s="7">
        <f t="shared" si="40"/>
        <v>135879022.68000001</v>
      </c>
      <c r="Y142" s="7" t="str">
        <f t="shared" si="41"/>
        <v/>
      </c>
      <c r="Z142" s="7" t="str">
        <f t="shared" si="42"/>
        <v/>
      </c>
      <c r="AA142" s="7" t="str">
        <f t="shared" si="43"/>
        <v/>
      </c>
      <c r="AB142" s="7" t="str">
        <f t="shared" si="43"/>
        <v/>
      </c>
      <c r="AC142" s="8" t="str">
        <f t="shared" si="44"/>
        <v/>
      </c>
      <c r="AE142" s="9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>
        <v>629030339.00999999</v>
      </c>
      <c r="AR142" s="7">
        <v>790301327.55999994</v>
      </c>
      <c r="AS142" s="7">
        <v>1016261864.08</v>
      </c>
      <c r="AT142" s="7">
        <v>1183172479.28</v>
      </c>
      <c r="AU142" s="7">
        <v>689065634.80999994</v>
      </c>
      <c r="AV142" s="7">
        <v>869678437.64999998</v>
      </c>
      <c r="AW142" s="7">
        <v>1157920181.49</v>
      </c>
      <c r="AX142" s="7">
        <v>1341181918.52</v>
      </c>
      <c r="AY142" s="7">
        <v>493662643.38</v>
      </c>
      <c r="AZ142" s="7">
        <v>652354222.51999998</v>
      </c>
      <c r="BA142" s="7">
        <v>1298327771.8499999</v>
      </c>
      <c r="BB142" s="7">
        <v>135879022.68000001</v>
      </c>
      <c r="BC142" s="7"/>
      <c r="BD142" s="7"/>
      <c r="BE142" s="7"/>
      <c r="BF142" s="7"/>
    </row>
    <row r="143" spans="1:58" hidden="1" x14ac:dyDescent="0.25">
      <c r="A143" s="3" t="s">
        <v>547</v>
      </c>
      <c r="B143" s="3" t="str">
        <f t="shared" si="54"/>
        <v>PB</v>
      </c>
      <c r="C143" s="3" t="s">
        <v>1528</v>
      </c>
      <c r="D143" s="3">
        <v>5</v>
      </c>
      <c r="E143" s="11">
        <f t="shared" si="45"/>
        <v>0.44081764644934002</v>
      </c>
      <c r="F143" s="11">
        <f t="shared" si="46"/>
        <v>0.55918235355065993</v>
      </c>
      <c r="G143" s="7">
        <v>48.521376859900379</v>
      </c>
      <c r="H143" s="11">
        <f t="shared" si="47"/>
        <v>0.54264595420075246</v>
      </c>
      <c r="I143" s="7">
        <f t="shared" si="48"/>
        <v>-74182613.62760976</v>
      </c>
      <c r="J143" s="7">
        <v>46353235.020000003</v>
      </c>
      <c r="K143" s="12">
        <v>0.11</v>
      </c>
      <c r="L143" s="7">
        <v>-1854129.4</v>
      </c>
      <c r="M143" s="10">
        <f t="shared" si="49"/>
        <v>3.9999999982741223E-2</v>
      </c>
      <c r="N143" s="12">
        <f t="shared" si="50"/>
        <v>0.14999999998274122</v>
      </c>
      <c r="O143" s="7">
        <f t="shared" si="51"/>
        <v>-4450956.817656585</v>
      </c>
      <c r="P143" s="11">
        <f t="shared" si="52"/>
        <v>9.6022571363921699E-2</v>
      </c>
      <c r="Q143" s="12">
        <f t="shared" si="53"/>
        <v>0.20602257136392171</v>
      </c>
      <c r="R143" s="12">
        <f t="shared" si="55"/>
        <v>5.6022571381180497E-2</v>
      </c>
      <c r="S143" s="12">
        <f t="shared" si="56"/>
        <v>0.37348380925084257</v>
      </c>
      <c r="T143" s="7">
        <f t="shared" si="39"/>
        <v>-162199535.15000001</v>
      </c>
      <c r="U143" s="7">
        <f t="shared" si="40"/>
        <v>39845831.490000002</v>
      </c>
      <c r="V143" s="7">
        <f t="shared" si="40"/>
        <v>90699117.810000002</v>
      </c>
      <c r="W143" s="7">
        <f t="shared" si="40"/>
        <v>111346248.83</v>
      </c>
      <c r="X143" s="7">
        <f t="shared" si="40"/>
        <v>0</v>
      </c>
      <c r="Y143" s="7" t="str">
        <f t="shared" si="41"/>
        <v/>
      </c>
      <c r="Z143" s="7" t="str">
        <f t="shared" si="42"/>
        <v/>
      </c>
      <c r="AA143" s="7" t="str">
        <f t="shared" si="43"/>
        <v/>
      </c>
      <c r="AB143" s="7" t="str">
        <f t="shared" si="43"/>
        <v/>
      </c>
      <c r="AC143" s="8" t="str">
        <f t="shared" si="44"/>
        <v/>
      </c>
      <c r="AE143" s="9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>
        <v>39845831.490000002</v>
      </c>
      <c r="AR143" s="7">
        <v>90699117.810000002</v>
      </c>
      <c r="AS143" s="7">
        <v>111346248.83</v>
      </c>
      <c r="AT143" s="7">
        <v>0</v>
      </c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</row>
    <row r="144" spans="1:58" hidden="1" x14ac:dyDescent="0.25">
      <c r="A144" s="3" t="s">
        <v>1333</v>
      </c>
      <c r="B144" s="3" t="str">
        <f t="shared" si="54"/>
        <v>SP</v>
      </c>
      <c r="C144" s="3" t="s">
        <v>1530</v>
      </c>
      <c r="D144" s="3">
        <v>5</v>
      </c>
      <c r="E144" s="11">
        <f t="shared" si="45"/>
        <v>0.17135530173588928</v>
      </c>
      <c r="F144" s="11">
        <f t="shared" si="46"/>
        <v>0.82864469826411069</v>
      </c>
      <c r="G144" s="7">
        <v>7.9327068016263702</v>
      </c>
      <c r="H144" s="11">
        <f t="shared" si="47"/>
        <v>0.13146790868102684</v>
      </c>
      <c r="I144" s="7">
        <f t="shared" si="48"/>
        <v>-204239707.82972503</v>
      </c>
      <c r="J144" s="7">
        <v>55608912.32</v>
      </c>
      <c r="K144" s="12">
        <v>0.11</v>
      </c>
      <c r="L144" s="7">
        <v>-10927151.27</v>
      </c>
      <c r="M144" s="10">
        <f t="shared" si="49"/>
        <v>0.19649999998417519</v>
      </c>
      <c r="N144" s="12">
        <f t="shared" si="50"/>
        <v>0.30649999998417521</v>
      </c>
      <c r="O144" s="7">
        <f t="shared" si="51"/>
        <v>-12254382.469783502</v>
      </c>
      <c r="P144" s="11">
        <f t="shared" si="52"/>
        <v>0.2203672389646103</v>
      </c>
      <c r="Q144" s="12">
        <f t="shared" si="53"/>
        <v>0.33036723896461029</v>
      </c>
      <c r="R144" s="12">
        <f t="shared" si="55"/>
        <v>2.3867238980435079E-2</v>
      </c>
      <c r="S144" s="12">
        <f t="shared" si="56"/>
        <v>7.7870274002177275E-2</v>
      </c>
      <c r="T144" s="7">
        <f t="shared" si="39"/>
        <v>-235155050.54000002</v>
      </c>
      <c r="U144" s="7">
        <f t="shared" si="40"/>
        <v>105376615.26000001</v>
      </c>
      <c r="V144" s="7">
        <f t="shared" si="40"/>
        <v>194859985.90000001</v>
      </c>
      <c r="W144" s="7">
        <f t="shared" si="40"/>
        <v>145671679.90000001</v>
      </c>
      <c r="X144" s="7">
        <f t="shared" si="40"/>
        <v>0</v>
      </c>
      <c r="Y144" s="7" t="str">
        <f t="shared" si="41"/>
        <v/>
      </c>
      <c r="Z144" s="7" t="str">
        <f t="shared" si="42"/>
        <v/>
      </c>
      <c r="AA144" s="7" t="str">
        <f t="shared" si="43"/>
        <v/>
      </c>
      <c r="AB144" s="7" t="str">
        <f t="shared" si="43"/>
        <v/>
      </c>
      <c r="AC144" s="8" t="str">
        <f t="shared" si="44"/>
        <v/>
      </c>
      <c r="AE144" s="9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>
        <v>76372311.530000001</v>
      </c>
      <c r="AR144" s="7">
        <v>152823587.18000001</v>
      </c>
      <c r="AS144" s="7">
        <v>94131968.769999996</v>
      </c>
      <c r="AT144" s="7">
        <v>0</v>
      </c>
      <c r="AU144" s="7">
        <v>87211753.579999998</v>
      </c>
      <c r="AV144" s="7">
        <v>185261347.56999999</v>
      </c>
      <c r="AW144" s="7">
        <v>119391623.8</v>
      </c>
      <c r="AX144" s="7">
        <v>0</v>
      </c>
      <c r="AY144" s="7">
        <v>105376615.26000001</v>
      </c>
      <c r="AZ144" s="7">
        <v>194859985.90000001</v>
      </c>
      <c r="BA144" s="7">
        <v>145671679.90000001</v>
      </c>
      <c r="BB144" s="7">
        <v>0</v>
      </c>
      <c r="BC144" s="7"/>
      <c r="BD144" s="7"/>
      <c r="BE144" s="7"/>
      <c r="BF144" s="7"/>
    </row>
    <row r="145" spans="1:58" hidden="1" x14ac:dyDescent="0.25">
      <c r="A145" s="3" t="s">
        <v>61</v>
      </c>
      <c r="B145" s="3" t="str">
        <f t="shared" si="54"/>
        <v>CE</v>
      </c>
      <c r="C145" s="3" t="s">
        <v>1528</v>
      </c>
      <c r="D145" s="3">
        <v>6</v>
      </c>
      <c r="E145" s="11">
        <f t="shared" si="45"/>
        <v>0.13025976244856852</v>
      </c>
      <c r="F145" s="11">
        <f t="shared" si="46"/>
        <v>0.86974023755143148</v>
      </c>
      <c r="G145" s="7">
        <v>30.863161709442657</v>
      </c>
      <c r="H145" s="11">
        <f t="shared" si="47"/>
        <v>0.536858671935178</v>
      </c>
      <c r="I145" s="7">
        <f t="shared" si="48"/>
        <v>-55032269.883868039</v>
      </c>
      <c r="J145" s="7">
        <v>31569181.960000001</v>
      </c>
      <c r="K145" s="12">
        <v>0.11</v>
      </c>
      <c r="L145" s="7">
        <v>-1149118.22</v>
      </c>
      <c r="M145" s="10">
        <f t="shared" si="49"/>
        <v>3.6399999894073908E-2</v>
      </c>
      <c r="N145" s="12">
        <f t="shared" si="50"/>
        <v>0.1463999998940739</v>
      </c>
      <c r="O145" s="7">
        <f t="shared" si="51"/>
        <v>-3301936.1930320822</v>
      </c>
      <c r="P145" s="11">
        <f t="shared" si="52"/>
        <v>0.10459365710571242</v>
      </c>
      <c r="Q145" s="12">
        <f t="shared" si="53"/>
        <v>0.21459365710571243</v>
      </c>
      <c r="R145" s="12">
        <f t="shared" si="55"/>
        <v>6.8193657211638531E-2</v>
      </c>
      <c r="S145" s="12">
        <f t="shared" si="56"/>
        <v>0.46580366981543242</v>
      </c>
      <c r="T145" s="7">
        <f t="shared" si="39"/>
        <v>-118823923.82000001</v>
      </c>
      <c r="U145" s="7">
        <f t="shared" si="40"/>
        <v>44249565.390000001</v>
      </c>
      <c r="V145" s="7">
        <f t="shared" si="40"/>
        <v>103345947.73</v>
      </c>
      <c r="W145" s="7">
        <f t="shared" si="40"/>
        <v>62527598.240000002</v>
      </c>
      <c r="X145" s="7">
        <f t="shared" si="40"/>
        <v>2800056.76</v>
      </c>
      <c r="Y145" s="7" t="str">
        <f t="shared" si="41"/>
        <v/>
      </c>
      <c r="Z145" s="7" t="str">
        <f t="shared" si="42"/>
        <v/>
      </c>
      <c r="AA145" s="7" t="str">
        <f t="shared" si="43"/>
        <v/>
      </c>
      <c r="AB145" s="7" t="str">
        <f t="shared" si="43"/>
        <v/>
      </c>
      <c r="AC145" s="8" t="str">
        <f t="shared" si="44"/>
        <v/>
      </c>
      <c r="AE145" s="9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>
        <v>31086695.420000002</v>
      </c>
      <c r="AR145" s="7">
        <v>33357213.370000001</v>
      </c>
      <c r="AS145" s="7">
        <v>34061454.369999997</v>
      </c>
      <c r="AT145" s="7">
        <v>3758233.8</v>
      </c>
      <c r="AU145" s="7">
        <v>37496758.840000004</v>
      </c>
      <c r="AV145" s="7">
        <v>74207751.090000004</v>
      </c>
      <c r="AW145" s="7">
        <v>43177862.009999998</v>
      </c>
      <c r="AX145" s="7">
        <v>3392066.74</v>
      </c>
      <c r="AY145" s="7">
        <v>44249565.390000001</v>
      </c>
      <c r="AZ145" s="7">
        <v>103345947.73</v>
      </c>
      <c r="BA145" s="7">
        <v>62527598.240000002</v>
      </c>
      <c r="BB145" s="7">
        <v>2800056.76</v>
      </c>
      <c r="BC145" s="7"/>
      <c r="BD145" s="7"/>
      <c r="BE145" s="7"/>
      <c r="BF145" s="7"/>
    </row>
    <row r="146" spans="1:58" hidden="1" x14ac:dyDescent="0.25">
      <c r="A146" s="3" t="s">
        <v>127</v>
      </c>
      <c r="B146" s="3" t="str">
        <f t="shared" si="54"/>
        <v>GO</v>
      </c>
      <c r="C146" s="3" t="s">
        <v>1526</v>
      </c>
      <c r="D146" s="3">
        <v>6</v>
      </c>
      <c r="E146" s="11">
        <f t="shared" si="45"/>
        <v>0.23973085145807282</v>
      </c>
      <c r="F146" s="11">
        <f t="shared" si="46"/>
        <v>0.76026914854192718</v>
      </c>
      <c r="G146" s="7">
        <v>18.316555380267062</v>
      </c>
      <c r="H146" s="11">
        <f t="shared" si="47"/>
        <v>0.27851023926353391</v>
      </c>
      <c r="I146" s="7">
        <f t="shared" si="48"/>
        <v>-72107203.714018032</v>
      </c>
      <c r="J146" s="7">
        <v>18816561.010000002</v>
      </c>
      <c r="K146" s="12">
        <v>0.1201</v>
      </c>
      <c r="L146" s="7">
        <v>-1063135.7</v>
      </c>
      <c r="M146" s="10">
        <f t="shared" si="49"/>
        <v>5.6500000155979613E-2</v>
      </c>
      <c r="N146" s="12">
        <f t="shared" si="50"/>
        <v>0.1766000001559796</v>
      </c>
      <c r="O146" s="7">
        <f t="shared" si="51"/>
        <v>-4326432.2228410821</v>
      </c>
      <c r="P146" s="11">
        <f t="shared" si="52"/>
        <v>0.22992682991019525</v>
      </c>
      <c r="Q146" s="12">
        <f t="shared" si="53"/>
        <v>0.35002682991019524</v>
      </c>
      <c r="R146" s="12">
        <f t="shared" si="55"/>
        <v>0.17342682975421564</v>
      </c>
      <c r="S146" s="12">
        <f t="shared" si="56"/>
        <v>0.98203187769557587</v>
      </c>
      <c r="T146" s="7">
        <f t="shared" si="39"/>
        <v>-99942102.629999995</v>
      </c>
      <c r="U146" s="7">
        <f t="shared" si="40"/>
        <v>14535982.32</v>
      </c>
      <c r="V146" s="7">
        <f t="shared" si="40"/>
        <v>75982897.269999996</v>
      </c>
      <c r="W146" s="7">
        <f t="shared" si="40"/>
        <v>39520455.460000001</v>
      </c>
      <c r="X146" s="7">
        <f t="shared" si="40"/>
        <v>1025267.78</v>
      </c>
      <c r="Y146" s="7" t="str">
        <f t="shared" si="41"/>
        <v/>
      </c>
      <c r="Z146" s="7" t="str">
        <f t="shared" si="42"/>
        <v/>
      </c>
      <c r="AA146" s="7" t="str">
        <f t="shared" si="43"/>
        <v/>
      </c>
      <c r="AB146" s="7" t="str">
        <f t="shared" si="43"/>
        <v/>
      </c>
      <c r="AC146" s="8" t="str">
        <f t="shared" si="44"/>
        <v/>
      </c>
      <c r="AE146" s="9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>
        <v>11470202.26</v>
      </c>
      <c r="AR146" s="7">
        <v>43151061.75</v>
      </c>
      <c r="AS146" s="7">
        <v>19415983.41</v>
      </c>
      <c r="AT146" s="7">
        <v>0</v>
      </c>
      <c r="AU146" s="7">
        <v>10791680.109999999</v>
      </c>
      <c r="AV146" s="7">
        <v>46366424.539999999</v>
      </c>
      <c r="AW146" s="7">
        <v>25281031.300000001</v>
      </c>
      <c r="AX146" s="7">
        <v>1161249.24</v>
      </c>
      <c r="AY146" s="7">
        <v>14535982.32</v>
      </c>
      <c r="AZ146" s="7">
        <v>75982897.269999996</v>
      </c>
      <c r="BA146" s="7">
        <v>39520455.460000001</v>
      </c>
      <c r="BB146" s="7">
        <v>1025267.78</v>
      </c>
      <c r="BC146" s="7"/>
      <c r="BD146" s="7"/>
      <c r="BE146" s="7"/>
      <c r="BF146" s="7"/>
    </row>
    <row r="147" spans="1:58" hidden="1" x14ac:dyDescent="0.25">
      <c r="A147" s="3" t="s">
        <v>754</v>
      </c>
      <c r="B147" s="3" t="str">
        <f t="shared" si="54"/>
        <v>PR</v>
      </c>
      <c r="C147" s="3" t="s">
        <v>1529</v>
      </c>
      <c r="D147" s="3">
        <v>6</v>
      </c>
      <c r="E147" s="11">
        <f t="shared" si="45"/>
        <v>0.37995563082139844</v>
      </c>
      <c r="F147" s="11">
        <f t="shared" si="46"/>
        <v>0.62004436917860151</v>
      </c>
      <c r="G147" s="7">
        <v>35.609708991276527</v>
      </c>
      <c r="H147" s="11">
        <f t="shared" si="47"/>
        <v>0.44159199096259255</v>
      </c>
      <c r="I147" s="7">
        <f t="shared" si="48"/>
        <v>-37870346.503860503</v>
      </c>
      <c r="J147" s="7">
        <v>8605322.8320000004</v>
      </c>
      <c r="K147" s="12">
        <v>0.11</v>
      </c>
      <c r="L147" s="7">
        <v>0</v>
      </c>
      <c r="M147" s="10">
        <f t="shared" si="49"/>
        <v>0</v>
      </c>
      <c r="N147" s="12">
        <f t="shared" si="50"/>
        <v>0.11</v>
      </c>
      <c r="O147" s="7">
        <f t="shared" si="51"/>
        <v>-2272220.7902316302</v>
      </c>
      <c r="P147" s="11">
        <f t="shared" si="52"/>
        <v>0.26404829134150376</v>
      </c>
      <c r="Q147" s="12">
        <f t="shared" si="53"/>
        <v>0.37404829134150375</v>
      </c>
      <c r="R147" s="12">
        <f t="shared" si="55"/>
        <v>0.26404829134150376</v>
      </c>
      <c r="S147" s="12">
        <f t="shared" si="56"/>
        <v>2.4004390121954886</v>
      </c>
      <c r="T147" s="7">
        <f t="shared" si="39"/>
        <v>-67818415.730000004</v>
      </c>
      <c r="U147" s="7">
        <f t="shared" si="40"/>
        <v>8198920.2999999998</v>
      </c>
      <c r="V147" s="7">
        <f t="shared" si="40"/>
        <v>42050426.799999997</v>
      </c>
      <c r="W147" s="7">
        <f t="shared" si="40"/>
        <v>42824419.060000002</v>
      </c>
      <c r="X147" s="7">
        <f t="shared" si="40"/>
        <v>8857509.8300000001</v>
      </c>
      <c r="Y147" s="7" t="str">
        <f t="shared" si="41"/>
        <v/>
      </c>
      <c r="Z147" s="7" t="str">
        <f t="shared" si="42"/>
        <v/>
      </c>
      <c r="AA147" s="7" t="str">
        <f t="shared" si="43"/>
        <v/>
      </c>
      <c r="AB147" s="7" t="str">
        <f t="shared" si="43"/>
        <v/>
      </c>
      <c r="AC147" s="8" t="str">
        <f t="shared" si="44"/>
        <v/>
      </c>
      <c r="AE147" s="9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>
        <v>11257063.460000001</v>
      </c>
      <c r="AR147" s="7">
        <v>27790901.239999998</v>
      </c>
      <c r="AS147" s="7">
        <v>29184566.390000001</v>
      </c>
      <c r="AT147" s="7">
        <v>46146197.450000003</v>
      </c>
      <c r="AU147" s="7">
        <v>12341029.57</v>
      </c>
      <c r="AV147" s="7">
        <v>33654317.490000002</v>
      </c>
      <c r="AW147" s="7">
        <v>35151058.700000003</v>
      </c>
      <c r="AX147" s="7">
        <v>7308669.0999999996</v>
      </c>
      <c r="AY147" s="7">
        <v>8198920.2999999998</v>
      </c>
      <c r="AZ147" s="7">
        <v>42050426.799999997</v>
      </c>
      <c r="BA147" s="7">
        <v>42824419.060000002</v>
      </c>
      <c r="BB147" s="7">
        <v>8857509.8300000001</v>
      </c>
      <c r="BC147" s="7"/>
      <c r="BD147" s="7"/>
      <c r="BE147" s="7"/>
      <c r="BF147" s="7"/>
    </row>
    <row r="148" spans="1:58" hidden="1" x14ac:dyDescent="0.25">
      <c r="A148" s="3" t="s">
        <v>533</v>
      </c>
      <c r="B148" s="3" t="str">
        <f t="shared" si="54"/>
        <v>PA</v>
      </c>
      <c r="C148" s="3" t="s">
        <v>1527</v>
      </c>
      <c r="D148" s="3">
        <v>2</v>
      </c>
      <c r="E148" s="11">
        <f t="shared" si="45"/>
        <v>0</v>
      </c>
      <c r="F148" s="11">
        <f t="shared" si="46"/>
        <v>1</v>
      </c>
      <c r="G148" s="7">
        <v>11.800335695100541</v>
      </c>
      <c r="H148" s="11">
        <f t="shared" si="47"/>
        <v>0.23600671390201083</v>
      </c>
      <c r="I148" s="7">
        <f t="shared" si="48"/>
        <v>-28435313.962343037</v>
      </c>
      <c r="J148" s="7">
        <v>305586590.52999997</v>
      </c>
      <c r="K148" s="12">
        <v>0.11</v>
      </c>
      <c r="L148" s="7">
        <v>-2169664.79</v>
      </c>
      <c r="M148" s="10">
        <f t="shared" si="49"/>
        <v>7.0999999909583736E-3</v>
      </c>
      <c r="N148" s="12">
        <f t="shared" si="50"/>
        <v>0.11709999999095838</v>
      </c>
      <c r="O148" s="7">
        <f t="shared" si="51"/>
        <v>-1706118.8377405822</v>
      </c>
      <c r="P148" s="11">
        <f t="shared" si="52"/>
        <v>5.5830945814132164E-3</v>
      </c>
      <c r="Q148" s="12">
        <f t="shared" si="53"/>
        <v>0.11558309458141322</v>
      </c>
      <c r="R148" s="12">
        <f t="shared" si="55"/>
        <v>-1.5169054095451606E-3</v>
      </c>
      <c r="S148" s="12">
        <f t="shared" si="56"/>
        <v>-1.2953931764835946E-2</v>
      </c>
      <c r="T148" s="7">
        <f t="shared" si="39"/>
        <v>-37219324.410000041</v>
      </c>
      <c r="U148" s="7">
        <f t="shared" si="40"/>
        <v>391446389.14999998</v>
      </c>
      <c r="V148" s="7">
        <f t="shared" si="40"/>
        <v>401625946.17000002</v>
      </c>
      <c r="W148" s="7">
        <f t="shared" si="40"/>
        <v>27039767.390000001</v>
      </c>
      <c r="X148" s="7">
        <f t="shared" si="40"/>
        <v>0</v>
      </c>
      <c r="Y148" s="7">
        <f t="shared" si="41"/>
        <v>-4110323722.333333</v>
      </c>
      <c r="Z148" s="7">
        <f t="shared" si="42"/>
        <v>-12347612882.720001</v>
      </c>
      <c r="AA148" s="7">
        <f t="shared" si="43"/>
        <v>8320857.8600000003</v>
      </c>
      <c r="AB148" s="7">
        <f t="shared" si="43"/>
        <v>8390706968.4099998</v>
      </c>
      <c r="AC148" s="8">
        <f t="shared" si="44"/>
        <v>3965226772.1700001</v>
      </c>
      <c r="AE148" s="9">
        <v>0</v>
      </c>
      <c r="AF148" s="7">
        <v>7474619267.0900002</v>
      </c>
      <c r="AG148" s="7">
        <v>2952446206.8600001</v>
      </c>
      <c r="AH148" s="7">
        <v>8818003.75</v>
      </c>
      <c r="AI148" s="7">
        <v>7911157470.3199997</v>
      </c>
      <c r="AJ148" s="7">
        <v>3668459204.5300002</v>
      </c>
      <c r="AK148" s="7">
        <v>8320857.8600000003</v>
      </c>
      <c r="AL148" s="7">
        <v>8390706968.4099998</v>
      </c>
      <c r="AM148" s="7">
        <v>3965226772.1700001</v>
      </c>
      <c r="AN148" s="7"/>
      <c r="AO148" s="7"/>
      <c r="AP148" s="7"/>
      <c r="AQ148" s="7">
        <v>241899430.84</v>
      </c>
      <c r="AR148" s="7">
        <v>127493276.01000001</v>
      </c>
      <c r="AS148" s="7">
        <v>0</v>
      </c>
      <c r="AT148" s="7">
        <v>0</v>
      </c>
      <c r="AU148" s="7">
        <v>330530056.75</v>
      </c>
      <c r="AV148" s="7">
        <v>297306328.88999999</v>
      </c>
      <c r="AW148" s="7">
        <v>17288064.859999999</v>
      </c>
      <c r="AX148" s="7">
        <v>0</v>
      </c>
      <c r="AY148" s="7">
        <v>391446389.14999998</v>
      </c>
      <c r="AZ148" s="7">
        <v>401625946.17000002</v>
      </c>
      <c r="BA148" s="7">
        <v>27039767.390000001</v>
      </c>
      <c r="BB148" s="7">
        <v>0</v>
      </c>
      <c r="BC148" s="7"/>
      <c r="BD148" s="7"/>
      <c r="BE148" s="7"/>
      <c r="BF148" s="7"/>
    </row>
    <row r="149" spans="1:58" hidden="1" x14ac:dyDescent="0.25">
      <c r="A149" s="3" t="s">
        <v>548</v>
      </c>
      <c r="B149" s="3" t="str">
        <f t="shared" si="54"/>
        <v>PB</v>
      </c>
      <c r="C149" s="3" t="s">
        <v>1528</v>
      </c>
      <c r="D149" s="3">
        <v>6</v>
      </c>
      <c r="E149" s="11">
        <f t="shared" si="45"/>
        <v>0.32533701977292701</v>
      </c>
      <c r="F149" s="11">
        <f t="shared" si="46"/>
        <v>0.67466298022707294</v>
      </c>
      <c r="G149" s="7">
        <v>7.8033531171809045</v>
      </c>
      <c r="H149" s="11">
        <f t="shared" si="47"/>
        <v>0.10529266939602977</v>
      </c>
      <c r="I149" s="7">
        <f t="shared" si="48"/>
        <v>-47076490.692474924</v>
      </c>
      <c r="J149" s="7">
        <v>6463079.0099999998</v>
      </c>
      <c r="K149" s="12">
        <v>0.1341</v>
      </c>
      <c r="L149" s="7">
        <v>-775569.48</v>
      </c>
      <c r="M149" s="10">
        <f t="shared" si="49"/>
        <v>0.11999999981432999</v>
      </c>
      <c r="N149" s="12">
        <f t="shared" si="50"/>
        <v>0.25409999981432996</v>
      </c>
      <c r="O149" s="7">
        <f t="shared" si="51"/>
        <v>-2824589.4415484956</v>
      </c>
      <c r="P149" s="11">
        <f t="shared" si="52"/>
        <v>0.43703464512473839</v>
      </c>
      <c r="Q149" s="12">
        <f t="shared" si="53"/>
        <v>0.57113464512473833</v>
      </c>
      <c r="R149" s="12">
        <f t="shared" si="55"/>
        <v>0.31703464531040837</v>
      </c>
      <c r="S149" s="12">
        <f t="shared" si="56"/>
        <v>1.2476766845417733</v>
      </c>
      <c r="T149" s="7">
        <f t="shared" si="39"/>
        <v>-52616636.840000004</v>
      </c>
      <c r="U149" s="7">
        <f t="shared" si="40"/>
        <v>7192536.6900000004</v>
      </c>
      <c r="V149" s="7">
        <f t="shared" si="40"/>
        <v>35498497.020000003</v>
      </c>
      <c r="W149" s="7">
        <f t="shared" si="40"/>
        <v>25111950.789999999</v>
      </c>
      <c r="X149" s="7">
        <f t="shared" si="40"/>
        <v>801274.28</v>
      </c>
      <c r="Y149" s="7" t="str">
        <f t="shared" si="41"/>
        <v/>
      </c>
      <c r="Z149" s="7" t="str">
        <f t="shared" si="42"/>
        <v/>
      </c>
      <c r="AA149" s="7" t="str">
        <f t="shared" si="43"/>
        <v/>
      </c>
      <c r="AB149" s="7" t="str">
        <f t="shared" si="43"/>
        <v/>
      </c>
      <c r="AC149" s="8" t="str">
        <f t="shared" si="44"/>
        <v/>
      </c>
      <c r="AE149" s="9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>
        <v>5600535.1699999999</v>
      </c>
      <c r="AR149" s="7">
        <v>17949684.149999999</v>
      </c>
      <c r="AS149" s="7">
        <v>13888660.84</v>
      </c>
      <c r="AT149" s="7">
        <v>0</v>
      </c>
      <c r="AU149" s="7">
        <v>6501292.5300000003</v>
      </c>
      <c r="AV149" s="7">
        <v>25452799.25</v>
      </c>
      <c r="AW149" s="7">
        <v>16159163.640000001</v>
      </c>
      <c r="AX149" s="7">
        <v>0</v>
      </c>
      <c r="AY149" s="7">
        <v>7192536.6900000004</v>
      </c>
      <c r="AZ149" s="7">
        <v>35498497.020000003</v>
      </c>
      <c r="BA149" s="7">
        <v>25111950.789999999</v>
      </c>
      <c r="BB149" s="7">
        <v>801274.28</v>
      </c>
      <c r="BC149" s="7"/>
      <c r="BD149" s="7"/>
      <c r="BE149" s="7"/>
      <c r="BF149" s="7"/>
    </row>
    <row r="150" spans="1:58" hidden="1" x14ac:dyDescent="0.25">
      <c r="A150" s="3" t="s">
        <v>596</v>
      </c>
      <c r="B150" s="3" t="str">
        <f t="shared" si="54"/>
        <v>PE</v>
      </c>
      <c r="C150" s="3" t="s">
        <v>1528</v>
      </c>
      <c r="D150" s="3">
        <v>6</v>
      </c>
      <c r="E150" s="11">
        <f t="shared" si="45"/>
        <v>0.23884455138299754</v>
      </c>
      <c r="F150" s="11">
        <f t="shared" si="46"/>
        <v>0.76115544861700246</v>
      </c>
      <c r="G150" s="7">
        <v>11.962898486070634</v>
      </c>
      <c r="H150" s="11">
        <f t="shared" si="47"/>
        <v>0.18211250727849507</v>
      </c>
      <c r="I150" s="7">
        <f t="shared" si="48"/>
        <v>-210983571.08432171</v>
      </c>
      <c r="J150" s="7">
        <v>30303073.969999999</v>
      </c>
      <c r="K150" s="12">
        <v>0.1409</v>
      </c>
      <c r="L150" s="7">
        <v>-2424245.92</v>
      </c>
      <c r="M150" s="10">
        <f t="shared" si="49"/>
        <v>8.0000000079199884E-2</v>
      </c>
      <c r="N150" s="12">
        <f t="shared" si="50"/>
        <v>0.22090000007919988</v>
      </c>
      <c r="O150" s="7">
        <f t="shared" si="51"/>
        <v>-12659014.265059302</v>
      </c>
      <c r="P150" s="11">
        <f t="shared" si="52"/>
        <v>0.41774686876954159</v>
      </c>
      <c r="Q150" s="12">
        <f t="shared" si="53"/>
        <v>0.55864686876954162</v>
      </c>
      <c r="R150" s="12">
        <f t="shared" si="55"/>
        <v>0.33774686869034176</v>
      </c>
      <c r="S150" s="12">
        <f t="shared" si="56"/>
        <v>1.5289582099105861</v>
      </c>
      <c r="T150" s="7">
        <f t="shared" si="39"/>
        <v>-257961605.91999999</v>
      </c>
      <c r="U150" s="7">
        <f t="shared" si="40"/>
        <v>49650.21</v>
      </c>
      <c r="V150" s="7">
        <f t="shared" si="40"/>
        <v>196348881.88</v>
      </c>
      <c r="W150" s="7">
        <f t="shared" si="40"/>
        <v>61662374.25</v>
      </c>
      <c r="X150" s="7">
        <f t="shared" si="40"/>
        <v>0</v>
      </c>
      <c r="Y150" s="7" t="str">
        <f t="shared" si="41"/>
        <v/>
      </c>
      <c r="Z150" s="7" t="str">
        <f t="shared" si="42"/>
        <v/>
      </c>
      <c r="AA150" s="7" t="str">
        <f t="shared" si="43"/>
        <v/>
      </c>
      <c r="AB150" s="7" t="str">
        <f t="shared" si="43"/>
        <v/>
      </c>
      <c r="AC150" s="8" t="str">
        <f t="shared" si="44"/>
        <v/>
      </c>
      <c r="AE150" s="9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>
        <v>9280775.6799999997</v>
      </c>
      <c r="AR150" s="7">
        <v>46488841.560000002</v>
      </c>
      <c r="AS150" s="7">
        <v>37544920.75</v>
      </c>
      <c r="AT150" s="7">
        <v>0</v>
      </c>
      <c r="AU150" s="7"/>
      <c r="AV150" s="7"/>
      <c r="AW150" s="7"/>
      <c r="AX150" s="7"/>
      <c r="AY150" s="7">
        <v>49650.21</v>
      </c>
      <c r="AZ150" s="7">
        <v>196348881.88</v>
      </c>
      <c r="BA150" s="7">
        <v>61662374.25</v>
      </c>
      <c r="BB150" s="7">
        <v>0</v>
      </c>
      <c r="BC150" s="7"/>
      <c r="BD150" s="7"/>
      <c r="BE150" s="7"/>
      <c r="BF150" s="7"/>
    </row>
    <row r="151" spans="1:58" hidden="1" x14ac:dyDescent="0.25">
      <c r="A151" s="3" t="s">
        <v>10</v>
      </c>
      <c r="B151" s="3" t="str">
        <f t="shared" si="54"/>
        <v>AL</v>
      </c>
      <c r="C151" s="3" t="s">
        <v>1528</v>
      </c>
      <c r="D151" s="3">
        <v>7</v>
      </c>
      <c r="E151" s="11">
        <f t="shared" si="45"/>
        <v>0.12227442197035966</v>
      </c>
      <c r="F151" s="11">
        <f t="shared" si="46"/>
        <v>0.87772557802964035</v>
      </c>
      <c r="G151" s="7">
        <v>21.438583772038211</v>
      </c>
      <c r="H151" s="11">
        <f t="shared" si="47"/>
        <v>0.37634386666898206</v>
      </c>
      <c r="I151" s="7">
        <f t="shared" si="48"/>
        <v>-11687353.744658081</v>
      </c>
      <c r="J151" s="7">
        <v>4355680.55</v>
      </c>
      <c r="K151" s="12">
        <v>0.11</v>
      </c>
      <c r="L151" s="7">
        <v>-43556.81</v>
      </c>
      <c r="M151" s="10">
        <f t="shared" si="49"/>
        <v>1.0000001033133617E-2</v>
      </c>
      <c r="N151" s="12">
        <f t="shared" si="50"/>
        <v>0.12000000103313362</v>
      </c>
      <c r="O151" s="7">
        <f t="shared" si="51"/>
        <v>-701241.22467948485</v>
      </c>
      <c r="P151" s="11">
        <f t="shared" si="52"/>
        <v>0.16099464059169466</v>
      </c>
      <c r="Q151" s="12">
        <f t="shared" si="53"/>
        <v>0.27099464059169465</v>
      </c>
      <c r="R151" s="12">
        <f t="shared" si="55"/>
        <v>0.15099463955856102</v>
      </c>
      <c r="S151" s="12">
        <f t="shared" si="56"/>
        <v>1.2582886521548393</v>
      </c>
      <c r="T151" s="7">
        <f t="shared" si="39"/>
        <v>-18740060.620000001</v>
      </c>
      <c r="U151" s="7">
        <f t="shared" si="40"/>
        <v>152990.87</v>
      </c>
      <c r="V151" s="7">
        <f t="shared" si="40"/>
        <v>16448630.539999999</v>
      </c>
      <c r="W151" s="7">
        <f t="shared" si="40"/>
        <v>2444420.9500000002</v>
      </c>
      <c r="X151" s="7">
        <f t="shared" si="40"/>
        <v>0</v>
      </c>
      <c r="Y151" s="7" t="str">
        <f t="shared" si="41"/>
        <v/>
      </c>
      <c r="Z151" s="7" t="str">
        <f t="shared" si="42"/>
        <v/>
      </c>
      <c r="AA151" s="7" t="str">
        <f t="shared" si="43"/>
        <v/>
      </c>
      <c r="AB151" s="7" t="str">
        <f t="shared" si="43"/>
        <v/>
      </c>
      <c r="AC151" s="8" t="str">
        <f t="shared" si="44"/>
        <v/>
      </c>
      <c r="AE151" s="9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>
        <v>152990.87</v>
      </c>
      <c r="AR151" s="7">
        <v>16448630.539999999</v>
      </c>
      <c r="AS151" s="7">
        <v>2444420.9500000002</v>
      </c>
      <c r="AT151" s="7">
        <v>0</v>
      </c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</row>
    <row r="152" spans="1:58" hidden="1" x14ac:dyDescent="0.25">
      <c r="A152" s="3" t="s">
        <v>1001</v>
      </c>
      <c r="B152" s="3" t="str">
        <f t="shared" si="54"/>
        <v>RS</v>
      </c>
      <c r="C152" s="3" t="s">
        <v>1529</v>
      </c>
      <c r="D152" s="3">
        <v>4</v>
      </c>
      <c r="E152" s="11">
        <f t="shared" si="45"/>
        <v>9.6205552767911859E-2</v>
      </c>
      <c r="F152" s="11">
        <f t="shared" si="46"/>
        <v>0.90379444723208813</v>
      </c>
      <c r="G152" s="7">
        <v>14.696876592378745</v>
      </c>
      <c r="H152" s="11">
        <f t="shared" si="47"/>
        <v>0.26565910911694324</v>
      </c>
      <c r="I152" s="7">
        <f t="shared" si="48"/>
        <v>-368278456.5171991</v>
      </c>
      <c r="J152" s="7">
        <v>133360725.87</v>
      </c>
      <c r="K152" s="12">
        <v>0.11</v>
      </c>
      <c r="L152" s="7">
        <v>-33473542.190000001</v>
      </c>
      <c r="M152" s="10">
        <f t="shared" si="49"/>
        <v>0.25099999997473021</v>
      </c>
      <c r="N152" s="12">
        <f t="shared" si="50"/>
        <v>0.3609999999747302</v>
      </c>
      <c r="O152" s="7">
        <f t="shared" si="51"/>
        <v>-22096707.391031947</v>
      </c>
      <c r="P152" s="11">
        <f t="shared" si="52"/>
        <v>0.16569126515231936</v>
      </c>
      <c r="Q152" s="12">
        <f t="shared" si="53"/>
        <v>0.27569126515231934</v>
      </c>
      <c r="R152" s="12">
        <f t="shared" si="55"/>
        <v>-8.5308734822410859E-2</v>
      </c>
      <c r="S152" s="12">
        <f t="shared" si="56"/>
        <v>-0.23631228484316458</v>
      </c>
      <c r="T152" s="7">
        <f t="shared" si="39"/>
        <v>-501508851.12</v>
      </c>
      <c r="U152" s="7">
        <f t="shared" si="40"/>
        <v>373633427.00999999</v>
      </c>
      <c r="V152" s="7">
        <f t="shared" si="40"/>
        <v>453260914.88</v>
      </c>
      <c r="W152" s="7">
        <f t="shared" si="40"/>
        <v>421881363.25</v>
      </c>
      <c r="X152" s="7">
        <f t="shared" si="40"/>
        <v>0</v>
      </c>
      <c r="Y152" s="7" t="str">
        <f t="shared" si="41"/>
        <v/>
      </c>
      <c r="Z152" s="7" t="str">
        <f t="shared" si="42"/>
        <v/>
      </c>
      <c r="AA152" s="7" t="str">
        <f t="shared" si="43"/>
        <v/>
      </c>
      <c r="AB152" s="7" t="str">
        <f t="shared" si="43"/>
        <v/>
      </c>
      <c r="AC152" s="8" t="str">
        <f t="shared" si="44"/>
        <v/>
      </c>
      <c r="AE152" s="9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>
        <v>291413527.25999999</v>
      </c>
      <c r="AV152" s="7">
        <v>448099473.85000002</v>
      </c>
      <c r="AW152" s="7">
        <v>335600016.98000002</v>
      </c>
      <c r="AX152" s="7">
        <v>0</v>
      </c>
      <c r="AY152" s="7">
        <v>373633427.00999999</v>
      </c>
      <c r="AZ152" s="7">
        <v>453260914.88</v>
      </c>
      <c r="BA152" s="7">
        <v>421881363.25</v>
      </c>
      <c r="BB152" s="7">
        <v>0</v>
      </c>
      <c r="BC152" s="7"/>
      <c r="BD152" s="7"/>
      <c r="BE152" s="7"/>
      <c r="BF152" s="7"/>
    </row>
    <row r="153" spans="1:58" hidden="1" x14ac:dyDescent="0.25">
      <c r="A153" s="3" t="s">
        <v>289</v>
      </c>
      <c r="B153" s="3" t="str">
        <f t="shared" si="54"/>
        <v>MG</v>
      </c>
      <c r="C153" s="3" t="s">
        <v>1530</v>
      </c>
      <c r="D153" s="3">
        <v>7</v>
      </c>
      <c r="E153" s="11">
        <f t="shared" si="45"/>
        <v>0</v>
      </c>
      <c r="F153" s="11">
        <f t="shared" si="46"/>
        <v>1</v>
      </c>
      <c r="G153" s="7">
        <v>23.225798310091058</v>
      </c>
      <c r="H153" s="11">
        <f t="shared" si="47"/>
        <v>0.46451596620182117</v>
      </c>
      <c r="I153" s="7">
        <f t="shared" si="48"/>
        <v>-4590278.7994932691</v>
      </c>
      <c r="J153" s="7">
        <v>2219941.75</v>
      </c>
      <c r="K153" s="12">
        <v>0.11</v>
      </c>
      <c r="L153" s="7">
        <v>-92119</v>
      </c>
      <c r="M153" s="10">
        <f t="shared" si="49"/>
        <v>4.1496133851259838E-2</v>
      </c>
      <c r="N153" s="12">
        <f t="shared" si="50"/>
        <v>0.15149613385125985</v>
      </c>
      <c r="O153" s="7">
        <f t="shared" si="51"/>
        <v>-275416.72796959616</v>
      </c>
      <c r="P153" s="11">
        <f t="shared" si="52"/>
        <v>0.12406484448053476</v>
      </c>
      <c r="Q153" s="12">
        <f t="shared" si="53"/>
        <v>0.23406484448053477</v>
      </c>
      <c r="R153" s="12">
        <f t="shared" si="55"/>
        <v>8.2568710629274927E-2</v>
      </c>
      <c r="S153" s="12">
        <f t="shared" si="56"/>
        <v>0.5450218994389755</v>
      </c>
      <c r="T153" s="7">
        <f t="shared" si="39"/>
        <v>-8572204.7899999991</v>
      </c>
      <c r="U153" s="7">
        <f t="shared" si="40"/>
        <v>2649766.06</v>
      </c>
      <c r="V153" s="7">
        <f t="shared" si="40"/>
        <v>8810806.3599999994</v>
      </c>
      <c r="W153" s="7">
        <f t="shared" si="40"/>
        <v>4619095.79</v>
      </c>
      <c r="X153" s="7">
        <f t="shared" si="40"/>
        <v>2207931.2999999998</v>
      </c>
      <c r="Y153" s="7" t="str">
        <f t="shared" si="41"/>
        <v/>
      </c>
      <c r="Z153" s="7" t="str">
        <f t="shared" si="42"/>
        <v/>
      </c>
      <c r="AA153" s="7" t="str">
        <f t="shared" si="43"/>
        <v/>
      </c>
      <c r="AB153" s="7" t="str">
        <f t="shared" si="43"/>
        <v/>
      </c>
      <c r="AC153" s="8" t="str">
        <f t="shared" si="44"/>
        <v/>
      </c>
      <c r="AE153" s="9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>
        <v>511934.68</v>
      </c>
      <c r="AR153" s="7">
        <v>7559838.1200000001</v>
      </c>
      <c r="AS153" s="7">
        <v>3427439.18</v>
      </c>
      <c r="AT153" s="7">
        <v>0</v>
      </c>
      <c r="AU153" s="7">
        <v>2331996.8199999998</v>
      </c>
      <c r="AV153" s="7">
        <v>4886518.5599999996</v>
      </c>
      <c r="AW153" s="7">
        <v>3508294.36</v>
      </c>
      <c r="AX153" s="7">
        <v>1507735.6</v>
      </c>
      <c r="AY153" s="7">
        <v>2649766.06</v>
      </c>
      <c r="AZ153" s="7">
        <v>8810806.3599999994</v>
      </c>
      <c r="BA153" s="7">
        <v>4619095.79</v>
      </c>
      <c r="BB153" s="7">
        <v>2207931.2999999998</v>
      </c>
      <c r="BC153" s="7"/>
      <c r="BD153" s="7"/>
      <c r="BE153" s="7"/>
      <c r="BF153" s="7"/>
    </row>
    <row r="154" spans="1:58" hidden="1" x14ac:dyDescent="0.25">
      <c r="A154" s="3" t="s">
        <v>1334</v>
      </c>
      <c r="B154" s="3" t="str">
        <f t="shared" si="54"/>
        <v>SP</v>
      </c>
      <c r="C154" s="3" t="s">
        <v>1530</v>
      </c>
      <c r="D154" s="3">
        <v>6</v>
      </c>
      <c r="E154" s="11">
        <f t="shared" si="45"/>
        <v>0</v>
      </c>
      <c r="F154" s="11">
        <f t="shared" si="46"/>
        <v>1</v>
      </c>
      <c r="G154" s="7">
        <v>21.309895969635704</v>
      </c>
      <c r="H154" s="11">
        <f t="shared" si="47"/>
        <v>0.42619791939271406</v>
      </c>
      <c r="I154" s="7">
        <f t="shared" si="48"/>
        <v>-89675365.753117368</v>
      </c>
      <c r="J154" s="7">
        <v>84737801.451428562</v>
      </c>
      <c r="K154" s="12">
        <v>0.11</v>
      </c>
      <c r="L154" s="7">
        <v>-4953914.2</v>
      </c>
      <c r="M154" s="10">
        <f t="shared" si="49"/>
        <v>5.8461679618152095E-2</v>
      </c>
      <c r="N154" s="12">
        <f t="shared" si="50"/>
        <v>0.16846167961815209</v>
      </c>
      <c r="O154" s="7">
        <f t="shared" si="51"/>
        <v>-5380521.9451870415</v>
      </c>
      <c r="P154" s="11">
        <f t="shared" si="52"/>
        <v>6.3496123961525472E-2</v>
      </c>
      <c r="Q154" s="12">
        <f t="shared" si="53"/>
        <v>0.17349612396152547</v>
      </c>
      <c r="R154" s="12">
        <f t="shared" si="55"/>
        <v>5.0344443433733843E-3</v>
      </c>
      <c r="S154" s="12">
        <f t="shared" si="56"/>
        <v>2.9884804394594955E-2</v>
      </c>
      <c r="T154" s="7">
        <f t="shared" si="39"/>
        <v>-156282747.63</v>
      </c>
      <c r="U154" s="7">
        <f t="shared" si="40"/>
        <v>315023081.62</v>
      </c>
      <c r="V154" s="7">
        <f t="shared" si="40"/>
        <v>359302067.63</v>
      </c>
      <c r="W154" s="7">
        <f t="shared" si="40"/>
        <v>112003761.62</v>
      </c>
      <c r="X154" s="7">
        <f t="shared" ref="X154:X209" si="57">IF(SUM($BC154:$BF154)&lt;&gt;0,BF154,IF(SUM($AY154:$BB154)&lt;&gt;0,BB154,IF(SUM($AU154:$AX154)&lt;&gt;0,AX154,IF(SUM($AQ154:$AT154)&lt;&gt;0,AT154,""))))</f>
        <v>0</v>
      </c>
      <c r="Y154" s="7" t="str">
        <f t="shared" si="41"/>
        <v/>
      </c>
      <c r="Z154" s="7" t="str">
        <f t="shared" si="42"/>
        <v/>
      </c>
      <c r="AA154" s="7" t="str">
        <f t="shared" si="43"/>
        <v/>
      </c>
      <c r="AB154" s="7" t="str">
        <f t="shared" si="43"/>
        <v/>
      </c>
      <c r="AC154" s="8" t="str">
        <f t="shared" si="44"/>
        <v/>
      </c>
      <c r="AE154" s="9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>
        <v>205430641.97</v>
      </c>
      <c r="AR154" s="7">
        <v>284975938.19</v>
      </c>
      <c r="AS154" s="7">
        <v>66782569.609999999</v>
      </c>
      <c r="AT154" s="7">
        <v>0</v>
      </c>
      <c r="AU154" s="7">
        <v>237623035.28</v>
      </c>
      <c r="AV154" s="7">
        <v>293726362.06999999</v>
      </c>
      <c r="AW154" s="7">
        <v>95762018.090000004</v>
      </c>
      <c r="AX154" s="7">
        <v>0</v>
      </c>
      <c r="AY154" s="7">
        <v>315023081.62</v>
      </c>
      <c r="AZ154" s="7">
        <v>359302067.63</v>
      </c>
      <c r="BA154" s="7">
        <v>112003761.62</v>
      </c>
      <c r="BB154" s="7">
        <v>0</v>
      </c>
      <c r="BC154" s="7"/>
      <c r="BD154" s="7"/>
      <c r="BE154" s="7"/>
      <c r="BF154" s="7"/>
    </row>
    <row r="155" spans="1:58" hidden="1" x14ac:dyDescent="0.25">
      <c r="A155" s="3" t="s">
        <v>700</v>
      </c>
      <c r="B155" s="3" t="str">
        <f t="shared" si="54"/>
        <v>PI</v>
      </c>
      <c r="C155" s="3" t="s">
        <v>1528</v>
      </c>
      <c r="D155" s="3">
        <v>7</v>
      </c>
      <c r="E155" s="11">
        <f t="shared" si="45"/>
        <v>0</v>
      </c>
      <c r="F155" s="11">
        <f t="shared" si="46"/>
        <v>1</v>
      </c>
      <c r="G155" s="7">
        <v>23.215542261254981</v>
      </c>
      <c r="H155" s="11">
        <f t="shared" si="47"/>
        <v>0.46431084522509963</v>
      </c>
      <c r="I155" s="7">
        <f t="shared" si="48"/>
        <v>-6405098.8961104844</v>
      </c>
      <c r="J155" s="7">
        <v>4755567.5899999989</v>
      </c>
      <c r="K155" s="12">
        <v>0.11</v>
      </c>
      <c r="L155" s="7">
        <v>-77628.600000000006</v>
      </c>
      <c r="M155" s="10">
        <f t="shared" si="49"/>
        <v>1.6323729719084915E-2</v>
      </c>
      <c r="N155" s="12">
        <f t="shared" si="50"/>
        <v>0.12632372971908493</v>
      </c>
      <c r="O155" s="7">
        <f t="shared" si="51"/>
        <v>-384305.93376662902</v>
      </c>
      <c r="P155" s="11">
        <f t="shared" si="52"/>
        <v>8.0811790915294113E-2</v>
      </c>
      <c r="Q155" s="12">
        <f t="shared" si="53"/>
        <v>0.1908117909152941</v>
      </c>
      <c r="R155" s="12">
        <f t="shared" si="55"/>
        <v>6.4488061196209173E-2</v>
      </c>
      <c r="S155" s="12">
        <f t="shared" si="56"/>
        <v>0.51049839439997435</v>
      </c>
      <c r="T155" s="7">
        <f t="shared" ref="T155:T210" si="58">IF(SUM(U155:X155)&lt;&gt;0,U155-V155-W155+X155,"")</f>
        <v>-11956745.51</v>
      </c>
      <c r="U155" s="7">
        <f t="shared" ref="U155:U210" si="59">IF(SUM($BC155:$BF155)&lt;&gt;0,BC155,IF(SUM($AY155:$BB155)&lt;&gt;0,AY155,IF(SUM($AU155:$AX155)&lt;&gt;0,AU155,IF(SUM($AQ155:$AT155)&lt;&gt;0,AQ155,""))))</f>
        <v>961880.15</v>
      </c>
      <c r="V155" s="7">
        <f t="shared" ref="V155:V188" si="60">IF(SUM($BC155:$BF155)&lt;&gt;0,BD155,IF(SUM($AY155:$BB155)&lt;&gt;0,AZ155,IF(SUM($AU155:$AX155)&lt;&gt;0,AV155,IF(SUM($AQ155:$AT155)&lt;&gt;0,AR155,""))))</f>
        <v>12847031.560000001</v>
      </c>
      <c r="W155" s="7">
        <f t="shared" ref="W155:X210" si="61">IF(SUM($BC155:$BF155)&lt;&gt;0,BE155,IF(SUM($AY155:$BB155)&lt;&gt;0,BA155,IF(SUM($AU155:$AX155)&lt;&gt;0,AW155,IF(SUM($AQ155:$AT155)&lt;&gt;0,AS155,""))))</f>
        <v>71594.100000000006</v>
      </c>
      <c r="X155" s="7">
        <f t="shared" si="57"/>
        <v>0</v>
      </c>
      <c r="Y155" s="7" t="str">
        <f t="shared" ref="Y155:Y210" si="62">IF(SUM(AA155:AC155)&lt;&gt;0,AA155-(AB155/3)-(AC155/3),"")</f>
        <v/>
      </c>
      <c r="Z155" s="7" t="str">
        <f t="shared" ref="Z155:Z210" si="63">IF(SUM(AA155:AC155)&lt;&gt;0,AA155-AB155-AC155,"")</f>
        <v/>
      </c>
      <c r="AA155" s="7" t="str">
        <f t="shared" ref="AA155:AB210" si="64">IF(SUM($AN155:$AP155)&lt;&gt;0,AN155,IF(SUM($AK155:$AM155)&lt;&gt;0,AK155,IF(SUM($AH155:$AJ155)&lt;&gt;0,AH155,IF(SUM($AE155:$AG155)&lt;&gt;0,AE155,""))))</f>
        <v/>
      </c>
      <c r="AB155" s="7" t="str">
        <f t="shared" si="64"/>
        <v/>
      </c>
      <c r="AC155" s="8" t="str">
        <f t="shared" ref="AC155:AC210" si="65">IF(SUM($AN155:$AP155)&lt;&gt;0,AP155,IF(SUM($AK155:$AM155)&lt;&gt;0,AM155,IF(SUM($AH155:$AJ155)&lt;&gt;0,AJ155,IF(SUM($AE155:$AG155)&lt;&gt;0,AG155,""))))</f>
        <v/>
      </c>
      <c r="AE155" s="9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>
        <v>408915.8</v>
      </c>
      <c r="AR155" s="7">
        <v>13301172.26</v>
      </c>
      <c r="AS155" s="7">
        <v>0</v>
      </c>
      <c r="AT155" s="7">
        <v>0</v>
      </c>
      <c r="AU155" s="7">
        <v>961880.15</v>
      </c>
      <c r="AV155" s="7">
        <v>12847031.560000001</v>
      </c>
      <c r="AW155" s="7">
        <v>71594.100000000006</v>
      </c>
      <c r="AX155" s="7">
        <v>0</v>
      </c>
      <c r="AY155" s="7"/>
      <c r="AZ155" s="7"/>
      <c r="BA155" s="7"/>
      <c r="BB155" s="7"/>
      <c r="BC155" s="7"/>
      <c r="BD155" s="7"/>
      <c r="BE155" s="7"/>
      <c r="BF155" s="7"/>
    </row>
    <row r="156" spans="1:58" hidden="1" x14ac:dyDescent="0.25">
      <c r="A156" s="3" t="s">
        <v>597</v>
      </c>
      <c r="B156" s="3" t="str">
        <f t="shared" si="54"/>
        <v>PE</v>
      </c>
      <c r="C156" s="3" t="s">
        <v>1528</v>
      </c>
      <c r="D156" s="3">
        <v>6</v>
      </c>
      <c r="E156" s="11">
        <f t="shared" si="45"/>
        <v>0.33445407563479002</v>
      </c>
      <c r="F156" s="11">
        <f t="shared" si="46"/>
        <v>0.66554592436520998</v>
      </c>
      <c r="G156" s="7">
        <v>7.5558625002634709</v>
      </c>
      <c r="H156" s="11">
        <f t="shared" si="47"/>
        <v>0.10057546984228556</v>
      </c>
      <c r="I156" s="7">
        <f t="shared" si="48"/>
        <v>-47700783.639522187</v>
      </c>
      <c r="J156" s="7">
        <v>8165077.4699999997</v>
      </c>
      <c r="K156" s="12">
        <v>0.13</v>
      </c>
      <c r="L156" s="7">
        <v>-1469713.94</v>
      </c>
      <c r="M156" s="10">
        <f t="shared" si="49"/>
        <v>0.17999999943662506</v>
      </c>
      <c r="N156" s="12">
        <f t="shared" si="50"/>
        <v>0.30999999943662504</v>
      </c>
      <c r="O156" s="7">
        <f t="shared" si="51"/>
        <v>-2862047.018371331</v>
      </c>
      <c r="P156" s="11">
        <f t="shared" si="52"/>
        <v>0.3505229471351643</v>
      </c>
      <c r="Q156" s="12">
        <f t="shared" si="53"/>
        <v>0.4805229471351643</v>
      </c>
      <c r="R156" s="12">
        <f t="shared" si="55"/>
        <v>0.17052294769853926</v>
      </c>
      <c r="S156" s="12">
        <f t="shared" si="56"/>
        <v>0.55007402583366827</v>
      </c>
      <c r="T156" s="7">
        <f t="shared" si="58"/>
        <v>-53034781.730000004</v>
      </c>
      <c r="U156" s="7">
        <f t="shared" si="59"/>
        <v>2571003.06</v>
      </c>
      <c r="V156" s="7">
        <f t="shared" si="60"/>
        <v>35297082.829999998</v>
      </c>
      <c r="W156" s="7">
        <f t="shared" si="61"/>
        <v>20308701.960000001</v>
      </c>
      <c r="X156" s="7">
        <f t="shared" si="57"/>
        <v>0</v>
      </c>
      <c r="Y156" s="7" t="str">
        <f t="shared" si="62"/>
        <v/>
      </c>
      <c r="Z156" s="7" t="str">
        <f t="shared" si="63"/>
        <v/>
      </c>
      <c r="AA156" s="7" t="str">
        <f t="shared" si="64"/>
        <v/>
      </c>
      <c r="AB156" s="7" t="str">
        <f t="shared" si="64"/>
        <v/>
      </c>
      <c r="AC156" s="8" t="str">
        <f t="shared" si="65"/>
        <v/>
      </c>
      <c r="AE156" s="9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>
        <v>8577.14</v>
      </c>
      <c r="AR156" s="7">
        <v>26013867.18</v>
      </c>
      <c r="AS156" s="7">
        <v>17907564.02</v>
      </c>
      <c r="AT156" s="7">
        <v>0</v>
      </c>
      <c r="AU156" s="7">
        <v>2571003.06</v>
      </c>
      <c r="AV156" s="7">
        <v>35297082.829999998</v>
      </c>
      <c r="AW156" s="7">
        <v>20308701.960000001</v>
      </c>
      <c r="AX156" s="7">
        <v>0</v>
      </c>
      <c r="AY156" s="7"/>
      <c r="AZ156" s="7"/>
      <c r="BA156" s="7"/>
      <c r="BB156" s="7"/>
      <c r="BC156" s="7"/>
      <c r="BD156" s="7"/>
      <c r="BE156" s="7"/>
      <c r="BF156" s="7"/>
    </row>
    <row r="157" spans="1:58" hidden="1" x14ac:dyDescent="0.25">
      <c r="A157" s="3" t="s">
        <v>290</v>
      </c>
      <c r="B157" s="3" t="str">
        <f t="shared" si="54"/>
        <v>MG</v>
      </c>
      <c r="C157" s="3" t="s">
        <v>1530</v>
      </c>
      <c r="D157" s="3">
        <v>4</v>
      </c>
      <c r="E157" s="11">
        <f t="shared" si="45"/>
        <v>0</v>
      </c>
      <c r="F157" s="11">
        <f t="shared" si="46"/>
        <v>1</v>
      </c>
      <c r="G157" s="7">
        <v>21.956006281089586</v>
      </c>
      <c r="H157" s="11">
        <f t="shared" si="47"/>
        <v>0.4391201256217917</v>
      </c>
      <c r="I157" s="7">
        <f t="shared" si="48"/>
        <v>-603092162.05299866</v>
      </c>
      <c r="J157" s="7">
        <v>497415100</v>
      </c>
      <c r="K157" s="12">
        <v>0.11</v>
      </c>
      <c r="L157" s="7">
        <v>-13181500.15</v>
      </c>
      <c r="M157" s="10">
        <f t="shared" si="49"/>
        <v>2.6499999999999999E-2</v>
      </c>
      <c r="N157" s="12">
        <f t="shared" si="50"/>
        <v>0.13650000000000001</v>
      </c>
      <c r="O157" s="7">
        <f t="shared" si="51"/>
        <v>-36185529.723179922</v>
      </c>
      <c r="P157" s="11">
        <f t="shared" si="52"/>
        <v>7.2747147650282271E-2</v>
      </c>
      <c r="Q157" s="12">
        <f t="shared" si="53"/>
        <v>0.18274714765028227</v>
      </c>
      <c r="R157" s="12">
        <f t="shared" si="55"/>
        <v>4.6247147650282261E-2</v>
      </c>
      <c r="S157" s="12">
        <f t="shared" si="56"/>
        <v>0.33880694249291032</v>
      </c>
      <c r="T157" s="7">
        <f t="shared" si="58"/>
        <v>-1075260834.9900002</v>
      </c>
      <c r="U157" s="7">
        <f t="shared" si="59"/>
        <v>969042720.25</v>
      </c>
      <c r="V157" s="7">
        <f t="shared" si="60"/>
        <v>1468247196.73</v>
      </c>
      <c r="W157" s="7">
        <f t="shared" si="61"/>
        <v>1139957877.9300001</v>
      </c>
      <c r="X157" s="7">
        <f t="shared" si="57"/>
        <v>563901519.41999996</v>
      </c>
      <c r="Y157" s="7" t="str">
        <f t="shared" si="62"/>
        <v/>
      </c>
      <c r="Z157" s="7" t="str">
        <f t="shared" si="63"/>
        <v/>
      </c>
      <c r="AA157" s="7" t="str">
        <f t="shared" si="64"/>
        <v/>
      </c>
      <c r="AB157" s="7" t="str">
        <f t="shared" si="64"/>
        <v/>
      </c>
      <c r="AC157" s="8" t="str">
        <f t="shared" si="65"/>
        <v/>
      </c>
      <c r="AE157" s="9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>
        <v>1268403972.9200001</v>
      </c>
      <c r="AR157" s="7">
        <v>1329098752.21</v>
      </c>
      <c r="AS157" s="7">
        <v>932010944.00999999</v>
      </c>
      <c r="AT157" s="7">
        <v>0</v>
      </c>
      <c r="AU157" s="7">
        <v>830819460.41999996</v>
      </c>
      <c r="AV157" s="7">
        <v>1277187096.8599999</v>
      </c>
      <c r="AW157" s="7">
        <v>822641738.58000004</v>
      </c>
      <c r="AX157" s="7">
        <v>439193884.18000001</v>
      </c>
      <c r="AY157" s="7">
        <v>969042720.25</v>
      </c>
      <c r="AZ157" s="7">
        <v>1468247196.73</v>
      </c>
      <c r="BA157" s="7">
        <v>1139957877.9300001</v>
      </c>
      <c r="BB157" s="7">
        <v>563901519.41999996</v>
      </c>
      <c r="BC157" s="7"/>
      <c r="BD157" s="7"/>
      <c r="BE157" s="7"/>
      <c r="BF157" s="7"/>
    </row>
    <row r="158" spans="1:58" hidden="1" x14ac:dyDescent="0.25">
      <c r="A158" s="3" t="s">
        <v>598</v>
      </c>
      <c r="B158" s="3" t="str">
        <f t="shared" si="54"/>
        <v>PE</v>
      </c>
      <c r="C158" s="3" t="s">
        <v>1528</v>
      </c>
      <c r="D158" s="3">
        <v>5</v>
      </c>
      <c r="E158" s="11">
        <f t="shared" si="45"/>
        <v>0.37716007695888071</v>
      </c>
      <c r="F158" s="11">
        <f t="shared" si="46"/>
        <v>0.62283992304111924</v>
      </c>
      <c r="G158" s="7">
        <v>16.411691086760232</v>
      </c>
      <c r="H158" s="11">
        <f t="shared" si="47"/>
        <v>0.20443712826904734</v>
      </c>
      <c r="I158" s="7">
        <f t="shared" si="48"/>
        <v>-126926847.90504365</v>
      </c>
      <c r="J158" s="7">
        <v>25840906.810000002</v>
      </c>
      <c r="K158" s="12">
        <v>0.16550000000000001</v>
      </c>
      <c r="L158" s="7">
        <v>-3242789.78</v>
      </c>
      <c r="M158" s="10">
        <f t="shared" si="49"/>
        <v>0.12549055665279882</v>
      </c>
      <c r="N158" s="12">
        <f t="shared" si="50"/>
        <v>0.29099055665279883</v>
      </c>
      <c r="O158" s="7">
        <f t="shared" si="51"/>
        <v>-7615610.8743026182</v>
      </c>
      <c r="P158" s="11">
        <f t="shared" si="52"/>
        <v>0.29471144067419119</v>
      </c>
      <c r="Q158" s="12">
        <f t="shared" si="53"/>
        <v>0.46021144067419117</v>
      </c>
      <c r="R158" s="12">
        <f t="shared" si="55"/>
        <v>0.16922088402139235</v>
      </c>
      <c r="S158" s="12">
        <f t="shared" si="56"/>
        <v>0.58153393693562916</v>
      </c>
      <c r="T158" s="7">
        <f t="shared" si="58"/>
        <v>-159543453.34</v>
      </c>
      <c r="U158" s="7">
        <f t="shared" si="59"/>
        <v>9895250.5099999998</v>
      </c>
      <c r="V158" s="7">
        <f t="shared" si="60"/>
        <v>99370032.200000003</v>
      </c>
      <c r="W158" s="7">
        <f t="shared" si="61"/>
        <v>74209211.489999995</v>
      </c>
      <c r="X158" s="7">
        <f t="shared" si="57"/>
        <v>4140539.84</v>
      </c>
      <c r="Y158" s="7" t="str">
        <f t="shared" si="62"/>
        <v/>
      </c>
      <c r="Z158" s="7" t="str">
        <f t="shared" si="63"/>
        <v/>
      </c>
      <c r="AA158" s="7" t="str">
        <f t="shared" si="64"/>
        <v/>
      </c>
      <c r="AB158" s="7" t="str">
        <f t="shared" si="64"/>
        <v/>
      </c>
      <c r="AC158" s="8" t="str">
        <f t="shared" si="65"/>
        <v/>
      </c>
      <c r="AE158" s="9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>
        <v>10617008.02</v>
      </c>
      <c r="AR158" s="7">
        <v>90508337.390000001</v>
      </c>
      <c r="AS158" s="7">
        <v>49931481.240000002</v>
      </c>
      <c r="AT158" s="7">
        <v>0</v>
      </c>
      <c r="AU158" s="7">
        <v>9895250.5099999998</v>
      </c>
      <c r="AV158" s="7">
        <v>99370032.200000003</v>
      </c>
      <c r="AW158" s="7">
        <v>74209211.489999995</v>
      </c>
      <c r="AX158" s="7">
        <v>4140539.84</v>
      </c>
      <c r="AY158" s="7"/>
      <c r="AZ158" s="7"/>
      <c r="BA158" s="7"/>
      <c r="BB158" s="7"/>
      <c r="BC158" s="7"/>
      <c r="BD158" s="7"/>
      <c r="BE158" s="7"/>
      <c r="BF158" s="7"/>
    </row>
    <row r="159" spans="1:58" hidden="1" x14ac:dyDescent="0.25">
      <c r="A159" s="3" t="s">
        <v>1274</v>
      </c>
      <c r="B159" s="3" t="str">
        <f t="shared" si="54"/>
        <v>SC</v>
      </c>
      <c r="C159" s="3" t="s">
        <v>1529</v>
      </c>
      <c r="D159" s="3">
        <v>5</v>
      </c>
      <c r="E159" s="11">
        <f t="shared" si="45"/>
        <v>0</v>
      </c>
      <c r="F159" s="11">
        <f t="shared" si="46"/>
        <v>1</v>
      </c>
      <c r="G159" s="7">
        <v>8.9417611247509399</v>
      </c>
      <c r="H159" s="11">
        <f t="shared" si="47"/>
        <v>0.17883522249501879</v>
      </c>
      <c r="I159" s="7">
        <f t="shared" si="48"/>
        <v>-40665381.5663568</v>
      </c>
      <c r="J159" s="7">
        <v>24321362.725714285</v>
      </c>
      <c r="K159" s="12">
        <v>0.11</v>
      </c>
      <c r="L159" s="7">
        <v>-1749762.68</v>
      </c>
      <c r="M159" s="10">
        <f t="shared" si="49"/>
        <v>7.1943447401901769E-2</v>
      </c>
      <c r="N159" s="12">
        <f t="shared" si="50"/>
        <v>0.18194344740190177</v>
      </c>
      <c r="O159" s="7">
        <f t="shared" si="51"/>
        <v>-2439922.8939814079</v>
      </c>
      <c r="P159" s="11">
        <f t="shared" si="52"/>
        <v>0.10032015563839056</v>
      </c>
      <c r="Q159" s="12">
        <f t="shared" si="53"/>
        <v>0.21032015563839057</v>
      </c>
      <c r="R159" s="12">
        <f t="shared" si="55"/>
        <v>2.8376708236488801E-2</v>
      </c>
      <c r="S159" s="12">
        <f t="shared" si="56"/>
        <v>0.15596444192797132</v>
      </c>
      <c r="T159" s="7">
        <f t="shared" si="58"/>
        <v>-49521585.289999999</v>
      </c>
      <c r="U159" s="7">
        <f t="shared" si="59"/>
        <v>81700380.980000004</v>
      </c>
      <c r="V159" s="7">
        <f t="shared" si="60"/>
        <v>69556496.890000001</v>
      </c>
      <c r="W159" s="7">
        <f t="shared" si="61"/>
        <v>61665469.380000003</v>
      </c>
      <c r="X159" s="7">
        <f t="shared" si="57"/>
        <v>0</v>
      </c>
      <c r="Y159" s="7" t="str">
        <f t="shared" si="62"/>
        <v/>
      </c>
      <c r="Z159" s="7" t="str">
        <f t="shared" si="63"/>
        <v/>
      </c>
      <c r="AA159" s="7" t="str">
        <f t="shared" si="64"/>
        <v/>
      </c>
      <c r="AB159" s="7" t="str">
        <f t="shared" si="64"/>
        <v/>
      </c>
      <c r="AC159" s="8" t="str">
        <f t="shared" si="65"/>
        <v/>
      </c>
      <c r="AE159" s="9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>
        <v>56091663.539999999</v>
      </c>
      <c r="AR159" s="7">
        <v>48552940.740000002</v>
      </c>
      <c r="AS159" s="7">
        <v>29961341.260000002</v>
      </c>
      <c r="AT159" s="7">
        <v>0</v>
      </c>
      <c r="AU159" s="7">
        <v>67249648.739999995</v>
      </c>
      <c r="AV159" s="7">
        <v>59244537.659999996</v>
      </c>
      <c r="AW159" s="7">
        <v>40068859.229999997</v>
      </c>
      <c r="AX159" s="7">
        <v>0</v>
      </c>
      <c r="AY159" s="7">
        <v>81700380.980000004</v>
      </c>
      <c r="AZ159" s="7">
        <v>69556496.890000001</v>
      </c>
      <c r="BA159" s="7">
        <v>61665469.380000003</v>
      </c>
      <c r="BB159" s="7">
        <v>0</v>
      </c>
      <c r="BC159" s="7"/>
      <c r="BD159" s="7"/>
      <c r="BE159" s="7"/>
      <c r="BF159" s="7"/>
    </row>
    <row r="160" spans="1:58" hidden="1" x14ac:dyDescent="0.25">
      <c r="A160" s="3" t="s">
        <v>1335</v>
      </c>
      <c r="B160" s="3" t="str">
        <f t="shared" si="54"/>
        <v>SP</v>
      </c>
      <c r="C160" s="3" t="s">
        <v>1530</v>
      </c>
      <c r="D160" s="3">
        <v>7</v>
      </c>
      <c r="E160" s="11">
        <f t="shared" si="45"/>
        <v>0.39150938556365217</v>
      </c>
      <c r="F160" s="11">
        <f t="shared" si="46"/>
        <v>0.60849061443634778</v>
      </c>
      <c r="G160" s="7">
        <v>16.571345876221606</v>
      </c>
      <c r="H160" s="11">
        <f t="shared" si="47"/>
        <v>0.20167016868518647</v>
      </c>
      <c r="I160" s="7">
        <f t="shared" si="48"/>
        <v>-29914107.330862273</v>
      </c>
      <c r="J160" s="7">
        <v>7868305.7999999989</v>
      </c>
      <c r="K160" s="12">
        <v>0.12</v>
      </c>
      <c r="L160" s="7">
        <v>-725928.22</v>
      </c>
      <c r="M160" s="10">
        <f t="shared" si="49"/>
        <v>9.2259787361086046E-2</v>
      </c>
      <c r="N160" s="12">
        <f t="shared" si="50"/>
        <v>0.21225978736108603</v>
      </c>
      <c r="O160" s="7">
        <f t="shared" si="51"/>
        <v>-1794846.4398517362</v>
      </c>
      <c r="P160" s="11">
        <f t="shared" si="52"/>
        <v>0.22811091554826662</v>
      </c>
      <c r="Q160" s="12">
        <f t="shared" si="53"/>
        <v>0.34811091554826662</v>
      </c>
      <c r="R160" s="12">
        <f t="shared" si="55"/>
        <v>0.13585112818718059</v>
      </c>
      <c r="S160" s="12">
        <f t="shared" si="56"/>
        <v>0.64002291661621835</v>
      </c>
      <c r="T160" s="7">
        <f t="shared" si="58"/>
        <v>-37470862.490000002</v>
      </c>
      <c r="U160" s="7">
        <f t="shared" si="59"/>
        <v>14709603.699999999</v>
      </c>
      <c r="V160" s="7">
        <f t="shared" si="60"/>
        <v>22800668.140000001</v>
      </c>
      <c r="W160" s="7">
        <f t="shared" si="61"/>
        <v>31495050.510000002</v>
      </c>
      <c r="X160" s="7">
        <f t="shared" si="57"/>
        <v>2115252.46</v>
      </c>
      <c r="Y160" s="7" t="str">
        <f t="shared" si="62"/>
        <v/>
      </c>
      <c r="Z160" s="7" t="str">
        <f t="shared" si="63"/>
        <v/>
      </c>
      <c r="AA160" s="7" t="str">
        <f t="shared" si="64"/>
        <v/>
      </c>
      <c r="AB160" s="7" t="str">
        <f t="shared" si="64"/>
        <v/>
      </c>
      <c r="AC160" s="8" t="str">
        <f t="shared" si="65"/>
        <v/>
      </c>
      <c r="AE160" s="9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>
        <v>13653925.609999999</v>
      </c>
      <c r="AR160" s="7">
        <v>15217037.710000001</v>
      </c>
      <c r="AS160" s="7">
        <v>18928158</v>
      </c>
      <c r="AT160" s="7">
        <v>0</v>
      </c>
      <c r="AU160" s="7">
        <v>13804834.32</v>
      </c>
      <c r="AV160" s="7">
        <v>20592025.359999999</v>
      </c>
      <c r="AW160" s="7">
        <v>23757473.530000001</v>
      </c>
      <c r="AX160" s="7">
        <v>1122840.8799999999</v>
      </c>
      <c r="AY160" s="7">
        <v>14709603.699999999</v>
      </c>
      <c r="AZ160" s="7">
        <v>22800668.140000001</v>
      </c>
      <c r="BA160" s="7">
        <v>31495050.510000002</v>
      </c>
      <c r="BB160" s="7">
        <v>2115252.46</v>
      </c>
      <c r="BC160" s="7"/>
      <c r="BD160" s="7"/>
      <c r="BE160" s="7"/>
      <c r="BF160" s="7"/>
    </row>
    <row r="161" spans="1:58" hidden="1" x14ac:dyDescent="0.25">
      <c r="A161" s="3" t="s">
        <v>1336</v>
      </c>
      <c r="B161" s="3" t="str">
        <f t="shared" si="54"/>
        <v>SP</v>
      </c>
      <c r="C161" s="3" t="s">
        <v>1530</v>
      </c>
      <c r="D161" s="3">
        <v>4</v>
      </c>
      <c r="E161" s="11">
        <f t="shared" si="45"/>
        <v>0.31120983169152749</v>
      </c>
      <c r="F161" s="11">
        <f t="shared" si="46"/>
        <v>0.68879016830847251</v>
      </c>
      <c r="G161" s="7">
        <v>52.128129119376581</v>
      </c>
      <c r="H161" s="11">
        <f t="shared" si="47"/>
        <v>0.71810685659482365</v>
      </c>
      <c r="I161" s="7">
        <f t="shared" si="48"/>
        <v>-133076319.96227364</v>
      </c>
      <c r="J161" s="7">
        <v>101077880.38</v>
      </c>
      <c r="K161" s="12">
        <v>0.11</v>
      </c>
      <c r="L161" s="7">
        <v>-16920437.18</v>
      </c>
      <c r="M161" s="10">
        <f t="shared" si="49"/>
        <v>0.16740000004341207</v>
      </c>
      <c r="N161" s="12">
        <f t="shared" si="50"/>
        <v>0.27740000004341209</v>
      </c>
      <c r="O161" s="7">
        <f t="shared" si="51"/>
        <v>-7984579.1977364179</v>
      </c>
      <c r="P161" s="11">
        <f t="shared" si="52"/>
        <v>7.8994327618649829E-2</v>
      </c>
      <c r="Q161" s="12">
        <f t="shared" si="53"/>
        <v>0.18899432761864982</v>
      </c>
      <c r="R161" s="12">
        <f t="shared" si="55"/>
        <v>-8.8405672424762272E-2</v>
      </c>
      <c r="S161" s="12">
        <f t="shared" si="56"/>
        <v>-0.31869384430759595</v>
      </c>
      <c r="T161" s="7">
        <f t="shared" si="58"/>
        <v>-472080726.59999996</v>
      </c>
      <c r="U161" s="7">
        <f t="shared" si="59"/>
        <v>180477686.58000001</v>
      </c>
      <c r="V161" s="7">
        <f t="shared" si="60"/>
        <v>325164563.13</v>
      </c>
      <c r="W161" s="7">
        <f t="shared" si="61"/>
        <v>339601256.60000002</v>
      </c>
      <c r="X161" s="7">
        <f t="shared" si="57"/>
        <v>12207406.550000001</v>
      </c>
      <c r="Y161" s="7" t="str">
        <f t="shared" si="62"/>
        <v/>
      </c>
      <c r="Z161" s="7" t="str">
        <f t="shared" si="63"/>
        <v/>
      </c>
      <c r="AA161" s="7" t="str">
        <f t="shared" si="64"/>
        <v/>
      </c>
      <c r="AB161" s="7" t="str">
        <f t="shared" si="64"/>
        <v/>
      </c>
      <c r="AC161" s="8" t="str">
        <f t="shared" si="65"/>
        <v/>
      </c>
      <c r="AE161" s="9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>
        <v>126571121.87</v>
      </c>
      <c r="AR161" s="7">
        <v>225400142.28999999</v>
      </c>
      <c r="AS161" s="7">
        <v>236494992.78999999</v>
      </c>
      <c r="AT161" s="7">
        <v>2678830.12</v>
      </c>
      <c r="AU161" s="7">
        <v>149821467.52000001</v>
      </c>
      <c r="AV161" s="7">
        <v>268360677.96000001</v>
      </c>
      <c r="AW161" s="7">
        <v>270857880.91000003</v>
      </c>
      <c r="AX161" s="7">
        <v>1785886.72</v>
      </c>
      <c r="AY161" s="7">
        <v>180477686.58000001</v>
      </c>
      <c r="AZ161" s="7">
        <v>325164563.13</v>
      </c>
      <c r="BA161" s="7">
        <v>339601256.60000002</v>
      </c>
      <c r="BB161" s="7">
        <v>12207406.550000001</v>
      </c>
      <c r="BC161" s="7"/>
      <c r="BD161" s="7"/>
      <c r="BE161" s="7"/>
      <c r="BF161" s="7"/>
    </row>
    <row r="162" spans="1:58" hidden="1" x14ac:dyDescent="0.25">
      <c r="A162" s="3" t="s">
        <v>1337</v>
      </c>
      <c r="B162" s="3" t="str">
        <f t="shared" si="54"/>
        <v>SP</v>
      </c>
      <c r="C162" s="3" t="s">
        <v>1530</v>
      </c>
      <c r="D162" s="3">
        <v>6</v>
      </c>
      <c r="E162" s="11">
        <f t="shared" si="45"/>
        <v>0</v>
      </c>
      <c r="F162" s="11">
        <f t="shared" si="46"/>
        <v>1</v>
      </c>
      <c r="G162" s="7">
        <v>17.036782299460455</v>
      </c>
      <c r="H162" s="11">
        <f t="shared" si="47"/>
        <v>0.34073564598920908</v>
      </c>
      <c r="I162" s="7">
        <f t="shared" si="48"/>
        <v>-22073535.137419146</v>
      </c>
      <c r="J162" s="7">
        <v>18195197.740000002</v>
      </c>
      <c r="K162" s="12">
        <v>0.14000000000000001</v>
      </c>
      <c r="L162" s="7">
        <v>-2156664.14</v>
      </c>
      <c r="M162" s="10">
        <f t="shared" si="49"/>
        <v>0.11852930486481209</v>
      </c>
      <c r="N162" s="12">
        <f t="shared" si="50"/>
        <v>0.25852930486481207</v>
      </c>
      <c r="O162" s="7">
        <f t="shared" si="51"/>
        <v>-1324412.1082451488</v>
      </c>
      <c r="P162" s="11">
        <f t="shared" si="52"/>
        <v>7.2789102221933244E-2</v>
      </c>
      <c r="Q162" s="12">
        <f t="shared" si="53"/>
        <v>0.21278910222193326</v>
      </c>
      <c r="R162" s="12">
        <f t="shared" si="55"/>
        <v>-4.5740202642878813E-2</v>
      </c>
      <c r="S162" s="12">
        <f t="shared" si="56"/>
        <v>-0.1769246340054057</v>
      </c>
      <c r="T162" s="7">
        <f t="shared" si="58"/>
        <v>-33482069.830000002</v>
      </c>
      <c r="U162" s="7">
        <f t="shared" si="59"/>
        <v>42622655.079999998</v>
      </c>
      <c r="V162" s="7">
        <f t="shared" si="60"/>
        <v>45799207.469999999</v>
      </c>
      <c r="W162" s="7">
        <f t="shared" si="61"/>
        <v>30305517.440000001</v>
      </c>
      <c r="X162" s="7">
        <f t="shared" si="57"/>
        <v>0</v>
      </c>
      <c r="Y162" s="7" t="str">
        <f t="shared" si="62"/>
        <v/>
      </c>
      <c r="Z162" s="7" t="str">
        <f t="shared" si="63"/>
        <v/>
      </c>
      <c r="AA162" s="7" t="str">
        <f t="shared" si="64"/>
        <v/>
      </c>
      <c r="AB162" s="7" t="str">
        <f t="shared" si="64"/>
        <v/>
      </c>
      <c r="AC162" s="8" t="str">
        <f t="shared" si="65"/>
        <v/>
      </c>
      <c r="AE162" s="9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>
        <v>27000962.829999998</v>
      </c>
      <c r="AR162" s="7">
        <v>25809765.640000001</v>
      </c>
      <c r="AS162" s="7">
        <v>16533812.550000001</v>
      </c>
      <c r="AT162" s="7">
        <v>1081087.5</v>
      </c>
      <c r="AU162" s="7">
        <v>33058679.850000001</v>
      </c>
      <c r="AV162" s="7">
        <v>31815298.190000001</v>
      </c>
      <c r="AW162" s="7">
        <v>15643804.25</v>
      </c>
      <c r="AX162" s="7">
        <v>775622.78</v>
      </c>
      <c r="AY162" s="7">
        <v>42622655.079999998</v>
      </c>
      <c r="AZ162" s="7">
        <v>45799207.469999999</v>
      </c>
      <c r="BA162" s="7">
        <v>30305517.440000001</v>
      </c>
      <c r="BB162" s="7">
        <v>0</v>
      </c>
      <c r="BC162" s="7"/>
      <c r="BD162" s="7"/>
      <c r="BE162" s="7"/>
      <c r="BF162" s="7"/>
    </row>
    <row r="163" spans="1:58" hidden="1" x14ac:dyDescent="0.25">
      <c r="A163" s="3" t="s">
        <v>1275</v>
      </c>
      <c r="B163" s="3" t="str">
        <f t="shared" si="54"/>
        <v>SC</v>
      </c>
      <c r="C163" s="3" t="s">
        <v>1529</v>
      </c>
      <c r="D163" s="3">
        <v>4</v>
      </c>
      <c r="E163" s="11">
        <f t="shared" si="45"/>
        <v>0.3011632110940568</v>
      </c>
      <c r="F163" s="11">
        <f t="shared" si="46"/>
        <v>0.69883678890594325</v>
      </c>
      <c r="G163" s="7">
        <v>7.8008281880774462</v>
      </c>
      <c r="H163" s="11">
        <f t="shared" si="47"/>
        <v>0.1090301144352602</v>
      </c>
      <c r="I163" s="7">
        <f t="shared" si="48"/>
        <v>-1794568974.0790367</v>
      </c>
      <c r="J163" s="7">
        <v>351542561.44</v>
      </c>
      <c r="K163" s="12">
        <v>0.11</v>
      </c>
      <c r="L163" s="7">
        <v>-28123404.920000002</v>
      </c>
      <c r="M163" s="10">
        <f t="shared" si="49"/>
        <v>8.0000000013654107E-2</v>
      </c>
      <c r="N163" s="12">
        <f t="shared" si="50"/>
        <v>0.19000000001365411</v>
      </c>
      <c r="O163" s="7">
        <f t="shared" si="51"/>
        <v>-107674138.4447422</v>
      </c>
      <c r="P163" s="11">
        <f t="shared" si="52"/>
        <v>0.30629047590620012</v>
      </c>
      <c r="Q163" s="12">
        <f t="shared" si="53"/>
        <v>0.41629047590620011</v>
      </c>
      <c r="R163" s="12">
        <f t="shared" si="55"/>
        <v>0.226290475892546</v>
      </c>
      <c r="S163" s="12">
        <f t="shared" si="56"/>
        <v>1.1910025046120207</v>
      </c>
      <c r="T163" s="7">
        <f t="shared" si="58"/>
        <v>-2014174668.7</v>
      </c>
      <c r="U163" s="7">
        <f t="shared" si="59"/>
        <v>476158418.20999998</v>
      </c>
      <c r="V163" s="7">
        <f t="shared" si="60"/>
        <v>1407579357.77</v>
      </c>
      <c r="W163" s="7">
        <f t="shared" si="61"/>
        <v>1082753729.1400001</v>
      </c>
      <c r="X163" s="7">
        <f t="shared" si="57"/>
        <v>0</v>
      </c>
      <c r="Y163" s="7" t="str">
        <f t="shared" si="62"/>
        <v/>
      </c>
      <c r="Z163" s="7" t="str">
        <f t="shared" si="63"/>
        <v/>
      </c>
      <c r="AA163" s="7" t="str">
        <f t="shared" si="64"/>
        <v/>
      </c>
      <c r="AB163" s="7" t="str">
        <f t="shared" si="64"/>
        <v/>
      </c>
      <c r="AC163" s="8" t="str">
        <f t="shared" si="65"/>
        <v/>
      </c>
      <c r="AE163" s="9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>
        <v>328341905.94</v>
      </c>
      <c r="AR163" s="7">
        <v>1266294928.4100001</v>
      </c>
      <c r="AS163" s="7">
        <v>936290747.63999999</v>
      </c>
      <c r="AT163" s="7">
        <v>0</v>
      </c>
      <c r="AU163" s="7">
        <v>409169326.32999998</v>
      </c>
      <c r="AV163" s="7">
        <v>1312865005.54</v>
      </c>
      <c r="AW163" s="7">
        <v>1038239960.91</v>
      </c>
      <c r="AX163" s="7">
        <v>0</v>
      </c>
      <c r="AY163" s="7">
        <v>476158418.20999998</v>
      </c>
      <c r="AZ163" s="7">
        <v>1407579357.77</v>
      </c>
      <c r="BA163" s="7">
        <v>1082753729.1400001</v>
      </c>
      <c r="BB163" s="7">
        <v>0</v>
      </c>
      <c r="BC163" s="7"/>
      <c r="BD163" s="7"/>
      <c r="BE163" s="7"/>
      <c r="BF163" s="7"/>
    </row>
    <row r="164" spans="1:58" hidden="1" x14ac:dyDescent="0.25">
      <c r="A164" s="3" t="s">
        <v>291</v>
      </c>
      <c r="B164" s="3" t="str">
        <f t="shared" si="54"/>
        <v>MG</v>
      </c>
      <c r="C164" s="3" t="s">
        <v>1530</v>
      </c>
      <c r="D164" s="3">
        <v>6</v>
      </c>
      <c r="E164" s="11">
        <f t="shared" si="45"/>
        <v>0.46785127807610505</v>
      </c>
      <c r="F164" s="11">
        <f t="shared" si="46"/>
        <v>0.53214872192389495</v>
      </c>
      <c r="G164" s="7">
        <v>6.880489516733757</v>
      </c>
      <c r="H164" s="11">
        <f t="shared" si="47"/>
        <v>7.322887405081252E-2</v>
      </c>
      <c r="I164" s="7">
        <f t="shared" si="48"/>
        <v>-152050346.81350604</v>
      </c>
      <c r="J164" s="7">
        <v>23312070.079999998</v>
      </c>
      <c r="K164" s="12">
        <v>0.11</v>
      </c>
      <c r="L164" s="7">
        <v>-2564327.71</v>
      </c>
      <c r="M164" s="10">
        <f t="shared" si="49"/>
        <v>0.11000000005147549</v>
      </c>
      <c r="N164" s="12">
        <f t="shared" si="50"/>
        <v>0.22000000005147549</v>
      </c>
      <c r="O164" s="7">
        <f t="shared" si="51"/>
        <v>-9123020.8088103626</v>
      </c>
      <c r="P164" s="11">
        <f t="shared" si="52"/>
        <v>0.39134323024522938</v>
      </c>
      <c r="Q164" s="12">
        <f t="shared" si="53"/>
        <v>0.50134323024522942</v>
      </c>
      <c r="R164" s="12">
        <f t="shared" si="55"/>
        <v>0.28134323019375396</v>
      </c>
      <c r="S164" s="12">
        <f t="shared" si="56"/>
        <v>1.2788328642178426</v>
      </c>
      <c r="T164" s="7">
        <f t="shared" si="58"/>
        <v>-164064613.74999997</v>
      </c>
      <c r="U164" s="7">
        <f t="shared" si="59"/>
        <v>12048595.59</v>
      </c>
      <c r="V164" s="7">
        <f t="shared" si="60"/>
        <v>87306774.519999996</v>
      </c>
      <c r="W164" s="7">
        <f t="shared" si="61"/>
        <v>108989034.34</v>
      </c>
      <c r="X164" s="7">
        <f t="shared" si="57"/>
        <v>20182599.52</v>
      </c>
      <c r="Y164" s="7" t="str">
        <f t="shared" si="62"/>
        <v/>
      </c>
      <c r="Z164" s="7" t="str">
        <f t="shared" si="63"/>
        <v/>
      </c>
      <c r="AA164" s="7" t="str">
        <f t="shared" si="64"/>
        <v/>
      </c>
      <c r="AB164" s="7" t="str">
        <f t="shared" si="64"/>
        <v/>
      </c>
      <c r="AC164" s="8" t="str">
        <f t="shared" si="65"/>
        <v/>
      </c>
      <c r="AE164" s="9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>
        <v>11003609.130000001</v>
      </c>
      <c r="AR164" s="7">
        <v>36763068.859999999</v>
      </c>
      <c r="AS164" s="7">
        <v>42228202.159999996</v>
      </c>
      <c r="AT164" s="7">
        <v>18856599.559999999</v>
      </c>
      <c r="AU164" s="7">
        <v>11263245.58</v>
      </c>
      <c r="AV164" s="7">
        <v>76663972.510000005</v>
      </c>
      <c r="AW164" s="7">
        <v>94068819.799999997</v>
      </c>
      <c r="AX164" s="7">
        <v>18817833.710000001</v>
      </c>
      <c r="AY164" s="7">
        <v>12048595.59</v>
      </c>
      <c r="AZ164" s="7">
        <v>87306774.519999996</v>
      </c>
      <c r="BA164" s="7">
        <v>108989034.34</v>
      </c>
      <c r="BB164" s="7">
        <v>20182599.52</v>
      </c>
      <c r="BC164" s="7"/>
      <c r="BD164" s="7"/>
      <c r="BE164" s="7"/>
      <c r="BF164" s="7"/>
    </row>
    <row r="165" spans="1:58" hidden="1" x14ac:dyDescent="0.25">
      <c r="A165" s="3" t="s">
        <v>755</v>
      </c>
      <c r="B165" s="3" t="str">
        <f t="shared" si="54"/>
        <v>PR</v>
      </c>
      <c r="C165" s="3" t="s">
        <v>1529</v>
      </c>
      <c r="D165" s="3">
        <v>7</v>
      </c>
      <c r="E165" s="11">
        <f t="shared" si="45"/>
        <v>0.41410614459715472</v>
      </c>
      <c r="F165" s="11">
        <f t="shared" si="46"/>
        <v>0.58589385540284522</v>
      </c>
      <c r="G165" s="7">
        <v>11.398271160154268</v>
      </c>
      <c r="H165" s="11">
        <f t="shared" si="47"/>
        <v>0.1335635406989969</v>
      </c>
      <c r="I165" s="7">
        <f t="shared" si="48"/>
        <v>-23407091.851411287</v>
      </c>
      <c r="J165" s="7">
        <v>5771704.7000000002</v>
      </c>
      <c r="K165" s="12">
        <v>0.11</v>
      </c>
      <c r="L165" s="7">
        <v>-468922.77</v>
      </c>
      <c r="M165" s="10">
        <f t="shared" si="49"/>
        <v>8.1245107706220662E-2</v>
      </c>
      <c r="N165" s="12">
        <f t="shared" si="50"/>
        <v>0.19124510770622066</v>
      </c>
      <c r="O165" s="7">
        <f t="shared" si="51"/>
        <v>-1404425.5110846772</v>
      </c>
      <c r="P165" s="11">
        <f t="shared" si="52"/>
        <v>0.24332941203396583</v>
      </c>
      <c r="Q165" s="12">
        <f t="shared" si="53"/>
        <v>0.35332941203396584</v>
      </c>
      <c r="R165" s="12">
        <f t="shared" si="55"/>
        <v>0.16208430432774518</v>
      </c>
      <c r="S165" s="12">
        <f t="shared" si="56"/>
        <v>0.84752131059336389</v>
      </c>
      <c r="T165" s="7">
        <f t="shared" si="58"/>
        <v>-27015358.829999998</v>
      </c>
      <c r="U165" s="7">
        <f t="shared" si="59"/>
        <v>8713207.1099999994</v>
      </c>
      <c r="V165" s="7">
        <f t="shared" si="60"/>
        <v>15828132.74</v>
      </c>
      <c r="W165" s="7">
        <f t="shared" si="61"/>
        <v>19900433.199999999</v>
      </c>
      <c r="X165" s="7">
        <f t="shared" si="57"/>
        <v>0</v>
      </c>
      <c r="Y165" s="7" t="str">
        <f t="shared" si="62"/>
        <v/>
      </c>
      <c r="Z165" s="7" t="str">
        <f t="shared" si="63"/>
        <v/>
      </c>
      <c r="AA165" s="7" t="str">
        <f t="shared" si="64"/>
        <v/>
      </c>
      <c r="AB165" s="7" t="str">
        <f t="shared" si="64"/>
        <v/>
      </c>
      <c r="AC165" s="8" t="str">
        <f t="shared" si="65"/>
        <v/>
      </c>
      <c r="AE165" s="9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>
        <v>6124608.7300000004</v>
      </c>
      <c r="AR165" s="7">
        <v>13662550.9</v>
      </c>
      <c r="AS165" s="7">
        <v>11514890.74</v>
      </c>
      <c r="AT165" s="7">
        <v>0</v>
      </c>
      <c r="AU165" s="7">
        <v>7087521.3700000001</v>
      </c>
      <c r="AV165" s="7">
        <v>17308720.890000001</v>
      </c>
      <c r="AW165" s="7">
        <v>16698966.85</v>
      </c>
      <c r="AX165" s="7">
        <v>0</v>
      </c>
      <c r="AY165" s="7">
        <v>8713207.1099999994</v>
      </c>
      <c r="AZ165" s="7">
        <v>15828132.74</v>
      </c>
      <c r="BA165" s="7">
        <v>19900433.199999999</v>
      </c>
      <c r="BB165" s="7">
        <v>0</v>
      </c>
      <c r="BC165" s="7"/>
      <c r="BD165" s="7"/>
      <c r="BE165" s="7"/>
      <c r="BF165" s="7"/>
    </row>
    <row r="166" spans="1:58" hidden="1" x14ac:dyDescent="0.25">
      <c r="A166" s="3" t="s">
        <v>926</v>
      </c>
      <c r="B166" s="3" t="str">
        <f t="shared" si="54"/>
        <v>RN</v>
      </c>
      <c r="C166" s="3" t="s">
        <v>1528</v>
      </c>
      <c r="D166" s="3">
        <v>7</v>
      </c>
      <c r="E166" s="11">
        <f t="shared" si="45"/>
        <v>0.14216973974723657</v>
      </c>
      <c r="F166" s="11">
        <f t="shared" si="46"/>
        <v>0.85783026025276343</v>
      </c>
      <c r="G166" s="7">
        <v>23.294068928576454</v>
      </c>
      <c r="H166" s="11">
        <f t="shared" si="47"/>
        <v>0.39964714422693098</v>
      </c>
      <c r="I166" s="7">
        <f t="shared" si="48"/>
        <v>-24410386.648968536</v>
      </c>
      <c r="J166" s="7">
        <v>6921876</v>
      </c>
      <c r="K166" s="12">
        <v>0.11</v>
      </c>
      <c r="L166" s="7">
        <v>-517756.32</v>
      </c>
      <c r="M166" s="10">
        <f t="shared" si="49"/>
        <v>7.4799999306546378E-2</v>
      </c>
      <c r="N166" s="12">
        <f t="shared" si="50"/>
        <v>0.18479999930654639</v>
      </c>
      <c r="O166" s="7">
        <f t="shared" si="51"/>
        <v>-1464623.1989381122</v>
      </c>
      <c r="P166" s="11">
        <f t="shared" si="52"/>
        <v>0.21159338869088556</v>
      </c>
      <c r="Q166" s="12">
        <f t="shared" si="53"/>
        <v>0.32159338869088555</v>
      </c>
      <c r="R166" s="12">
        <f t="shared" si="55"/>
        <v>0.13679338938433916</v>
      </c>
      <c r="S166" s="12">
        <f t="shared" si="56"/>
        <v>0.74022397130763062</v>
      </c>
      <c r="T166" s="7">
        <f t="shared" si="58"/>
        <v>-40660065.849999994</v>
      </c>
      <c r="U166" s="7">
        <f t="shared" si="59"/>
        <v>2024846.09</v>
      </c>
      <c r="V166" s="7">
        <f t="shared" si="60"/>
        <v>34879434.869999997</v>
      </c>
      <c r="W166" s="7">
        <f t="shared" si="61"/>
        <v>7805477.0700000003</v>
      </c>
      <c r="X166" s="7">
        <f t="shared" si="57"/>
        <v>0</v>
      </c>
      <c r="Y166" s="7" t="str">
        <f t="shared" si="62"/>
        <v/>
      </c>
      <c r="Z166" s="7" t="str">
        <f t="shared" si="63"/>
        <v/>
      </c>
      <c r="AA166" s="7" t="str">
        <f t="shared" si="64"/>
        <v/>
      </c>
      <c r="AB166" s="7" t="str">
        <f t="shared" si="64"/>
        <v/>
      </c>
      <c r="AC166" s="8" t="str">
        <f t="shared" si="65"/>
        <v/>
      </c>
      <c r="AE166" s="9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>
        <v>1184372.1100000001</v>
      </c>
      <c r="AR166" s="7">
        <v>12961129.689999999</v>
      </c>
      <c r="AS166" s="7">
        <v>3423973</v>
      </c>
      <c r="AT166" s="7">
        <v>0</v>
      </c>
      <c r="AU166" s="7">
        <v>2024846.09</v>
      </c>
      <c r="AV166" s="7">
        <v>34879434.869999997</v>
      </c>
      <c r="AW166" s="7">
        <v>7805477.0700000003</v>
      </c>
      <c r="AX166" s="7">
        <v>0</v>
      </c>
      <c r="AY166" s="7"/>
      <c r="AZ166" s="7"/>
      <c r="BA166" s="7"/>
      <c r="BB166" s="7"/>
      <c r="BC166" s="7"/>
      <c r="BD166" s="7"/>
      <c r="BE166" s="7"/>
      <c r="BF166" s="7"/>
    </row>
    <row r="167" spans="1:58" hidden="1" x14ac:dyDescent="0.25">
      <c r="A167" s="3" t="s">
        <v>756</v>
      </c>
      <c r="B167" s="3" t="str">
        <f t="shared" si="54"/>
        <v>PR</v>
      </c>
      <c r="C167" s="3" t="s">
        <v>1529</v>
      </c>
      <c r="D167" s="3">
        <v>7</v>
      </c>
      <c r="E167" s="11">
        <f t="shared" si="45"/>
        <v>0</v>
      </c>
      <c r="F167" s="11">
        <f t="shared" si="46"/>
        <v>1</v>
      </c>
      <c r="G167" s="7">
        <v>15.057914531405393</v>
      </c>
      <c r="H167" s="11">
        <f t="shared" si="47"/>
        <v>0.30115829062810784</v>
      </c>
      <c r="I167" s="7">
        <f t="shared" si="48"/>
        <v>-390809.27971113293</v>
      </c>
      <c r="J167" s="7">
        <v>6115182.7400000002</v>
      </c>
      <c r="K167" s="12">
        <v>0.1343</v>
      </c>
      <c r="L167" s="7">
        <v>-41713.97</v>
      </c>
      <c r="M167" s="10">
        <f t="shared" si="49"/>
        <v>6.8213775080088615E-3</v>
      </c>
      <c r="N167" s="12">
        <f t="shared" si="50"/>
        <v>0.14112137750800888</v>
      </c>
      <c r="O167" s="7">
        <f t="shared" si="51"/>
        <v>-23448.556782667976</v>
      </c>
      <c r="P167" s="11">
        <f t="shared" si="52"/>
        <v>3.8344817775090682E-3</v>
      </c>
      <c r="Q167" s="12">
        <f t="shared" si="53"/>
        <v>0.13813448177750906</v>
      </c>
      <c r="R167" s="12">
        <f t="shared" si="55"/>
        <v>-2.9868957304998167E-3</v>
      </c>
      <c r="S167" s="12">
        <f t="shared" si="56"/>
        <v>-2.1165437747589388E-2</v>
      </c>
      <c r="T167" s="7">
        <f t="shared" si="58"/>
        <v>-559224.31999999844</v>
      </c>
      <c r="U167" s="7">
        <f t="shared" si="59"/>
        <v>15146820.800000001</v>
      </c>
      <c r="V167" s="7">
        <f t="shared" si="60"/>
        <v>7591339.5199999996</v>
      </c>
      <c r="W167" s="7">
        <f t="shared" si="61"/>
        <v>8114705.5999999996</v>
      </c>
      <c r="X167" s="7">
        <f t="shared" si="57"/>
        <v>0</v>
      </c>
      <c r="Y167" s="7" t="str">
        <f t="shared" si="62"/>
        <v/>
      </c>
      <c r="Z167" s="7" t="str">
        <f t="shared" si="63"/>
        <v/>
      </c>
      <c r="AA167" s="7" t="str">
        <f t="shared" si="64"/>
        <v/>
      </c>
      <c r="AB167" s="7" t="str">
        <f t="shared" si="64"/>
        <v/>
      </c>
      <c r="AC167" s="8" t="str">
        <f t="shared" si="65"/>
        <v/>
      </c>
      <c r="AE167" s="9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>
        <v>10448124.15</v>
      </c>
      <c r="AR167" s="7">
        <v>7938632.9199999999</v>
      </c>
      <c r="AS167" s="7">
        <v>5051096.79</v>
      </c>
      <c r="AT167" s="7">
        <v>0</v>
      </c>
      <c r="AU167" s="7">
        <v>12770626.970000001</v>
      </c>
      <c r="AV167" s="7">
        <v>8236340.1600000001</v>
      </c>
      <c r="AW167" s="7">
        <v>6014980.1900000004</v>
      </c>
      <c r="AX167" s="7">
        <v>0</v>
      </c>
      <c r="AY167" s="7">
        <v>15146820.800000001</v>
      </c>
      <c r="AZ167" s="7">
        <v>7591339.5199999996</v>
      </c>
      <c r="BA167" s="7">
        <v>8114705.5999999996</v>
      </c>
      <c r="BB167" s="7">
        <v>0</v>
      </c>
      <c r="BC167" s="7"/>
      <c r="BD167" s="7"/>
      <c r="BE167" s="7"/>
      <c r="BF167" s="7"/>
    </row>
    <row r="168" spans="1:58" hidden="1" x14ac:dyDescent="0.25">
      <c r="A168" s="3" t="s">
        <v>978</v>
      </c>
      <c r="B168" s="3" t="str">
        <f t="shared" si="54"/>
        <v>RR</v>
      </c>
      <c r="C168" s="3" t="s">
        <v>1527</v>
      </c>
      <c r="D168" s="3">
        <v>2</v>
      </c>
      <c r="E168" s="11">
        <f t="shared" si="45"/>
        <v>0</v>
      </c>
      <c r="F168" s="11">
        <f t="shared" si="46"/>
        <v>1</v>
      </c>
      <c r="G168" s="7">
        <v>23.556181287097576</v>
      </c>
      <c r="H168" s="11">
        <f t="shared" si="47"/>
        <v>0.47112362574195155</v>
      </c>
      <c r="I168" s="7">
        <f t="shared" si="48"/>
        <v>-36036472.592765011</v>
      </c>
      <c r="J168" s="7">
        <v>239058541.28</v>
      </c>
      <c r="K168" s="12">
        <v>0.11</v>
      </c>
      <c r="L168" s="7">
        <v>-6219485.0499999998</v>
      </c>
      <c r="M168" s="10">
        <f t="shared" si="49"/>
        <v>2.6016577432033092E-2</v>
      </c>
      <c r="N168" s="12">
        <f t="shared" si="50"/>
        <v>0.1360165774320331</v>
      </c>
      <c r="O168" s="7">
        <f t="shared" si="51"/>
        <v>-2162188.3555659004</v>
      </c>
      <c r="P168" s="11">
        <f t="shared" si="52"/>
        <v>9.0445977959574889E-3</v>
      </c>
      <c r="Q168" s="12">
        <f t="shared" si="53"/>
        <v>0.1190445977959575</v>
      </c>
      <c r="R168" s="12">
        <f t="shared" si="55"/>
        <v>-1.6971979636075607E-2</v>
      </c>
      <c r="S168" s="12">
        <f t="shared" si="56"/>
        <v>-0.12477875826978835</v>
      </c>
      <c r="T168" s="7">
        <f t="shared" si="58"/>
        <v>-68137799.960000023</v>
      </c>
      <c r="U168" s="7">
        <f t="shared" si="59"/>
        <v>416721423.01999998</v>
      </c>
      <c r="V168" s="7">
        <f t="shared" si="60"/>
        <v>392754690.75</v>
      </c>
      <c r="W168" s="7">
        <f t="shared" si="61"/>
        <v>92104532.230000004</v>
      </c>
      <c r="X168" s="7">
        <f t="shared" si="57"/>
        <v>0</v>
      </c>
      <c r="Y168" s="7" t="str">
        <f t="shared" si="62"/>
        <v/>
      </c>
      <c r="Z168" s="7" t="str">
        <f t="shared" si="63"/>
        <v/>
      </c>
      <c r="AA168" s="7" t="str">
        <f t="shared" si="64"/>
        <v/>
      </c>
      <c r="AB168" s="7" t="str">
        <f t="shared" si="64"/>
        <v/>
      </c>
      <c r="AC168" s="8" t="str">
        <f t="shared" si="65"/>
        <v/>
      </c>
      <c r="AE168" s="9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>
        <v>247685706.63999999</v>
      </c>
      <c r="AR168" s="7">
        <v>196522681.37</v>
      </c>
      <c r="AS168" s="7">
        <v>108652995.90000001</v>
      </c>
      <c r="AT168" s="7">
        <v>0</v>
      </c>
      <c r="AU168" s="7">
        <v>317602568.18000001</v>
      </c>
      <c r="AV168" s="7">
        <v>308133614.20999998</v>
      </c>
      <c r="AW168" s="7">
        <v>81825178.980000004</v>
      </c>
      <c r="AX168" s="7">
        <v>5742872.4100000001</v>
      </c>
      <c r="AY168" s="7">
        <v>416721423.01999998</v>
      </c>
      <c r="AZ168" s="7">
        <v>392754690.75</v>
      </c>
      <c r="BA168" s="7">
        <v>92104532.230000004</v>
      </c>
      <c r="BB168" s="7">
        <v>0</v>
      </c>
      <c r="BC168" s="7"/>
      <c r="BD168" s="7"/>
      <c r="BE168" s="7"/>
      <c r="BF168" s="7"/>
    </row>
    <row r="169" spans="1:58" hidden="1" x14ac:dyDescent="0.25">
      <c r="A169" s="3" t="s">
        <v>1002</v>
      </c>
      <c r="B169" s="3" t="str">
        <f t="shared" si="54"/>
        <v>RS</v>
      </c>
      <c r="C169" s="3" t="s">
        <v>1529</v>
      </c>
      <c r="D169" s="3">
        <v>7</v>
      </c>
      <c r="E169" s="11">
        <f t="shared" si="45"/>
        <v>0</v>
      </c>
      <c r="F169" s="11">
        <f t="shared" si="46"/>
        <v>1</v>
      </c>
      <c r="G169" s="7">
        <v>8.7099818957420272</v>
      </c>
      <c r="H169" s="11">
        <f t="shared" si="47"/>
        <v>0.17419963791484055</v>
      </c>
      <c r="I169" s="7">
        <f t="shared" si="48"/>
        <v>-1684240.533029757</v>
      </c>
      <c r="J169" s="7">
        <v>4527022.1500000004</v>
      </c>
      <c r="K169" s="12">
        <v>0.11</v>
      </c>
      <c r="L169" s="7">
        <v>-346317.19</v>
      </c>
      <c r="M169" s="10">
        <f t="shared" si="49"/>
        <v>7.6499999011491474E-2</v>
      </c>
      <c r="N169" s="12">
        <f t="shared" si="50"/>
        <v>0.18649999901149147</v>
      </c>
      <c r="O169" s="7">
        <f t="shared" si="51"/>
        <v>-101054.43198178541</v>
      </c>
      <c r="P169" s="11">
        <f t="shared" si="52"/>
        <v>2.2322495590569487E-2</v>
      </c>
      <c r="Q169" s="12">
        <f t="shared" si="53"/>
        <v>0.13232249559056949</v>
      </c>
      <c r="R169" s="12">
        <f t="shared" si="55"/>
        <v>-5.417750342092198E-2</v>
      </c>
      <c r="S169" s="12">
        <f t="shared" si="56"/>
        <v>-0.29049599843474394</v>
      </c>
      <c r="T169" s="7">
        <f t="shared" si="58"/>
        <v>-2039525.0600000005</v>
      </c>
      <c r="U169" s="7">
        <f t="shared" si="59"/>
        <v>14477792.939999999</v>
      </c>
      <c r="V169" s="7">
        <f t="shared" si="60"/>
        <v>14256832</v>
      </c>
      <c r="W169" s="7">
        <f t="shared" si="61"/>
        <v>2260486</v>
      </c>
      <c r="X169" s="7">
        <f t="shared" si="57"/>
        <v>0</v>
      </c>
      <c r="Y169" s="7" t="str">
        <f t="shared" si="62"/>
        <v/>
      </c>
      <c r="Z169" s="7" t="str">
        <f t="shared" si="63"/>
        <v/>
      </c>
      <c r="AA169" s="7" t="str">
        <f t="shared" si="64"/>
        <v/>
      </c>
      <c r="AB169" s="7" t="str">
        <f t="shared" si="64"/>
        <v/>
      </c>
      <c r="AC169" s="8" t="str">
        <f t="shared" si="65"/>
        <v/>
      </c>
      <c r="AE169" s="9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>
        <v>9630716.9700000007</v>
      </c>
      <c r="AR169" s="7">
        <v>12896019.98</v>
      </c>
      <c r="AS169" s="7">
        <v>431763.95</v>
      </c>
      <c r="AT169" s="7">
        <v>0</v>
      </c>
      <c r="AU169" s="7">
        <v>11755114.560000001</v>
      </c>
      <c r="AV169" s="7">
        <v>12698757.880000001</v>
      </c>
      <c r="AW169" s="7">
        <v>931821.43</v>
      </c>
      <c r="AX169" s="7">
        <v>0</v>
      </c>
      <c r="AY169" s="7">
        <v>14477792.939999999</v>
      </c>
      <c r="AZ169" s="7">
        <v>14256832</v>
      </c>
      <c r="BA169" s="7">
        <v>2260486</v>
      </c>
      <c r="BB169" s="7">
        <v>0</v>
      </c>
      <c r="BC169" s="7"/>
      <c r="BD169" s="7"/>
      <c r="BE169" s="7"/>
      <c r="BF169" s="7"/>
    </row>
    <row r="170" spans="1:58" hidden="1" x14ac:dyDescent="0.25">
      <c r="A170" s="3" t="s">
        <v>1003</v>
      </c>
      <c r="B170" s="3" t="str">
        <f t="shared" si="54"/>
        <v>RS</v>
      </c>
      <c r="C170" s="3" t="s">
        <v>1529</v>
      </c>
      <c r="D170" s="3">
        <v>7</v>
      </c>
      <c r="E170" s="11">
        <f t="shared" si="45"/>
        <v>3.5583974299185202E-2</v>
      </c>
      <c r="F170" s="11">
        <f t="shared" si="46"/>
        <v>0.96441602570081475</v>
      </c>
      <c r="G170" s="7">
        <v>11.69571349142063</v>
      </c>
      <c r="H170" s="11">
        <f t="shared" si="47"/>
        <v>0.22559067046262571</v>
      </c>
      <c r="I170" s="7">
        <f t="shared" si="48"/>
        <v>-15567976.098107191</v>
      </c>
      <c r="J170" s="7">
        <v>5749366.2342857141</v>
      </c>
      <c r="K170" s="12">
        <v>0.11</v>
      </c>
      <c r="L170" s="7">
        <v>-739562.09</v>
      </c>
      <c r="M170" s="10">
        <f t="shared" si="49"/>
        <v>0.12863367193234321</v>
      </c>
      <c r="N170" s="12">
        <f t="shared" si="50"/>
        <v>0.23863367193234319</v>
      </c>
      <c r="O170" s="7">
        <f t="shared" si="51"/>
        <v>-934078.56588643137</v>
      </c>
      <c r="P170" s="11">
        <f t="shared" si="52"/>
        <v>0.16246635330276168</v>
      </c>
      <c r="Q170" s="12">
        <f t="shared" si="53"/>
        <v>0.2724663533027617</v>
      </c>
      <c r="R170" s="12">
        <f t="shared" si="55"/>
        <v>3.3832681370418505E-2</v>
      </c>
      <c r="S170" s="12">
        <f t="shared" si="56"/>
        <v>0.14177664491543607</v>
      </c>
      <c r="T170" s="7">
        <f t="shared" si="58"/>
        <v>-20103032.73</v>
      </c>
      <c r="U170" s="7">
        <f t="shared" si="59"/>
        <v>15723262.15</v>
      </c>
      <c r="V170" s="7">
        <f t="shared" si="60"/>
        <v>19387686.93</v>
      </c>
      <c r="W170" s="7">
        <f t="shared" si="61"/>
        <v>16778923.719999999</v>
      </c>
      <c r="X170" s="7">
        <f t="shared" si="57"/>
        <v>340315.77</v>
      </c>
      <c r="Y170" s="7" t="str">
        <f t="shared" si="62"/>
        <v/>
      </c>
      <c r="Z170" s="7" t="str">
        <f t="shared" si="63"/>
        <v/>
      </c>
      <c r="AA170" s="7" t="str">
        <f t="shared" si="64"/>
        <v/>
      </c>
      <c r="AB170" s="7" t="str">
        <f t="shared" si="64"/>
        <v/>
      </c>
      <c r="AC170" s="8" t="str">
        <f t="shared" si="65"/>
        <v/>
      </c>
      <c r="AE170" s="9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>
        <v>10399923.08</v>
      </c>
      <c r="AR170" s="7">
        <v>15803478.359999999</v>
      </c>
      <c r="AS170" s="7">
        <v>10015438.310000001</v>
      </c>
      <c r="AT170" s="7">
        <v>303874.27</v>
      </c>
      <c r="AU170" s="7">
        <v>12557863.630000001</v>
      </c>
      <c r="AV170" s="7">
        <v>19615826.84</v>
      </c>
      <c r="AW170" s="7">
        <v>11559357.310000001</v>
      </c>
      <c r="AX170" s="7">
        <v>272711</v>
      </c>
      <c r="AY170" s="7">
        <v>15723262.15</v>
      </c>
      <c r="AZ170" s="7">
        <v>19387686.93</v>
      </c>
      <c r="BA170" s="7">
        <v>16778923.719999999</v>
      </c>
      <c r="BB170" s="7">
        <v>340315.77</v>
      </c>
      <c r="BC170" s="7"/>
      <c r="BD170" s="7"/>
      <c r="BE170" s="7"/>
      <c r="BF170" s="7"/>
    </row>
    <row r="171" spans="1:58" hidden="1" x14ac:dyDescent="0.25">
      <c r="A171" s="3" t="s">
        <v>1004</v>
      </c>
      <c r="B171" s="3" t="str">
        <f t="shared" si="54"/>
        <v>RS</v>
      </c>
      <c r="C171" s="3" t="s">
        <v>1529</v>
      </c>
      <c r="D171" s="3">
        <v>7</v>
      </c>
      <c r="E171" s="11">
        <f t="shared" si="45"/>
        <v>0</v>
      </c>
      <c r="F171" s="11">
        <f t="shared" si="46"/>
        <v>1</v>
      </c>
      <c r="G171" s="7">
        <v>12.182735894268687</v>
      </c>
      <c r="H171" s="11">
        <f t="shared" si="47"/>
        <v>0.24365471788537374</v>
      </c>
      <c r="I171" s="7">
        <f t="shared" si="48"/>
        <v>-9971225.0977153331</v>
      </c>
      <c r="J171" s="7">
        <v>4303734.2300000004</v>
      </c>
      <c r="K171" s="12">
        <v>0.11</v>
      </c>
      <c r="L171" s="7">
        <v>-639534.91</v>
      </c>
      <c r="M171" s="10">
        <f t="shared" si="49"/>
        <v>0.14860000079512345</v>
      </c>
      <c r="N171" s="12">
        <f t="shared" si="50"/>
        <v>0.25860000079512346</v>
      </c>
      <c r="O171" s="7">
        <f t="shared" si="51"/>
        <v>-598273.50586291996</v>
      </c>
      <c r="P171" s="11">
        <f t="shared" si="52"/>
        <v>0.13901265131395438</v>
      </c>
      <c r="Q171" s="12">
        <f t="shared" si="53"/>
        <v>0.24901265131395439</v>
      </c>
      <c r="R171" s="12">
        <f t="shared" si="55"/>
        <v>-9.5873494811690718E-3</v>
      </c>
      <c r="S171" s="12">
        <f t="shared" si="56"/>
        <v>-3.7074050470574771E-2</v>
      </c>
      <c r="T171" s="7">
        <f t="shared" si="58"/>
        <v>-13183430.02</v>
      </c>
      <c r="U171" s="7">
        <f t="shared" si="59"/>
        <v>19095694.879999999</v>
      </c>
      <c r="V171" s="7">
        <f t="shared" si="60"/>
        <v>25097545.399999999</v>
      </c>
      <c r="W171" s="7">
        <f t="shared" si="61"/>
        <v>7181579.5</v>
      </c>
      <c r="X171" s="7">
        <f t="shared" si="57"/>
        <v>0</v>
      </c>
      <c r="Y171" s="7" t="str">
        <f t="shared" si="62"/>
        <v/>
      </c>
      <c r="Z171" s="7" t="str">
        <f t="shared" si="63"/>
        <v/>
      </c>
      <c r="AA171" s="7" t="str">
        <f t="shared" si="64"/>
        <v/>
      </c>
      <c r="AB171" s="7" t="str">
        <f t="shared" si="64"/>
        <v/>
      </c>
      <c r="AC171" s="8" t="str">
        <f t="shared" si="65"/>
        <v/>
      </c>
      <c r="AE171" s="9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>
        <v>13584285.27</v>
      </c>
      <c r="AR171" s="7">
        <v>18969419.98</v>
      </c>
      <c r="AS171" s="7">
        <v>5397565.4000000004</v>
      </c>
      <c r="AT171" s="7">
        <v>0</v>
      </c>
      <c r="AU171" s="7">
        <v>15641682.68</v>
      </c>
      <c r="AV171" s="7">
        <v>19639119.370000001</v>
      </c>
      <c r="AW171" s="7">
        <v>6644191.9800000004</v>
      </c>
      <c r="AX171" s="7">
        <v>0</v>
      </c>
      <c r="AY171" s="7">
        <v>19095694.879999999</v>
      </c>
      <c r="AZ171" s="7">
        <v>25097545.399999999</v>
      </c>
      <c r="BA171" s="7">
        <v>7181579.5</v>
      </c>
      <c r="BB171" s="7">
        <v>0</v>
      </c>
      <c r="BC171" s="7"/>
      <c r="BD171" s="7"/>
      <c r="BE171" s="7"/>
      <c r="BF171" s="7"/>
    </row>
    <row r="172" spans="1:58" hidden="1" x14ac:dyDescent="0.25">
      <c r="A172" s="3" t="s">
        <v>599</v>
      </c>
      <c r="B172" s="3" t="str">
        <f t="shared" si="54"/>
        <v>PE</v>
      </c>
      <c r="C172" s="3" t="s">
        <v>1528</v>
      </c>
      <c r="D172" s="3">
        <v>6</v>
      </c>
      <c r="E172" s="11">
        <f t="shared" si="45"/>
        <v>0.40095495569146494</v>
      </c>
      <c r="F172" s="11">
        <f t="shared" si="46"/>
        <v>0.59904504430853511</v>
      </c>
      <c r="G172" s="7">
        <v>7.987262792552154</v>
      </c>
      <c r="H172" s="11">
        <f t="shared" si="47"/>
        <v>9.5694603869366388E-2</v>
      </c>
      <c r="I172" s="7">
        <f t="shared" si="48"/>
        <v>-129854776.41939445</v>
      </c>
      <c r="J172" s="7">
        <v>22656363.636</v>
      </c>
      <c r="K172" s="12">
        <v>0.11</v>
      </c>
      <c r="L172" s="7">
        <v>-2507575.15</v>
      </c>
      <c r="M172" s="10">
        <f t="shared" si="49"/>
        <v>0.11067862390836496</v>
      </c>
      <c r="N172" s="12">
        <f t="shared" si="50"/>
        <v>0.22067862390836496</v>
      </c>
      <c r="O172" s="7">
        <f t="shared" si="51"/>
        <v>-7791286.5851636669</v>
      </c>
      <c r="P172" s="11">
        <f t="shared" si="52"/>
        <v>0.34388954513352016</v>
      </c>
      <c r="Q172" s="12">
        <f t="shared" si="53"/>
        <v>0.45388954513352014</v>
      </c>
      <c r="R172" s="12">
        <f t="shared" si="55"/>
        <v>0.23321092122515519</v>
      </c>
      <c r="S172" s="12">
        <f t="shared" si="56"/>
        <v>1.0567898108789828</v>
      </c>
      <c r="T172" s="7">
        <f t="shared" si="58"/>
        <v>-143596153.44</v>
      </c>
      <c r="U172" s="7">
        <f t="shared" si="59"/>
        <v>11981281.050000001</v>
      </c>
      <c r="V172" s="7">
        <f t="shared" si="60"/>
        <v>86020564.099999994</v>
      </c>
      <c r="W172" s="7">
        <f t="shared" si="61"/>
        <v>69556870.390000001</v>
      </c>
      <c r="X172" s="7">
        <f t="shared" si="57"/>
        <v>0</v>
      </c>
      <c r="Y172" s="7" t="str">
        <f t="shared" si="62"/>
        <v/>
      </c>
      <c r="Z172" s="7" t="str">
        <f t="shared" si="63"/>
        <v/>
      </c>
      <c r="AA172" s="7" t="str">
        <f t="shared" si="64"/>
        <v/>
      </c>
      <c r="AB172" s="7" t="str">
        <f t="shared" si="64"/>
        <v/>
      </c>
      <c r="AC172" s="8" t="str">
        <f t="shared" si="65"/>
        <v/>
      </c>
      <c r="AE172" s="9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>
        <v>8343230.4299999997</v>
      </c>
      <c r="AV172" s="7">
        <v>76404758.769999996</v>
      </c>
      <c r="AW172" s="7">
        <v>56167823.960000001</v>
      </c>
      <c r="AX172" s="7">
        <v>0</v>
      </c>
      <c r="AY172" s="7">
        <v>11981281.050000001</v>
      </c>
      <c r="AZ172" s="7">
        <v>86020564.099999994</v>
      </c>
      <c r="BA172" s="7">
        <v>69556870.390000001</v>
      </c>
      <c r="BB172" s="7">
        <v>0</v>
      </c>
      <c r="BC172" s="7"/>
      <c r="BD172" s="7"/>
      <c r="BE172" s="7"/>
      <c r="BF172" s="7"/>
    </row>
    <row r="173" spans="1:58" hidden="1" x14ac:dyDescent="0.25">
      <c r="A173" s="3" t="s">
        <v>458</v>
      </c>
      <c r="B173" s="3" t="str">
        <f t="shared" si="54"/>
        <v>MS</v>
      </c>
      <c r="C173" s="3" t="s">
        <v>1526</v>
      </c>
      <c r="D173" s="3">
        <v>7</v>
      </c>
      <c r="E173" s="11">
        <f t="shared" si="45"/>
        <v>0.13014079045773277</v>
      </c>
      <c r="F173" s="11">
        <f t="shared" si="46"/>
        <v>0.86985920954226725</v>
      </c>
      <c r="G173" s="7">
        <v>36.453686947312441</v>
      </c>
      <c r="H173" s="11">
        <f t="shared" si="47"/>
        <v>0.63419150625780929</v>
      </c>
      <c r="I173" s="7">
        <f t="shared" si="48"/>
        <v>-6144637.738367768</v>
      </c>
      <c r="J173" s="7">
        <v>8768099.7771428563</v>
      </c>
      <c r="K173" s="12">
        <v>0.11</v>
      </c>
      <c r="L173" s="7">
        <v>-187248.75</v>
      </c>
      <c r="M173" s="10">
        <f t="shared" si="49"/>
        <v>2.1355681933288431E-2</v>
      </c>
      <c r="N173" s="12">
        <f t="shared" si="50"/>
        <v>0.13135568193328842</v>
      </c>
      <c r="O173" s="7">
        <f t="shared" si="51"/>
        <v>-368678.26430206606</v>
      </c>
      <c r="P173" s="11">
        <f t="shared" si="52"/>
        <v>4.2047681216305949E-2</v>
      </c>
      <c r="Q173" s="12">
        <f t="shared" si="53"/>
        <v>0.15204768121630596</v>
      </c>
      <c r="R173" s="12">
        <f t="shared" si="55"/>
        <v>2.0691999283017543E-2</v>
      </c>
      <c r="S173" s="12">
        <f t="shared" si="56"/>
        <v>0.1575264882224614</v>
      </c>
      <c r="T173" s="7">
        <f t="shared" si="58"/>
        <v>-16797416.799999997</v>
      </c>
      <c r="U173" s="7">
        <f t="shared" si="59"/>
        <v>14211791.24</v>
      </c>
      <c r="V173" s="7">
        <f t="shared" si="60"/>
        <v>14611387.699999999</v>
      </c>
      <c r="W173" s="7">
        <f t="shared" si="61"/>
        <v>16397820.34</v>
      </c>
      <c r="X173" s="7">
        <f t="shared" si="57"/>
        <v>0</v>
      </c>
      <c r="Y173" s="7" t="str">
        <f t="shared" si="62"/>
        <v/>
      </c>
      <c r="Z173" s="7" t="str">
        <f t="shared" si="63"/>
        <v/>
      </c>
      <c r="AA173" s="7" t="str">
        <f t="shared" si="64"/>
        <v/>
      </c>
      <c r="AB173" s="7" t="str">
        <f t="shared" si="64"/>
        <v/>
      </c>
      <c r="AC173" s="8" t="str">
        <f t="shared" si="65"/>
        <v/>
      </c>
      <c r="AE173" s="9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>
        <v>11208445.390000001</v>
      </c>
      <c r="AR173" s="7">
        <v>20545630.460000001</v>
      </c>
      <c r="AS173" s="7">
        <v>4984552.16</v>
      </c>
      <c r="AT173" s="7">
        <v>0</v>
      </c>
      <c r="AU173" s="7">
        <v>16327459.59</v>
      </c>
      <c r="AV173" s="7">
        <v>21449215.390000001</v>
      </c>
      <c r="AW173" s="7">
        <v>10347478.98</v>
      </c>
      <c r="AX173" s="7">
        <v>0</v>
      </c>
      <c r="AY173" s="7">
        <v>14211791.24</v>
      </c>
      <c r="AZ173" s="7">
        <v>14611387.699999999</v>
      </c>
      <c r="BA173" s="7">
        <v>16397820.34</v>
      </c>
      <c r="BB173" s="7">
        <v>0</v>
      </c>
      <c r="BC173" s="7"/>
      <c r="BD173" s="7"/>
      <c r="BE173" s="7"/>
      <c r="BF173" s="7"/>
    </row>
    <row r="174" spans="1:58" hidden="1" x14ac:dyDescent="0.25">
      <c r="A174" s="3" t="s">
        <v>600</v>
      </c>
      <c r="B174" s="3" t="str">
        <f t="shared" si="54"/>
        <v>PE</v>
      </c>
      <c r="C174" s="3" t="s">
        <v>1528</v>
      </c>
      <c r="D174" s="3">
        <v>6</v>
      </c>
      <c r="E174" s="11">
        <f t="shared" si="45"/>
        <v>0.40278576568292873</v>
      </c>
      <c r="F174" s="11">
        <f t="shared" si="46"/>
        <v>0.59721423431707121</v>
      </c>
      <c r="G174" s="7">
        <v>16.829312380673652</v>
      </c>
      <c r="H174" s="11">
        <f t="shared" si="47"/>
        <v>0.20101409815013646</v>
      </c>
      <c r="I174" s="7">
        <f t="shared" si="48"/>
        <v>-148064819.38920686</v>
      </c>
      <c r="J174" s="7">
        <v>30509174.850000001</v>
      </c>
      <c r="K174" s="12">
        <v>0.11</v>
      </c>
      <c r="L174" s="7">
        <v>-2370562.89</v>
      </c>
      <c r="M174" s="10">
        <f t="shared" si="49"/>
        <v>7.7700000136188538E-2</v>
      </c>
      <c r="N174" s="12">
        <f t="shared" si="50"/>
        <v>0.18770000013618854</v>
      </c>
      <c r="O174" s="7">
        <f t="shared" si="51"/>
        <v>-8883889.1633524112</v>
      </c>
      <c r="P174" s="11">
        <f t="shared" si="52"/>
        <v>0.29118746105165183</v>
      </c>
      <c r="Q174" s="12">
        <f t="shared" si="53"/>
        <v>0.40118746105165182</v>
      </c>
      <c r="R174" s="12">
        <f t="shared" si="55"/>
        <v>0.21348746091546328</v>
      </c>
      <c r="S174" s="12">
        <f t="shared" si="56"/>
        <v>1.137386578372745</v>
      </c>
      <c r="T174" s="7">
        <f t="shared" si="58"/>
        <v>-185315934.92000005</v>
      </c>
      <c r="U174" s="7">
        <f t="shared" si="59"/>
        <v>17819689.489999998</v>
      </c>
      <c r="V174" s="7">
        <f t="shared" si="60"/>
        <v>110673314.18000001</v>
      </c>
      <c r="W174" s="7">
        <f t="shared" si="61"/>
        <v>96770006.400000006</v>
      </c>
      <c r="X174" s="7">
        <f t="shared" si="57"/>
        <v>4307696.17</v>
      </c>
      <c r="Y174" s="7" t="str">
        <f t="shared" si="62"/>
        <v/>
      </c>
      <c r="Z174" s="7" t="str">
        <f t="shared" si="63"/>
        <v/>
      </c>
      <c r="AA174" s="7" t="str">
        <f t="shared" si="64"/>
        <v/>
      </c>
      <c r="AB174" s="7" t="str">
        <f t="shared" si="64"/>
        <v/>
      </c>
      <c r="AC174" s="8" t="str">
        <f t="shared" si="65"/>
        <v/>
      </c>
      <c r="AE174" s="9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>
        <v>19218581.219999999</v>
      </c>
      <c r="AR174" s="7">
        <v>69276984.599999994</v>
      </c>
      <c r="AS174" s="7">
        <v>67552254.219999999</v>
      </c>
      <c r="AT174" s="7">
        <v>2082849.3</v>
      </c>
      <c r="AU174" s="7">
        <v>22624191.010000002</v>
      </c>
      <c r="AV174" s="7">
        <v>101572339.5</v>
      </c>
      <c r="AW174" s="7">
        <v>60448012.399999999</v>
      </c>
      <c r="AX174" s="7">
        <v>4307696.17</v>
      </c>
      <c r="AY174" s="7">
        <v>17819689.489999998</v>
      </c>
      <c r="AZ174" s="7">
        <v>110673314.18000001</v>
      </c>
      <c r="BA174" s="7">
        <v>96770006.400000006</v>
      </c>
      <c r="BB174" s="7">
        <v>4307696.17</v>
      </c>
      <c r="BC174" s="7"/>
      <c r="BD174" s="7"/>
      <c r="BE174" s="7"/>
      <c r="BF174" s="7"/>
    </row>
    <row r="175" spans="1:58" hidden="1" x14ac:dyDescent="0.25">
      <c r="A175" s="3" t="s">
        <v>292</v>
      </c>
      <c r="B175" s="3" t="str">
        <f t="shared" si="54"/>
        <v>MG</v>
      </c>
      <c r="C175" s="3" t="s">
        <v>1530</v>
      </c>
      <c r="D175" s="3">
        <v>6</v>
      </c>
      <c r="E175" s="11">
        <f t="shared" si="45"/>
        <v>0.59790802554413691</v>
      </c>
      <c r="F175" s="11">
        <f t="shared" si="46"/>
        <v>0.40209197445586309</v>
      </c>
      <c r="G175" s="7">
        <v>7.6353205395701336</v>
      </c>
      <c r="H175" s="11">
        <f t="shared" si="47"/>
        <v>6.1402022227183217E-2</v>
      </c>
      <c r="I175" s="7">
        <f t="shared" si="48"/>
        <v>-66422697.073124647</v>
      </c>
      <c r="J175" s="7">
        <v>20592424.579999998</v>
      </c>
      <c r="K175" s="12">
        <v>0.11</v>
      </c>
      <c r="L175" s="7">
        <v>-1441469.72</v>
      </c>
      <c r="M175" s="10">
        <f t="shared" si="49"/>
        <v>6.9999999970863078E-2</v>
      </c>
      <c r="N175" s="12">
        <f t="shared" si="50"/>
        <v>0.17999999997086308</v>
      </c>
      <c r="O175" s="7">
        <f t="shared" si="51"/>
        <v>-3985361.8243874786</v>
      </c>
      <c r="P175" s="11">
        <f t="shared" si="52"/>
        <v>0.1935353366916388</v>
      </c>
      <c r="Q175" s="12">
        <f t="shared" si="53"/>
        <v>0.30353533669163879</v>
      </c>
      <c r="R175" s="12">
        <f t="shared" si="55"/>
        <v>0.12353533672077571</v>
      </c>
      <c r="S175" s="12">
        <f t="shared" si="56"/>
        <v>0.68630742633762565</v>
      </c>
      <c r="T175" s="7">
        <f t="shared" si="58"/>
        <v>-70767995.079999998</v>
      </c>
      <c r="U175" s="7">
        <f t="shared" si="59"/>
        <v>27204103.140000001</v>
      </c>
      <c r="V175" s="7">
        <f t="shared" si="60"/>
        <v>28455242.870000001</v>
      </c>
      <c r="W175" s="7">
        <f t="shared" si="61"/>
        <v>69801355.239999995</v>
      </c>
      <c r="X175" s="7">
        <f t="shared" si="57"/>
        <v>284499.89</v>
      </c>
      <c r="Y175" s="7" t="str">
        <f t="shared" si="62"/>
        <v/>
      </c>
      <c r="Z175" s="7" t="str">
        <f t="shared" si="63"/>
        <v/>
      </c>
      <c r="AA175" s="7" t="str">
        <f t="shared" si="64"/>
        <v/>
      </c>
      <c r="AB175" s="7" t="str">
        <f t="shared" si="64"/>
        <v/>
      </c>
      <c r="AC175" s="8" t="str">
        <f t="shared" si="65"/>
        <v/>
      </c>
      <c r="AE175" s="9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>
        <v>19810008.039999999</v>
      </c>
      <c r="AR175" s="7">
        <v>20157179.719999999</v>
      </c>
      <c r="AS175" s="7">
        <v>38579722.869999997</v>
      </c>
      <c r="AT175" s="7">
        <v>891654.29</v>
      </c>
      <c r="AU175" s="7">
        <v>23521085.670000002</v>
      </c>
      <c r="AV175" s="7">
        <v>24904729.41</v>
      </c>
      <c r="AW175" s="7">
        <v>55998894.380000003</v>
      </c>
      <c r="AX175" s="7">
        <v>638673.29</v>
      </c>
      <c r="AY175" s="7">
        <v>27204103.140000001</v>
      </c>
      <c r="AZ175" s="7">
        <v>28455242.870000001</v>
      </c>
      <c r="BA175" s="7">
        <v>69801355.239999995</v>
      </c>
      <c r="BB175" s="7">
        <v>284499.89</v>
      </c>
      <c r="BC175" s="7"/>
      <c r="BD175" s="7"/>
      <c r="BE175" s="7"/>
      <c r="BF175" s="7"/>
    </row>
    <row r="176" spans="1:58" hidden="1" x14ac:dyDescent="0.25">
      <c r="A176" s="3" t="s">
        <v>601</v>
      </c>
      <c r="B176" s="3" t="str">
        <f t="shared" si="54"/>
        <v>PE</v>
      </c>
      <c r="C176" s="3" t="s">
        <v>1528</v>
      </c>
      <c r="D176" s="3">
        <v>6</v>
      </c>
      <c r="E176" s="11">
        <f t="shared" si="45"/>
        <v>0.38533135510830319</v>
      </c>
      <c r="F176" s="11">
        <f t="shared" si="46"/>
        <v>0.61466864489169681</v>
      </c>
      <c r="G176" s="7">
        <v>24.063267331994354</v>
      </c>
      <c r="H176" s="11">
        <f t="shared" si="47"/>
        <v>0.2958187184524721</v>
      </c>
      <c r="I176" s="7">
        <f t="shared" si="48"/>
        <v>-89760906.561752945</v>
      </c>
      <c r="J176" s="7">
        <v>15764299.210000001</v>
      </c>
      <c r="K176" s="12">
        <v>0.11</v>
      </c>
      <c r="L176" s="7">
        <v>-1891715.91</v>
      </c>
      <c r="M176" s="10">
        <f t="shared" si="49"/>
        <v>0.12000000030448546</v>
      </c>
      <c r="N176" s="12">
        <f t="shared" si="50"/>
        <v>0.23000000030448547</v>
      </c>
      <c r="O176" s="7">
        <f t="shared" si="51"/>
        <v>-5385654.3937051762</v>
      </c>
      <c r="P176" s="11">
        <f t="shared" si="52"/>
        <v>0.34163614391997932</v>
      </c>
      <c r="Q176" s="12">
        <f t="shared" si="53"/>
        <v>0.4516361439199793</v>
      </c>
      <c r="R176" s="12">
        <f t="shared" si="55"/>
        <v>0.22163614361549383</v>
      </c>
      <c r="S176" s="12">
        <f t="shared" si="56"/>
        <v>0.96363540574817752</v>
      </c>
      <c r="T176" s="7">
        <f t="shared" si="58"/>
        <v>-127468464.32000001</v>
      </c>
      <c r="U176" s="7">
        <f t="shared" si="59"/>
        <v>2203137.63</v>
      </c>
      <c r="V176" s="7">
        <f t="shared" si="60"/>
        <v>78350868.230000004</v>
      </c>
      <c r="W176" s="7">
        <f t="shared" si="61"/>
        <v>51320733.719999999</v>
      </c>
      <c r="X176" s="7">
        <f t="shared" si="57"/>
        <v>0</v>
      </c>
      <c r="Y176" s="7" t="str">
        <f t="shared" si="62"/>
        <v/>
      </c>
      <c r="Z176" s="7" t="str">
        <f t="shared" si="63"/>
        <v/>
      </c>
      <c r="AA176" s="7" t="str">
        <f t="shared" si="64"/>
        <v/>
      </c>
      <c r="AB176" s="7" t="str">
        <f t="shared" si="64"/>
        <v/>
      </c>
      <c r="AC176" s="8" t="str">
        <f t="shared" si="65"/>
        <v/>
      </c>
      <c r="AE176" s="9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>
        <v>2010469.4</v>
      </c>
      <c r="AR176" s="7">
        <v>51481784.039999999</v>
      </c>
      <c r="AS176" s="7">
        <v>33853848.619999997</v>
      </c>
      <c r="AT176" s="7">
        <v>721788.86</v>
      </c>
      <c r="AU176" s="7">
        <v>4305050.38</v>
      </c>
      <c r="AV176" s="7">
        <v>51474807.960000001</v>
      </c>
      <c r="AW176" s="7">
        <v>55192565.109999999</v>
      </c>
      <c r="AX176" s="7">
        <v>488775.45</v>
      </c>
      <c r="AY176" s="7">
        <v>2203137.63</v>
      </c>
      <c r="AZ176" s="7">
        <v>78350868.230000004</v>
      </c>
      <c r="BA176" s="7">
        <v>51320733.719999999</v>
      </c>
      <c r="BB176" s="7">
        <v>0</v>
      </c>
      <c r="BC176" s="7"/>
      <c r="BD176" s="7"/>
      <c r="BE176" s="7"/>
      <c r="BF176" s="7"/>
    </row>
    <row r="177" spans="1:58" hidden="1" x14ac:dyDescent="0.25">
      <c r="A177" s="3" t="s">
        <v>885</v>
      </c>
      <c r="B177" s="3" t="str">
        <f t="shared" si="54"/>
        <v>RJ</v>
      </c>
      <c r="C177" s="3" t="s">
        <v>1530</v>
      </c>
      <c r="D177" s="3">
        <v>6</v>
      </c>
      <c r="E177" s="11">
        <f t="shared" si="45"/>
        <v>0.34033730821756403</v>
      </c>
      <c r="F177" s="11">
        <f t="shared" si="46"/>
        <v>0.65966269178243597</v>
      </c>
      <c r="G177" s="7">
        <v>15.210380271534008</v>
      </c>
      <c r="H177" s="11">
        <f t="shared" si="47"/>
        <v>0.20067440785909166</v>
      </c>
      <c r="I177" s="7">
        <f t="shared" si="48"/>
        <v>-156373349.49926504</v>
      </c>
      <c r="J177" s="7">
        <v>26495006.70857143</v>
      </c>
      <c r="K177" s="12">
        <v>0.11</v>
      </c>
      <c r="L177" s="7">
        <v>-2293336.5099999998</v>
      </c>
      <c r="M177" s="10">
        <f t="shared" si="49"/>
        <v>8.6557310032991233E-2</v>
      </c>
      <c r="N177" s="12">
        <f t="shared" si="50"/>
        <v>0.19655731003299123</v>
      </c>
      <c r="O177" s="7">
        <f t="shared" si="51"/>
        <v>-9382400.9699559025</v>
      </c>
      <c r="P177" s="11">
        <f t="shared" si="52"/>
        <v>0.3541195921615144</v>
      </c>
      <c r="Q177" s="12">
        <f t="shared" si="53"/>
        <v>0.46411959216151438</v>
      </c>
      <c r="R177" s="12">
        <f t="shared" si="55"/>
        <v>0.26756228212852318</v>
      </c>
      <c r="S177" s="12">
        <f t="shared" si="56"/>
        <v>1.3612431004657832</v>
      </c>
      <c r="T177" s="7">
        <f t="shared" si="58"/>
        <v>-195631606.24000001</v>
      </c>
      <c r="U177" s="7">
        <f t="shared" si="59"/>
        <v>12495980.01</v>
      </c>
      <c r="V177" s="7">
        <f t="shared" si="60"/>
        <v>129050871.97</v>
      </c>
      <c r="W177" s="7">
        <f t="shared" si="61"/>
        <v>83331038.090000004</v>
      </c>
      <c r="X177" s="7">
        <f t="shared" si="57"/>
        <v>4254323.8099999996</v>
      </c>
      <c r="Y177" s="7" t="str">
        <f t="shared" si="62"/>
        <v/>
      </c>
      <c r="Z177" s="7" t="str">
        <f t="shared" si="63"/>
        <v/>
      </c>
      <c r="AA177" s="7" t="str">
        <f t="shared" si="64"/>
        <v/>
      </c>
      <c r="AB177" s="7" t="str">
        <f t="shared" si="64"/>
        <v/>
      </c>
      <c r="AC177" s="8" t="str">
        <f t="shared" si="65"/>
        <v/>
      </c>
      <c r="AE177" s="9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>
        <v>10251953.93</v>
      </c>
      <c r="AR177" s="7">
        <v>126339183.51000001</v>
      </c>
      <c r="AS177" s="7">
        <v>58186141.240000002</v>
      </c>
      <c r="AT177" s="7">
        <v>0</v>
      </c>
      <c r="AU177" s="7">
        <v>12673415.300000001</v>
      </c>
      <c r="AV177" s="7">
        <v>168741130.11000001</v>
      </c>
      <c r="AW177" s="7">
        <v>81619409.120000005</v>
      </c>
      <c r="AX177" s="7">
        <v>0</v>
      </c>
      <c r="AY177" s="7">
        <v>12495980.01</v>
      </c>
      <c r="AZ177" s="7">
        <v>129050871.97</v>
      </c>
      <c r="BA177" s="7">
        <v>83331038.090000004</v>
      </c>
      <c r="BB177" s="7">
        <v>4254323.8099999996</v>
      </c>
      <c r="BC177" s="7"/>
      <c r="BD177" s="7"/>
      <c r="BE177" s="7"/>
      <c r="BF177" s="7"/>
    </row>
    <row r="178" spans="1:58" hidden="1" x14ac:dyDescent="0.25">
      <c r="A178" s="3" t="s">
        <v>128</v>
      </c>
      <c r="B178" s="3" t="str">
        <f t="shared" si="54"/>
        <v>GO</v>
      </c>
      <c r="C178" s="3" t="s">
        <v>1526</v>
      </c>
      <c r="D178" s="3">
        <v>7</v>
      </c>
      <c r="E178" s="11">
        <f t="shared" si="45"/>
        <v>0.40580713619081643</v>
      </c>
      <c r="F178" s="11">
        <f t="shared" si="46"/>
        <v>0.59419286380918357</v>
      </c>
      <c r="G178" s="7">
        <v>19.203420762239002</v>
      </c>
      <c r="H178" s="11">
        <f t="shared" si="47"/>
        <v>0.22821071155295056</v>
      </c>
      <c r="I178" s="7">
        <f t="shared" si="48"/>
        <v>-15058970.338138362</v>
      </c>
      <c r="J178" s="7">
        <v>3957635.67</v>
      </c>
      <c r="K178" s="12">
        <v>0.11</v>
      </c>
      <c r="L178" s="7">
        <v>-636763.34</v>
      </c>
      <c r="M178" s="10">
        <f t="shared" si="49"/>
        <v>0.1608948860115767</v>
      </c>
      <c r="N178" s="12">
        <f t="shared" si="50"/>
        <v>0.27089488601157669</v>
      </c>
      <c r="O178" s="7">
        <f t="shared" si="51"/>
        <v>-903538.2202883017</v>
      </c>
      <c r="P178" s="11">
        <f t="shared" si="52"/>
        <v>0.22830252595947056</v>
      </c>
      <c r="Q178" s="12">
        <f t="shared" si="53"/>
        <v>0.33830252595947058</v>
      </c>
      <c r="R178" s="12">
        <f t="shared" si="55"/>
        <v>6.7407639947893894E-2</v>
      </c>
      <c r="S178" s="12">
        <f t="shared" si="56"/>
        <v>0.24883319482455368</v>
      </c>
      <c r="T178" s="7">
        <f t="shared" si="58"/>
        <v>-19511763.850000001</v>
      </c>
      <c r="U178" s="7">
        <f t="shared" si="59"/>
        <v>3100642.64</v>
      </c>
      <c r="V178" s="7">
        <f t="shared" si="60"/>
        <v>11593750.84</v>
      </c>
      <c r="W178" s="7">
        <f t="shared" si="61"/>
        <v>12123961.01</v>
      </c>
      <c r="X178" s="7">
        <f t="shared" si="57"/>
        <v>1105305.3600000001</v>
      </c>
      <c r="Y178" s="7" t="str">
        <f t="shared" si="62"/>
        <v/>
      </c>
      <c r="Z178" s="7" t="str">
        <f t="shared" si="63"/>
        <v/>
      </c>
      <c r="AA178" s="7" t="str">
        <f t="shared" si="64"/>
        <v/>
      </c>
      <c r="AB178" s="7" t="str">
        <f t="shared" si="64"/>
        <v/>
      </c>
      <c r="AC178" s="8" t="str">
        <f t="shared" si="65"/>
        <v/>
      </c>
      <c r="AE178" s="9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>
        <v>1653724.21</v>
      </c>
      <c r="AR178" s="7">
        <v>-5142073.33</v>
      </c>
      <c r="AS178" s="7">
        <v>7992411.8200000003</v>
      </c>
      <c r="AT178" s="7">
        <v>941850.12</v>
      </c>
      <c r="AU178" s="7">
        <v>2205604.17</v>
      </c>
      <c r="AV178" s="7">
        <v>9965667.1799999997</v>
      </c>
      <c r="AW178" s="7">
        <v>7676105.04</v>
      </c>
      <c r="AX178" s="7">
        <v>1038168.03</v>
      </c>
      <c r="AY178" s="7">
        <v>3100642.64</v>
      </c>
      <c r="AZ178" s="7">
        <v>11593750.84</v>
      </c>
      <c r="BA178" s="7">
        <v>12123961.01</v>
      </c>
      <c r="BB178" s="7">
        <v>1105305.3600000001</v>
      </c>
      <c r="BC178" s="7"/>
      <c r="BD178" s="7"/>
      <c r="BE178" s="7"/>
      <c r="BF178" s="7"/>
    </row>
    <row r="179" spans="1:58" hidden="1" x14ac:dyDescent="0.25">
      <c r="A179" s="3" t="s">
        <v>701</v>
      </c>
      <c r="B179" s="3" t="str">
        <f t="shared" si="54"/>
        <v>PI</v>
      </c>
      <c r="C179" s="3" t="s">
        <v>1528</v>
      </c>
      <c r="D179" s="3">
        <v>6</v>
      </c>
      <c r="E179" s="11">
        <f t="shared" ref="E179:E239" si="66">IF(U179+X179&gt;=W179,0,(U179+X179-W179)/T179)</f>
        <v>0</v>
      </c>
      <c r="F179" s="11">
        <f t="shared" ref="F179:F239" si="67">IF(T179&gt;=0,0,1-E179)</f>
        <v>1</v>
      </c>
      <c r="G179" s="7">
        <v>20.997539343393925</v>
      </c>
      <c r="H179" s="11">
        <f t="shared" ref="H179:H239" si="68">IF(T179&gt;0,"",G179*$G$2*F179/100)</f>
        <v>0.41995078686787851</v>
      </c>
      <c r="I179" s="7">
        <f t="shared" ref="I179:I239" si="69">IF(T179&gt;0,"",T179*(1-H179))</f>
        <v>-35250270.26189664</v>
      </c>
      <c r="J179" s="7">
        <v>14844299.08</v>
      </c>
      <c r="K179" s="12">
        <v>0.11</v>
      </c>
      <c r="L179" s="7">
        <v>-593771.9</v>
      </c>
      <c r="M179" s="10">
        <f t="shared" ref="M179:M239" si="70">L179*-1/J179</f>
        <v>3.9999995742473281E-2</v>
      </c>
      <c r="N179" s="12">
        <f t="shared" ref="N179:N239" si="71">M179+K179</f>
        <v>0.14999999574247327</v>
      </c>
      <c r="O179" s="7">
        <f t="shared" ref="O179:O239" si="72">6%*I179</f>
        <v>-2115016.2157137985</v>
      </c>
      <c r="P179" s="11">
        <f t="shared" ref="P179:P239" si="73">O179*-1/J179</f>
        <v>0.1424800325239606</v>
      </c>
      <c r="Q179" s="12">
        <f t="shared" ref="Q179:Q239" si="74">P179+K179</f>
        <v>0.25248003252396062</v>
      </c>
      <c r="R179" s="12">
        <f t="shared" si="55"/>
        <v>0.10248003678148734</v>
      </c>
      <c r="S179" s="12">
        <f t="shared" si="56"/>
        <v>0.68320026460153827</v>
      </c>
      <c r="T179" s="7">
        <f t="shared" si="58"/>
        <v>-60771171.590000004</v>
      </c>
      <c r="U179" s="7">
        <f t="shared" si="59"/>
        <v>13682100.470000001</v>
      </c>
      <c r="V179" s="7">
        <f t="shared" si="60"/>
        <v>68668379.659999996</v>
      </c>
      <c r="W179" s="7">
        <f t="shared" si="61"/>
        <v>7814037.3099999996</v>
      </c>
      <c r="X179" s="7">
        <f t="shared" si="57"/>
        <v>2029144.91</v>
      </c>
      <c r="Y179" s="7" t="str">
        <f t="shared" si="62"/>
        <v/>
      </c>
      <c r="Z179" s="7" t="str">
        <f t="shared" si="63"/>
        <v/>
      </c>
      <c r="AA179" s="7" t="str">
        <f t="shared" si="64"/>
        <v/>
      </c>
      <c r="AB179" s="7" t="str">
        <f t="shared" si="64"/>
        <v/>
      </c>
      <c r="AC179" s="8" t="str">
        <f t="shared" si="65"/>
        <v/>
      </c>
      <c r="AE179" s="9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>
        <v>6476409.71</v>
      </c>
      <c r="AR179" s="7">
        <v>42473466.579999998</v>
      </c>
      <c r="AS179" s="7">
        <v>908076.13</v>
      </c>
      <c r="AT179" s="7">
        <v>0</v>
      </c>
      <c r="AU179" s="7">
        <v>9316280.8499999996</v>
      </c>
      <c r="AV179" s="7">
        <v>45221464.539999999</v>
      </c>
      <c r="AW179" s="7">
        <v>4481877.78</v>
      </c>
      <c r="AX179" s="7">
        <v>2064636.68</v>
      </c>
      <c r="AY179" s="7">
        <v>13682100.470000001</v>
      </c>
      <c r="AZ179" s="7">
        <v>68668379.659999996</v>
      </c>
      <c r="BA179" s="7">
        <v>7814037.3099999996</v>
      </c>
      <c r="BB179" s="7">
        <v>2029144.91</v>
      </c>
      <c r="BC179" s="7"/>
      <c r="BD179" s="7"/>
      <c r="BE179" s="7"/>
      <c r="BF179" s="7"/>
    </row>
    <row r="180" spans="1:58" hidden="1" x14ac:dyDescent="0.25">
      <c r="A180" s="3" t="s">
        <v>293</v>
      </c>
      <c r="B180" s="3" t="str">
        <f t="shared" ref="B180:B239" si="75">RIGHT(A180,2)</f>
        <v>MG</v>
      </c>
      <c r="C180" s="3" t="s">
        <v>1530</v>
      </c>
      <c r="D180" s="3">
        <v>7</v>
      </c>
      <c r="E180" s="11">
        <f t="shared" si="66"/>
        <v>0.39995462749695659</v>
      </c>
      <c r="F180" s="11">
        <f t="shared" si="67"/>
        <v>0.60004537250304346</v>
      </c>
      <c r="G180" s="7">
        <v>8.5184096999505687</v>
      </c>
      <c r="H180" s="11">
        <f t="shared" si="68"/>
        <v>0.10222864643080756</v>
      </c>
      <c r="I180" s="7">
        <f t="shared" si="69"/>
        <v>-18334499.147913434</v>
      </c>
      <c r="J180" s="7">
        <v>4374334.21</v>
      </c>
      <c r="K180" s="12">
        <v>0.11</v>
      </c>
      <c r="L180" s="7">
        <v>-612406.79</v>
      </c>
      <c r="M180" s="10">
        <f t="shared" si="70"/>
        <v>0.14000000013716374</v>
      </c>
      <c r="N180" s="12">
        <f t="shared" si="71"/>
        <v>0.25000000013716372</v>
      </c>
      <c r="O180" s="7">
        <f t="shared" si="72"/>
        <v>-1100069.9488748061</v>
      </c>
      <c r="P180" s="11">
        <f t="shared" si="73"/>
        <v>0.25148283054366943</v>
      </c>
      <c r="Q180" s="12">
        <f t="shared" si="74"/>
        <v>0.36148283054366942</v>
      </c>
      <c r="R180" s="12">
        <f t="shared" ref="R180:R239" si="76">Q180-N180</f>
        <v>0.1114828304065057</v>
      </c>
      <c r="S180" s="12">
        <f t="shared" ref="S180:S239" si="77">Q180/N180-1</f>
        <v>0.44593132138136027</v>
      </c>
      <c r="T180" s="7">
        <f t="shared" si="58"/>
        <v>-20422236.77</v>
      </c>
      <c r="U180" s="7">
        <f t="shared" si="59"/>
        <v>10851956.67</v>
      </c>
      <c r="V180" s="7">
        <f t="shared" si="60"/>
        <v>12254268.67</v>
      </c>
      <c r="W180" s="7">
        <f t="shared" si="61"/>
        <v>19019924.77</v>
      </c>
      <c r="X180" s="7">
        <f t="shared" si="57"/>
        <v>0</v>
      </c>
      <c r="Y180" s="7" t="str">
        <f t="shared" si="62"/>
        <v/>
      </c>
      <c r="Z180" s="7" t="str">
        <f t="shared" si="63"/>
        <v/>
      </c>
      <c r="AA180" s="7" t="str">
        <f t="shared" si="64"/>
        <v/>
      </c>
      <c r="AB180" s="7" t="str">
        <f t="shared" si="64"/>
        <v/>
      </c>
      <c r="AC180" s="8" t="str">
        <f t="shared" si="65"/>
        <v/>
      </c>
      <c r="AE180" s="9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>
        <v>8788911.5399999991</v>
      </c>
      <c r="AR180" s="7">
        <v>10700649.93</v>
      </c>
      <c r="AS180" s="7">
        <v>11662384.01</v>
      </c>
      <c r="AT180" s="7">
        <v>0</v>
      </c>
      <c r="AU180" s="7">
        <v>9364944.5899999999</v>
      </c>
      <c r="AV180" s="7">
        <v>11003705.01</v>
      </c>
      <c r="AW180" s="7">
        <v>14952854.189999999</v>
      </c>
      <c r="AX180" s="7">
        <v>0</v>
      </c>
      <c r="AY180" s="7">
        <v>10851956.67</v>
      </c>
      <c r="AZ180" s="7">
        <v>12254268.67</v>
      </c>
      <c r="BA180" s="7">
        <v>19019924.77</v>
      </c>
      <c r="BB180" s="7">
        <v>0</v>
      </c>
      <c r="BC180" s="7"/>
      <c r="BD180" s="7"/>
      <c r="BE180" s="7"/>
      <c r="BF180" s="7"/>
    </row>
    <row r="181" spans="1:58" hidden="1" x14ac:dyDescent="0.25">
      <c r="A181" s="3" t="s">
        <v>129</v>
      </c>
      <c r="B181" s="3" t="str">
        <f t="shared" si="75"/>
        <v>GO</v>
      </c>
      <c r="C181" s="3" t="s">
        <v>1526</v>
      </c>
      <c r="D181" s="3">
        <v>6</v>
      </c>
      <c r="E181" s="11">
        <f t="shared" si="66"/>
        <v>0.35980520339457833</v>
      </c>
      <c r="F181" s="11">
        <f t="shared" si="67"/>
        <v>0.64019479660542167</v>
      </c>
      <c r="G181" s="7">
        <v>18.26081961203899</v>
      </c>
      <c r="H181" s="11">
        <f t="shared" si="68"/>
        <v>0.23380963394755191</v>
      </c>
      <c r="I181" s="7">
        <f t="shared" si="69"/>
        <v>-65258344.723231301</v>
      </c>
      <c r="J181" s="7">
        <v>19124442.711428571</v>
      </c>
      <c r="K181" s="12">
        <v>0.11</v>
      </c>
      <c r="L181" s="7">
        <v>-581147.21</v>
      </c>
      <c r="M181" s="10">
        <f t="shared" si="70"/>
        <v>3.0387667696727828E-2</v>
      </c>
      <c r="N181" s="12">
        <f t="shared" si="71"/>
        <v>0.14038766769672784</v>
      </c>
      <c r="O181" s="7">
        <f t="shared" si="72"/>
        <v>-3915500.6833938779</v>
      </c>
      <c r="P181" s="11">
        <f t="shared" si="73"/>
        <v>0.20473802779382505</v>
      </c>
      <c r="Q181" s="12">
        <f t="shared" si="74"/>
        <v>0.31473802779382504</v>
      </c>
      <c r="R181" s="12">
        <f t="shared" si="76"/>
        <v>0.1743503600970972</v>
      </c>
      <c r="S181" s="12">
        <f t="shared" si="77"/>
        <v>1.2419207680957931</v>
      </c>
      <c r="T181" s="7">
        <f t="shared" si="58"/>
        <v>-85172494.479999989</v>
      </c>
      <c r="U181" s="7">
        <f t="shared" si="59"/>
        <v>15118691.880000001</v>
      </c>
      <c r="V181" s="7">
        <f t="shared" si="60"/>
        <v>54526987.780000001</v>
      </c>
      <c r="W181" s="7">
        <f t="shared" si="61"/>
        <v>45764198.579999998</v>
      </c>
      <c r="X181" s="7">
        <f t="shared" si="57"/>
        <v>0</v>
      </c>
      <c r="Y181" s="7" t="str">
        <f t="shared" si="62"/>
        <v/>
      </c>
      <c r="Z181" s="7" t="str">
        <f t="shared" si="63"/>
        <v/>
      </c>
      <c r="AA181" s="7" t="str">
        <f t="shared" si="64"/>
        <v/>
      </c>
      <c r="AB181" s="7" t="str">
        <f t="shared" si="64"/>
        <v/>
      </c>
      <c r="AC181" s="8" t="str">
        <f t="shared" si="65"/>
        <v/>
      </c>
      <c r="AE181" s="9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>
        <v>10429957.41</v>
      </c>
      <c r="AR181" s="7">
        <v>72024471.269999996</v>
      </c>
      <c r="AS181" s="7">
        <v>34266861.329999998</v>
      </c>
      <c r="AT181" s="7">
        <v>2707089.41</v>
      </c>
      <c r="AU181" s="7">
        <v>12323401.189999999</v>
      </c>
      <c r="AV181" s="7">
        <v>43937170.200000003</v>
      </c>
      <c r="AW181" s="7">
        <v>36922523.210000001</v>
      </c>
      <c r="AX181" s="7">
        <v>0</v>
      </c>
      <c r="AY181" s="7">
        <v>15118691.880000001</v>
      </c>
      <c r="AZ181" s="7">
        <v>54526987.780000001</v>
      </c>
      <c r="BA181" s="7">
        <v>45764198.579999998</v>
      </c>
      <c r="BB181" s="7">
        <v>0</v>
      </c>
      <c r="BC181" s="7"/>
      <c r="BD181" s="7"/>
      <c r="BE181" s="7"/>
      <c r="BF181" s="7"/>
    </row>
    <row r="182" spans="1:58" hidden="1" x14ac:dyDescent="0.25">
      <c r="A182" s="3" t="s">
        <v>1338</v>
      </c>
      <c r="B182" s="3" t="str">
        <f t="shared" si="75"/>
        <v>SP</v>
      </c>
      <c r="C182" s="3" t="s">
        <v>1530</v>
      </c>
      <c r="D182" s="3">
        <v>6</v>
      </c>
      <c r="E182" s="11">
        <f t="shared" si="66"/>
        <v>0.16300581736627351</v>
      </c>
      <c r="F182" s="11">
        <f t="shared" si="67"/>
        <v>0.83699418263372649</v>
      </c>
      <c r="G182" s="7">
        <v>32.854056214037577</v>
      </c>
      <c r="H182" s="11">
        <f t="shared" si="68"/>
        <v>0.54997307854141764</v>
      </c>
      <c r="I182" s="7">
        <f t="shared" si="69"/>
        <v>-25921308.746041637</v>
      </c>
      <c r="J182" s="7">
        <v>21824890.345714282</v>
      </c>
      <c r="K182" s="12">
        <v>0.18090000000000001</v>
      </c>
      <c r="L182" s="7">
        <v>-845101.32</v>
      </c>
      <c r="M182" s="10">
        <f t="shared" si="70"/>
        <v>3.8721904514216775E-2</v>
      </c>
      <c r="N182" s="12">
        <f t="shared" si="71"/>
        <v>0.21962190451421679</v>
      </c>
      <c r="O182" s="7">
        <f t="shared" si="72"/>
        <v>-1555278.5247624982</v>
      </c>
      <c r="P182" s="11">
        <f t="shared" si="73"/>
        <v>7.1261687922656886E-2</v>
      </c>
      <c r="Q182" s="12">
        <f t="shared" si="74"/>
        <v>0.25216168792265692</v>
      </c>
      <c r="R182" s="12">
        <f t="shared" si="76"/>
        <v>3.2539783408440132E-2</v>
      </c>
      <c r="S182" s="12">
        <f t="shared" si="77"/>
        <v>0.14816274123664996</v>
      </c>
      <c r="T182" s="7">
        <f t="shared" si="58"/>
        <v>-57599462.409999996</v>
      </c>
      <c r="U182" s="7">
        <f t="shared" si="59"/>
        <v>43670155.770000003</v>
      </c>
      <c r="V182" s="7">
        <f t="shared" si="60"/>
        <v>48210414.960000001</v>
      </c>
      <c r="W182" s="7">
        <f t="shared" si="61"/>
        <v>56751925.829999998</v>
      </c>
      <c r="X182" s="7">
        <f t="shared" si="57"/>
        <v>3692722.61</v>
      </c>
      <c r="Y182" s="7" t="str">
        <f t="shared" si="62"/>
        <v/>
      </c>
      <c r="Z182" s="7" t="str">
        <f t="shared" si="63"/>
        <v/>
      </c>
      <c r="AA182" s="7" t="str">
        <f t="shared" si="64"/>
        <v/>
      </c>
      <c r="AB182" s="7" t="str">
        <f t="shared" si="64"/>
        <v/>
      </c>
      <c r="AC182" s="8" t="str">
        <f t="shared" si="65"/>
        <v/>
      </c>
      <c r="AE182" s="9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>
        <v>35866047.960000001</v>
      </c>
      <c r="AR182" s="7">
        <v>60054829.549999997</v>
      </c>
      <c r="AS182" s="7">
        <v>30997859.760000002</v>
      </c>
      <c r="AT182" s="7">
        <v>882815.63</v>
      </c>
      <c r="AU182" s="7">
        <v>42167819.530000001</v>
      </c>
      <c r="AV182" s="7">
        <v>63886668</v>
      </c>
      <c r="AW182" s="7">
        <v>35039592.240000002</v>
      </c>
      <c r="AX182" s="7">
        <v>1898115.08</v>
      </c>
      <c r="AY182" s="7">
        <v>43670155.770000003</v>
      </c>
      <c r="AZ182" s="7">
        <v>48210414.960000001</v>
      </c>
      <c r="BA182" s="7">
        <v>56751925.829999998</v>
      </c>
      <c r="BB182" s="7">
        <v>3692722.61</v>
      </c>
      <c r="BC182" s="7"/>
      <c r="BD182" s="7"/>
      <c r="BE182" s="7"/>
      <c r="BF182" s="7"/>
    </row>
    <row r="183" spans="1:58" hidden="1" x14ac:dyDescent="0.25">
      <c r="A183" s="3" t="s">
        <v>1005</v>
      </c>
      <c r="B183" s="3" t="str">
        <f t="shared" si="75"/>
        <v>RS</v>
      </c>
      <c r="C183" s="3" t="s">
        <v>1529</v>
      </c>
      <c r="D183" s="3">
        <v>6</v>
      </c>
      <c r="E183" s="11">
        <f t="shared" si="66"/>
        <v>0</v>
      </c>
      <c r="F183" s="11">
        <f t="shared" si="67"/>
        <v>1</v>
      </c>
      <c r="G183" s="7">
        <v>7.2013649634458483</v>
      </c>
      <c r="H183" s="11">
        <f t="shared" si="68"/>
        <v>0.14402729926891697</v>
      </c>
      <c r="I183" s="7">
        <f t="shared" si="69"/>
        <v>-38711904.174019977</v>
      </c>
      <c r="J183" s="7">
        <v>9200565.1899999995</v>
      </c>
      <c r="K183" s="12">
        <v>0.11</v>
      </c>
      <c r="L183" s="7">
        <v>-974339.85</v>
      </c>
      <c r="M183" s="10">
        <f t="shared" si="70"/>
        <v>0.10589999960643723</v>
      </c>
      <c r="N183" s="12">
        <f t="shared" si="71"/>
        <v>0.21589999960643724</v>
      </c>
      <c r="O183" s="7">
        <f t="shared" si="72"/>
        <v>-2322714.2504411987</v>
      </c>
      <c r="P183" s="11">
        <f t="shared" si="73"/>
        <v>0.25245343111809404</v>
      </c>
      <c r="Q183" s="12">
        <f t="shared" si="74"/>
        <v>0.36245343111809403</v>
      </c>
      <c r="R183" s="12">
        <f t="shared" si="76"/>
        <v>0.14655343151165678</v>
      </c>
      <c r="S183" s="12">
        <f t="shared" si="77"/>
        <v>0.67880237044376157</v>
      </c>
      <c r="T183" s="7">
        <f t="shared" si="58"/>
        <v>-45225629.439999998</v>
      </c>
      <c r="U183" s="7">
        <f t="shared" si="59"/>
        <v>20913182.559999999</v>
      </c>
      <c r="V183" s="7">
        <f t="shared" si="60"/>
        <v>48767531</v>
      </c>
      <c r="W183" s="7">
        <f t="shared" si="61"/>
        <v>21091107</v>
      </c>
      <c r="X183" s="7">
        <f t="shared" si="57"/>
        <v>3719826</v>
      </c>
      <c r="Y183" s="7" t="str">
        <f t="shared" si="62"/>
        <v/>
      </c>
      <c r="Z183" s="7" t="str">
        <f t="shared" si="63"/>
        <v/>
      </c>
      <c r="AA183" s="7" t="str">
        <f t="shared" si="64"/>
        <v/>
      </c>
      <c r="AB183" s="7" t="str">
        <f t="shared" si="64"/>
        <v/>
      </c>
      <c r="AC183" s="8" t="str">
        <f t="shared" si="65"/>
        <v/>
      </c>
      <c r="AE183" s="9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>
        <v>13867913.470000001</v>
      </c>
      <c r="AR183" s="7">
        <v>47593971.280000001</v>
      </c>
      <c r="AS183" s="7">
        <v>12980820.460000001</v>
      </c>
      <c r="AT183" s="7">
        <v>961740.16</v>
      </c>
      <c r="AU183" s="7">
        <v>16684482.99</v>
      </c>
      <c r="AV183" s="7">
        <v>50513400.18</v>
      </c>
      <c r="AW183" s="7">
        <v>12977168.449999999</v>
      </c>
      <c r="AX183" s="7">
        <v>3135435.48</v>
      </c>
      <c r="AY183" s="7">
        <v>20913182.559999999</v>
      </c>
      <c r="AZ183" s="7">
        <v>48767531</v>
      </c>
      <c r="BA183" s="7">
        <v>21091107</v>
      </c>
      <c r="BB183" s="7">
        <v>3719826</v>
      </c>
      <c r="BC183" s="7"/>
      <c r="BD183" s="7"/>
      <c r="BE183" s="7"/>
      <c r="BF183" s="7"/>
    </row>
    <row r="184" spans="1:58" hidden="1" x14ac:dyDescent="0.25">
      <c r="A184" s="3" t="s">
        <v>702</v>
      </c>
      <c r="B184" s="3" t="str">
        <f t="shared" si="75"/>
        <v>PI</v>
      </c>
      <c r="C184" s="3" t="s">
        <v>1528</v>
      </c>
      <c r="D184" s="3">
        <v>7</v>
      </c>
      <c r="E184" s="11">
        <f t="shared" si="66"/>
        <v>0.13457618602766225</v>
      </c>
      <c r="F184" s="11">
        <f t="shared" si="67"/>
        <v>0.86542381397233781</v>
      </c>
      <c r="G184" s="7">
        <v>20.599114383898907</v>
      </c>
      <c r="H184" s="11">
        <f t="shared" si="68"/>
        <v>0.35653928269132473</v>
      </c>
      <c r="I184" s="7">
        <f t="shared" si="69"/>
        <v>-16476818.180811858</v>
      </c>
      <c r="J184" s="7">
        <v>4042795.77</v>
      </c>
      <c r="K184" s="12">
        <v>0.11</v>
      </c>
      <c r="L184" s="7">
        <v>-242567.75</v>
      </c>
      <c r="M184" s="10">
        <f t="shared" si="70"/>
        <v>6.00000009399436E-2</v>
      </c>
      <c r="N184" s="12">
        <f t="shared" si="71"/>
        <v>0.17000000093994361</v>
      </c>
      <c r="O184" s="7">
        <f t="shared" si="72"/>
        <v>-988609.09084871144</v>
      </c>
      <c r="P184" s="11">
        <f t="shared" si="73"/>
        <v>0.24453599615018679</v>
      </c>
      <c r="Q184" s="12">
        <f t="shared" si="74"/>
        <v>0.35453599615018677</v>
      </c>
      <c r="R184" s="12">
        <f t="shared" si="76"/>
        <v>0.18453599521024316</v>
      </c>
      <c r="S184" s="12">
        <f t="shared" si="77"/>
        <v>1.0855058481760524</v>
      </c>
      <c r="T184" s="7">
        <f t="shared" si="58"/>
        <v>-25606564.219999999</v>
      </c>
      <c r="U184" s="7">
        <f t="shared" si="59"/>
        <v>1261807.43</v>
      </c>
      <c r="V184" s="7">
        <f t="shared" si="60"/>
        <v>22160530.469999999</v>
      </c>
      <c r="W184" s="7">
        <f t="shared" si="61"/>
        <v>4707841.18</v>
      </c>
      <c r="X184" s="7">
        <f t="shared" si="57"/>
        <v>0</v>
      </c>
      <c r="Y184" s="7" t="str">
        <f t="shared" si="62"/>
        <v/>
      </c>
      <c r="Z184" s="7" t="str">
        <f t="shared" si="63"/>
        <v/>
      </c>
      <c r="AA184" s="7" t="str">
        <f t="shared" si="64"/>
        <v/>
      </c>
      <c r="AB184" s="7" t="str">
        <f t="shared" si="64"/>
        <v/>
      </c>
      <c r="AC184" s="8" t="str">
        <f t="shared" si="65"/>
        <v/>
      </c>
      <c r="AE184" s="9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>
        <v>223097.09</v>
      </c>
      <c r="AR184" s="7">
        <v>16501748</v>
      </c>
      <c r="AS184" s="7">
        <v>0</v>
      </c>
      <c r="AT184" s="7">
        <v>0</v>
      </c>
      <c r="AU184" s="7">
        <v>648339.96</v>
      </c>
      <c r="AV184" s="7">
        <v>17601990.640000001</v>
      </c>
      <c r="AW184" s="7">
        <v>3873180.06</v>
      </c>
      <c r="AX184" s="7">
        <v>0</v>
      </c>
      <c r="AY184" s="7">
        <v>1261807.43</v>
      </c>
      <c r="AZ184" s="7">
        <v>22160530.469999999</v>
      </c>
      <c r="BA184" s="7">
        <v>4707841.18</v>
      </c>
      <c r="BB184" s="7">
        <v>0</v>
      </c>
      <c r="BC184" s="7"/>
      <c r="BD184" s="7"/>
      <c r="BE184" s="7"/>
      <c r="BF184" s="7"/>
    </row>
    <row r="185" spans="1:58" hidden="1" x14ac:dyDescent="0.25">
      <c r="A185" s="3" t="s">
        <v>294</v>
      </c>
      <c r="B185" s="3" t="str">
        <f t="shared" si="75"/>
        <v>MG</v>
      </c>
      <c r="C185" s="3" t="s">
        <v>1530</v>
      </c>
      <c r="D185" s="3">
        <v>6</v>
      </c>
      <c r="E185" s="11">
        <f t="shared" si="66"/>
        <v>0.29885613631582103</v>
      </c>
      <c r="F185" s="11">
        <f t="shared" si="67"/>
        <v>0.70114386368417891</v>
      </c>
      <c r="G185" s="7">
        <v>8.9979466859397803</v>
      </c>
      <c r="H185" s="11">
        <f t="shared" si="68"/>
        <v>0.12617710209208141</v>
      </c>
      <c r="I185" s="7">
        <f t="shared" si="69"/>
        <v>-59143531.397920527</v>
      </c>
      <c r="J185" s="7">
        <v>11046083.1</v>
      </c>
      <c r="K185" s="12">
        <v>0.11</v>
      </c>
      <c r="L185" s="7">
        <v>-994147.1</v>
      </c>
      <c r="M185" s="10">
        <f t="shared" si="70"/>
        <v>8.9999965689195299E-2</v>
      </c>
      <c r="N185" s="12">
        <f t="shared" si="71"/>
        <v>0.19999996568919531</v>
      </c>
      <c r="O185" s="7">
        <f t="shared" si="72"/>
        <v>-3548611.8838752313</v>
      </c>
      <c r="P185" s="11">
        <f t="shared" si="73"/>
        <v>0.32125522248472232</v>
      </c>
      <c r="Q185" s="12">
        <f t="shared" si="74"/>
        <v>0.43125522248472231</v>
      </c>
      <c r="R185" s="12">
        <f t="shared" si="76"/>
        <v>0.231255256795527</v>
      </c>
      <c r="S185" s="12">
        <f t="shared" si="77"/>
        <v>1.1562764823415179</v>
      </c>
      <c r="T185" s="7">
        <f t="shared" si="58"/>
        <v>-67683659.399999991</v>
      </c>
      <c r="U185" s="7">
        <f t="shared" si="59"/>
        <v>20966557.039999999</v>
      </c>
      <c r="V185" s="7">
        <f t="shared" si="60"/>
        <v>47455982.460000001</v>
      </c>
      <c r="W185" s="7">
        <f t="shared" si="61"/>
        <v>41556977.899999999</v>
      </c>
      <c r="X185" s="7">
        <f t="shared" si="57"/>
        <v>362743.92</v>
      </c>
      <c r="Y185" s="7" t="str">
        <f t="shared" si="62"/>
        <v/>
      </c>
      <c r="Z185" s="7" t="str">
        <f t="shared" si="63"/>
        <v/>
      </c>
      <c r="AA185" s="7" t="str">
        <f t="shared" si="64"/>
        <v/>
      </c>
      <c r="AB185" s="7" t="str">
        <f t="shared" si="64"/>
        <v/>
      </c>
      <c r="AC185" s="8" t="str">
        <f t="shared" si="65"/>
        <v/>
      </c>
      <c r="AE185" s="9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>
        <v>15861100.17</v>
      </c>
      <c r="AR185" s="7">
        <v>45344527.469999999</v>
      </c>
      <c r="AS185" s="7">
        <v>27587307.760000002</v>
      </c>
      <c r="AT185" s="7">
        <v>581319.52</v>
      </c>
      <c r="AU185" s="7">
        <v>18094544.440000001</v>
      </c>
      <c r="AV185" s="7">
        <v>44831583.469999999</v>
      </c>
      <c r="AW185" s="7">
        <v>34753796.670000002</v>
      </c>
      <c r="AX185" s="7">
        <v>546979.31999999995</v>
      </c>
      <c r="AY185" s="7">
        <v>20966557.039999999</v>
      </c>
      <c r="AZ185" s="7">
        <v>47455982.460000001</v>
      </c>
      <c r="BA185" s="7">
        <v>41556977.899999999</v>
      </c>
      <c r="BB185" s="7">
        <v>362743.92</v>
      </c>
      <c r="BC185" s="7"/>
      <c r="BD185" s="7"/>
      <c r="BE185" s="7"/>
      <c r="BF185" s="7"/>
    </row>
    <row r="186" spans="1:58" hidden="1" x14ac:dyDescent="0.25">
      <c r="A186" s="3" t="s">
        <v>757</v>
      </c>
      <c r="B186" s="3" t="str">
        <f t="shared" si="75"/>
        <v>PR</v>
      </c>
      <c r="C186" s="3" t="s">
        <v>1529</v>
      </c>
      <c r="D186" s="3">
        <v>7</v>
      </c>
      <c r="E186" s="11">
        <f t="shared" si="66"/>
        <v>0.6314166826799128</v>
      </c>
      <c r="F186" s="11">
        <f t="shared" si="67"/>
        <v>0.3685833173200872</v>
      </c>
      <c r="G186" s="7">
        <v>35.875514486723496</v>
      </c>
      <c r="H186" s="11">
        <f t="shared" si="68"/>
        <v>0.26446232280162785</v>
      </c>
      <c r="I186" s="7">
        <f t="shared" si="69"/>
        <v>-30937229.270411745</v>
      </c>
      <c r="J186" s="7">
        <v>6661024.1500000004</v>
      </c>
      <c r="K186" s="12">
        <v>0.11</v>
      </c>
      <c r="L186" s="7">
        <v>-1332204.83</v>
      </c>
      <c r="M186" s="10">
        <f t="shared" si="70"/>
        <v>0.2</v>
      </c>
      <c r="N186" s="12">
        <f t="shared" si="71"/>
        <v>0.31</v>
      </c>
      <c r="O186" s="7">
        <f t="shared" si="72"/>
        <v>-1856233.7562247047</v>
      </c>
      <c r="P186" s="11">
        <f t="shared" si="73"/>
        <v>0.27867092423388146</v>
      </c>
      <c r="Q186" s="12">
        <f t="shared" si="74"/>
        <v>0.38867092423388144</v>
      </c>
      <c r="R186" s="12">
        <f t="shared" si="76"/>
        <v>7.8670924233881445E-2</v>
      </c>
      <c r="S186" s="12">
        <f t="shared" si="77"/>
        <v>0.25377717494800467</v>
      </c>
      <c r="T186" s="7">
        <f t="shared" si="58"/>
        <v>-42060699.579999998</v>
      </c>
      <c r="U186" s="7">
        <f t="shared" si="59"/>
        <v>4134.5</v>
      </c>
      <c r="V186" s="7">
        <f t="shared" si="60"/>
        <v>15502872.18</v>
      </c>
      <c r="W186" s="7">
        <f t="shared" si="61"/>
        <v>26561961.899999999</v>
      </c>
      <c r="X186" s="7">
        <f t="shared" si="57"/>
        <v>0</v>
      </c>
      <c r="Y186" s="7" t="str">
        <f t="shared" si="62"/>
        <v/>
      </c>
      <c r="Z186" s="7" t="str">
        <f t="shared" si="63"/>
        <v/>
      </c>
      <c r="AA186" s="7" t="str">
        <f t="shared" si="64"/>
        <v/>
      </c>
      <c r="AB186" s="7" t="str">
        <f t="shared" si="64"/>
        <v/>
      </c>
      <c r="AC186" s="8" t="str">
        <f t="shared" si="65"/>
        <v/>
      </c>
      <c r="AE186" s="9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>
        <v>6633.06</v>
      </c>
      <c r="AR186" s="7">
        <v>17363615.399999999</v>
      </c>
      <c r="AS186" s="7">
        <v>20806822.09</v>
      </c>
      <c r="AT186" s="7">
        <v>0</v>
      </c>
      <c r="AU186" s="7">
        <v>1622747.98</v>
      </c>
      <c r="AV186" s="7">
        <v>14973221.4</v>
      </c>
      <c r="AW186" s="7">
        <v>23696698.719999999</v>
      </c>
      <c r="AX186" s="7">
        <v>888411.14</v>
      </c>
      <c r="AY186" s="7">
        <v>4134.5</v>
      </c>
      <c r="AZ186" s="7">
        <v>15502872.18</v>
      </c>
      <c r="BA186" s="7">
        <v>26561961.899999999</v>
      </c>
      <c r="BB186" s="7">
        <v>0</v>
      </c>
      <c r="BC186" s="7"/>
      <c r="BD186" s="7"/>
      <c r="BE186" s="7"/>
      <c r="BF186" s="7"/>
    </row>
    <row r="187" spans="1:58" hidden="1" x14ac:dyDescent="0.25">
      <c r="A187" s="3" t="s">
        <v>130</v>
      </c>
      <c r="B187" s="3" t="str">
        <f t="shared" si="75"/>
        <v>GO</v>
      </c>
      <c r="C187" s="3" t="s">
        <v>1526</v>
      </c>
      <c r="D187" s="3">
        <v>7</v>
      </c>
      <c r="E187" s="11">
        <f t="shared" si="66"/>
        <v>0.12217317753748497</v>
      </c>
      <c r="F187" s="11">
        <f t="shared" si="67"/>
        <v>0.87782682246251498</v>
      </c>
      <c r="G187" s="7">
        <v>18.036373155122813</v>
      </c>
      <c r="H187" s="11">
        <f t="shared" si="68"/>
        <v>0.31665624271019327</v>
      </c>
      <c r="I187" s="7">
        <f t="shared" si="69"/>
        <v>-14963411.779270515</v>
      </c>
      <c r="J187" s="7">
        <v>5936226.0099999998</v>
      </c>
      <c r="K187" s="12">
        <v>0.13400000000000001</v>
      </c>
      <c r="L187" s="7">
        <v>-95929.45</v>
      </c>
      <c r="M187" s="10">
        <f t="shared" si="70"/>
        <v>1.6160006347197688E-2</v>
      </c>
      <c r="N187" s="12">
        <f t="shared" si="71"/>
        <v>0.1501600063471977</v>
      </c>
      <c r="O187" s="7">
        <f t="shared" si="72"/>
        <v>-897804.70675623091</v>
      </c>
      <c r="P187" s="11">
        <f t="shared" si="73"/>
        <v>0.151241665200047</v>
      </c>
      <c r="Q187" s="12">
        <f t="shared" si="74"/>
        <v>0.28524166520004701</v>
      </c>
      <c r="R187" s="12">
        <f t="shared" si="76"/>
        <v>0.13508165885284931</v>
      </c>
      <c r="S187" s="12">
        <f t="shared" si="77"/>
        <v>0.89958479716973061</v>
      </c>
      <c r="T187" s="7">
        <f t="shared" si="58"/>
        <v>-21897341.740000002</v>
      </c>
      <c r="U187" s="7">
        <f t="shared" si="59"/>
        <v>5042224.05</v>
      </c>
      <c r="V187" s="7">
        <f t="shared" si="60"/>
        <v>19222073.920000002</v>
      </c>
      <c r="W187" s="7">
        <f t="shared" si="61"/>
        <v>7717491.8700000001</v>
      </c>
      <c r="X187" s="7">
        <f t="shared" si="57"/>
        <v>0</v>
      </c>
      <c r="Y187" s="7" t="str">
        <f t="shared" si="62"/>
        <v/>
      </c>
      <c r="Z187" s="7" t="str">
        <f t="shared" si="63"/>
        <v/>
      </c>
      <c r="AA187" s="7" t="str">
        <f t="shared" si="64"/>
        <v/>
      </c>
      <c r="AB187" s="7" t="str">
        <f t="shared" si="64"/>
        <v/>
      </c>
      <c r="AC187" s="8" t="str">
        <f t="shared" si="65"/>
        <v/>
      </c>
      <c r="AE187" s="9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>
        <v>3767240.94</v>
      </c>
      <c r="AR187" s="7">
        <v>17788490.050000001</v>
      </c>
      <c r="AS187" s="7">
        <v>6376240.9800000004</v>
      </c>
      <c r="AT187" s="7">
        <v>1230877.74</v>
      </c>
      <c r="AU187" s="7">
        <v>4067819.51</v>
      </c>
      <c r="AV187" s="7">
        <v>25718899.640000001</v>
      </c>
      <c r="AW187" s="7">
        <v>6516219.9699999997</v>
      </c>
      <c r="AX187" s="7">
        <v>0</v>
      </c>
      <c r="AY187" s="7">
        <v>5042224.05</v>
      </c>
      <c r="AZ187" s="7">
        <v>19222073.920000002</v>
      </c>
      <c r="BA187" s="7">
        <v>7717491.8700000001</v>
      </c>
      <c r="BB187" s="7">
        <v>0</v>
      </c>
      <c r="BC187" s="7"/>
      <c r="BD187" s="7"/>
      <c r="BE187" s="7"/>
      <c r="BF187" s="7"/>
    </row>
    <row r="188" spans="1:58" hidden="1" x14ac:dyDescent="0.25">
      <c r="A188" s="3" t="s">
        <v>40</v>
      </c>
      <c r="B188" s="3" t="str">
        <f t="shared" si="75"/>
        <v>BA</v>
      </c>
      <c r="C188" s="3" t="s">
        <v>1528</v>
      </c>
      <c r="D188" s="3">
        <v>6</v>
      </c>
      <c r="E188" s="11">
        <f t="shared" si="66"/>
        <v>0</v>
      </c>
      <c r="F188" s="11">
        <f t="shared" si="67"/>
        <v>1</v>
      </c>
      <c r="G188" s="7">
        <v>21.749777612333247</v>
      </c>
      <c r="H188" s="11">
        <f t="shared" si="68"/>
        <v>0.43499555224666492</v>
      </c>
      <c r="I188" s="7">
        <f t="shared" si="69"/>
        <v>-23900629.849829283</v>
      </c>
      <c r="J188" s="7">
        <v>11497769.960000001</v>
      </c>
      <c r="K188" s="12">
        <v>0.11</v>
      </c>
      <c r="L188" s="7">
        <v>-450000</v>
      </c>
      <c r="M188" s="10">
        <f t="shared" si="70"/>
        <v>3.9138024292147168E-2</v>
      </c>
      <c r="N188" s="12">
        <f t="shared" si="71"/>
        <v>0.14913802429214718</v>
      </c>
      <c r="O188" s="7">
        <f t="shared" si="72"/>
        <v>-1434037.7909897568</v>
      </c>
      <c r="P188" s="11">
        <f t="shared" si="73"/>
        <v>0.12472312422136481</v>
      </c>
      <c r="Q188" s="12">
        <f t="shared" si="74"/>
        <v>0.23472312422136482</v>
      </c>
      <c r="R188" s="12">
        <f t="shared" si="76"/>
        <v>8.5585099929217645E-2</v>
      </c>
      <c r="S188" s="12">
        <f t="shared" si="77"/>
        <v>0.57386505108559427</v>
      </c>
      <c r="T188" s="7">
        <f t="shared" si="58"/>
        <v>-42301666.730000004</v>
      </c>
      <c r="U188" s="7">
        <f t="shared" si="59"/>
        <v>11511455.74</v>
      </c>
      <c r="V188" s="7">
        <f t="shared" si="60"/>
        <v>45885746.890000001</v>
      </c>
      <c r="W188" s="7">
        <f t="shared" si="61"/>
        <v>8474847.2400000002</v>
      </c>
      <c r="X188" s="7">
        <f t="shared" si="57"/>
        <v>547471.66</v>
      </c>
      <c r="Y188" s="7" t="str">
        <f t="shared" si="62"/>
        <v/>
      </c>
      <c r="Z188" s="7" t="str">
        <f t="shared" si="63"/>
        <v/>
      </c>
      <c r="AA188" s="7" t="str">
        <f t="shared" si="64"/>
        <v/>
      </c>
      <c r="AB188" s="7" t="str">
        <f t="shared" si="64"/>
        <v/>
      </c>
      <c r="AC188" s="8" t="str">
        <f t="shared" si="65"/>
        <v/>
      </c>
      <c r="AE188" s="9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>
        <v>7048328.6200000001</v>
      </c>
      <c r="AR188" s="7">
        <v>-23514640.780000001</v>
      </c>
      <c r="AS188" s="7">
        <v>0</v>
      </c>
      <c r="AT188" s="7">
        <v>0</v>
      </c>
      <c r="AU188" s="7">
        <v>8650081.3100000005</v>
      </c>
      <c r="AV188" s="7">
        <v>42621284.490000002</v>
      </c>
      <c r="AW188" s="7">
        <v>7077612.9900000002</v>
      </c>
      <c r="AX188" s="7">
        <v>604700.75</v>
      </c>
      <c r="AY188" s="7">
        <v>11511455.74</v>
      </c>
      <c r="AZ188" s="7">
        <v>45885746.890000001</v>
      </c>
      <c r="BA188" s="7">
        <v>8474847.2400000002</v>
      </c>
      <c r="BB188" s="7">
        <v>547471.66</v>
      </c>
      <c r="BC188" s="7"/>
      <c r="BD188" s="7"/>
      <c r="BE188" s="7"/>
      <c r="BF188" s="7"/>
    </row>
    <row r="189" spans="1:58" hidden="1" x14ac:dyDescent="0.25">
      <c r="A189" s="3" t="s">
        <v>602</v>
      </c>
      <c r="B189" s="3" t="str">
        <f t="shared" si="75"/>
        <v>PE</v>
      </c>
      <c r="C189" s="3" t="s">
        <v>1528</v>
      </c>
      <c r="D189" s="3">
        <v>6</v>
      </c>
      <c r="E189" s="11">
        <f t="shared" si="66"/>
        <v>0</v>
      </c>
      <c r="F189" s="11">
        <f t="shared" si="67"/>
        <v>1</v>
      </c>
      <c r="G189" s="7">
        <v>15.457270109513006</v>
      </c>
      <c r="H189" s="11">
        <f t="shared" si="68"/>
        <v>0.3091454021902601</v>
      </c>
      <c r="I189" s="7">
        <f t="shared" si="69"/>
        <v>-92846.381207835249</v>
      </c>
      <c r="J189" s="7">
        <v>12169480.5</v>
      </c>
      <c r="K189" s="12">
        <v>0.14130000000000001</v>
      </c>
      <c r="L189" s="7">
        <v>0</v>
      </c>
      <c r="M189" s="10">
        <f t="shared" si="70"/>
        <v>0</v>
      </c>
      <c r="N189" s="12">
        <f t="shared" si="71"/>
        <v>0.14130000000000001</v>
      </c>
      <c r="O189" s="7">
        <f t="shared" si="72"/>
        <v>-5570.7828724701149</v>
      </c>
      <c r="P189" s="11">
        <f t="shared" si="73"/>
        <v>4.5776669533840125E-4</v>
      </c>
      <c r="Q189" s="12">
        <f t="shared" si="74"/>
        <v>0.14175776669533841</v>
      </c>
      <c r="R189" s="12">
        <f t="shared" si="76"/>
        <v>4.5776669533839631E-4</v>
      </c>
      <c r="S189" s="12">
        <f t="shared" si="77"/>
        <v>3.239679372529336E-3</v>
      </c>
      <c r="T189" s="7">
        <f t="shared" si="58"/>
        <v>-134393.52000000002</v>
      </c>
      <c r="U189" s="7">
        <f t="shared" si="59"/>
        <v>105313.55</v>
      </c>
      <c r="V189" s="7">
        <f>IF(SUM($BC189:$BF189)&lt;&gt;0,BD189,IF(SUM($AY189:$BB189)&lt;&gt;0,AZ189,IF(SUM($AU189:$AX189)&lt;&gt;0,AV189,IF(SUM($AQ189:$AT189)&lt;&gt;0,AR189,""))))*-1</f>
        <v>239707.07</v>
      </c>
      <c r="W189" s="7">
        <f t="shared" si="61"/>
        <v>0</v>
      </c>
      <c r="X189" s="7">
        <f t="shared" si="57"/>
        <v>0</v>
      </c>
      <c r="Y189" s="7">
        <f t="shared" si="62"/>
        <v>-119031809.08999999</v>
      </c>
      <c r="Z189" s="7">
        <f t="shared" si="63"/>
        <v>-357095427.26999998</v>
      </c>
      <c r="AA189" s="7">
        <f t="shared" si="64"/>
        <v>0</v>
      </c>
      <c r="AB189" s="7">
        <f t="shared" si="64"/>
        <v>264042903.19999999</v>
      </c>
      <c r="AC189" s="8">
        <f t="shared" si="65"/>
        <v>93052524.069999993</v>
      </c>
      <c r="AE189" s="9">
        <v>0</v>
      </c>
      <c r="AF189" s="7">
        <v>264042903.19999999</v>
      </c>
      <c r="AG189" s="7">
        <v>93052524.069999993</v>
      </c>
      <c r="AH189" s="7"/>
      <c r="AI189" s="7"/>
      <c r="AJ189" s="7"/>
      <c r="AK189" s="7"/>
      <c r="AL189" s="7"/>
      <c r="AM189" s="7"/>
      <c r="AN189" s="7"/>
      <c r="AO189" s="7"/>
      <c r="AP189" s="7"/>
      <c r="AQ189" s="7">
        <v>105313.55</v>
      </c>
      <c r="AR189" s="7">
        <v>-239707.07</v>
      </c>
      <c r="AS189" s="7">
        <v>0</v>
      </c>
      <c r="AT189" s="7">
        <v>0</v>
      </c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</row>
    <row r="190" spans="1:58" hidden="1" x14ac:dyDescent="0.25">
      <c r="A190" s="3" t="s">
        <v>131</v>
      </c>
      <c r="B190" s="3" t="str">
        <f t="shared" si="75"/>
        <v>GO</v>
      </c>
      <c r="C190" s="3" t="s">
        <v>1526</v>
      </c>
      <c r="D190" s="3">
        <v>7</v>
      </c>
      <c r="E190" s="11">
        <f t="shared" si="66"/>
        <v>0.25656415370021246</v>
      </c>
      <c r="F190" s="11">
        <f t="shared" si="67"/>
        <v>0.74343584629978754</v>
      </c>
      <c r="G190" s="7">
        <v>8.8142562853421449</v>
      </c>
      <c r="H190" s="11">
        <f t="shared" si="68"/>
        <v>0.1310566816199312</v>
      </c>
      <c r="I190" s="7">
        <f t="shared" si="69"/>
        <v>-14120394.433312891</v>
      </c>
      <c r="J190" s="7">
        <v>3979984.24</v>
      </c>
      <c r="K190" s="12">
        <v>0.11</v>
      </c>
      <c r="L190" s="7">
        <v>-238799.05</v>
      </c>
      <c r="M190" s="10">
        <f t="shared" si="70"/>
        <v>5.9999998894467978E-2</v>
      </c>
      <c r="N190" s="12">
        <f t="shared" si="71"/>
        <v>0.16999999889446799</v>
      </c>
      <c r="O190" s="7">
        <f t="shared" si="72"/>
        <v>-847223.66599877342</v>
      </c>
      <c r="P190" s="11">
        <f t="shared" si="73"/>
        <v>0.21287111076569826</v>
      </c>
      <c r="Q190" s="12">
        <f t="shared" si="74"/>
        <v>0.32287111076569824</v>
      </c>
      <c r="R190" s="12">
        <f t="shared" si="76"/>
        <v>0.15287111187123026</v>
      </c>
      <c r="S190" s="12">
        <f t="shared" si="77"/>
        <v>0.89924184038453481</v>
      </c>
      <c r="T190" s="7">
        <f t="shared" si="58"/>
        <v>-16250075.390000001</v>
      </c>
      <c r="U190" s="7">
        <f t="shared" si="59"/>
        <v>4097582.06</v>
      </c>
      <c r="V190" s="7">
        <f t="shared" ref="V190:V210" si="78">IF(SUM($BC190:$BF190)&lt;&gt;0,BD190,IF(SUM($AY190:$BB190)&lt;&gt;0,AZ190,IF(SUM($AU190:$AX190)&lt;&gt;0,AV190,IF(SUM($AQ190:$AT190)&lt;&gt;0,AR190,""))))</f>
        <v>12080888.550000001</v>
      </c>
      <c r="W190" s="7">
        <f t="shared" si="61"/>
        <v>8266768.9000000004</v>
      </c>
      <c r="X190" s="7">
        <f t="shared" si="57"/>
        <v>0</v>
      </c>
      <c r="Y190" s="7" t="str">
        <f t="shared" si="62"/>
        <v/>
      </c>
      <c r="Z190" s="7" t="str">
        <f t="shared" si="63"/>
        <v/>
      </c>
      <c r="AA190" s="7" t="str">
        <f t="shared" si="64"/>
        <v/>
      </c>
      <c r="AB190" s="7" t="str">
        <f t="shared" si="64"/>
        <v/>
      </c>
      <c r="AC190" s="8" t="str">
        <f t="shared" si="65"/>
        <v/>
      </c>
      <c r="AE190" s="9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>
        <v>2666718.91</v>
      </c>
      <c r="AR190" s="7">
        <v>9863188.2100000009</v>
      </c>
      <c r="AS190" s="7">
        <v>847545.37</v>
      </c>
      <c r="AT190" s="7">
        <v>0</v>
      </c>
      <c r="AU190" s="7">
        <v>3246943.44</v>
      </c>
      <c r="AV190" s="7">
        <v>12055000.039999999</v>
      </c>
      <c r="AW190" s="7">
        <v>5017407.8899999997</v>
      </c>
      <c r="AX190" s="7">
        <v>0</v>
      </c>
      <c r="AY190" s="7">
        <v>4097582.06</v>
      </c>
      <c r="AZ190" s="7">
        <v>12080888.550000001</v>
      </c>
      <c r="BA190" s="7">
        <v>8266768.9000000004</v>
      </c>
      <c r="BB190" s="7">
        <v>0</v>
      </c>
      <c r="BC190" s="7"/>
      <c r="BD190" s="7"/>
      <c r="BE190" s="7"/>
      <c r="BF190" s="7"/>
    </row>
    <row r="191" spans="1:58" hidden="1" x14ac:dyDescent="0.25">
      <c r="A191" s="3" t="s">
        <v>1006</v>
      </c>
      <c r="B191" s="3" t="str">
        <f t="shared" si="75"/>
        <v>RS</v>
      </c>
      <c r="C191" s="3" t="s">
        <v>1529</v>
      </c>
      <c r="D191" s="3">
        <v>7</v>
      </c>
      <c r="E191" s="11">
        <f t="shared" si="66"/>
        <v>0</v>
      </c>
      <c r="F191" s="11">
        <f t="shared" si="67"/>
        <v>1</v>
      </c>
      <c r="G191" s="7">
        <v>7.349413768655424</v>
      </c>
      <c r="H191" s="11">
        <f t="shared" si="68"/>
        <v>0.14698827537310849</v>
      </c>
      <c r="I191" s="7">
        <f t="shared" si="69"/>
        <v>-11709317.150449803</v>
      </c>
      <c r="J191" s="7">
        <v>4492780.18</v>
      </c>
      <c r="K191" s="12">
        <v>0.11</v>
      </c>
      <c r="L191" s="7">
        <v>-363915.19</v>
      </c>
      <c r="M191" s="10">
        <f t="shared" si="70"/>
        <v>8.0999998980586671E-2</v>
      </c>
      <c r="N191" s="12">
        <f t="shared" si="71"/>
        <v>0.19099999898058667</v>
      </c>
      <c r="O191" s="7">
        <f t="shared" si="72"/>
        <v>-702559.0290269882</v>
      </c>
      <c r="P191" s="11">
        <f t="shared" si="73"/>
        <v>0.1563751176063522</v>
      </c>
      <c r="Q191" s="12">
        <f t="shared" si="74"/>
        <v>0.26637511760635219</v>
      </c>
      <c r="R191" s="12">
        <f t="shared" si="76"/>
        <v>7.5375118625765514E-2</v>
      </c>
      <c r="S191" s="12">
        <f t="shared" si="77"/>
        <v>0.39463413103696765</v>
      </c>
      <c r="T191" s="7">
        <f t="shared" si="58"/>
        <v>-13727029.550000001</v>
      </c>
      <c r="U191" s="7">
        <f t="shared" si="59"/>
        <v>21188440.449999999</v>
      </c>
      <c r="V191" s="7">
        <f t="shared" si="78"/>
        <v>21990518</v>
      </c>
      <c r="W191" s="7">
        <f t="shared" si="61"/>
        <v>13341397</v>
      </c>
      <c r="X191" s="7">
        <f t="shared" si="57"/>
        <v>416445</v>
      </c>
      <c r="Y191" s="7" t="str">
        <f t="shared" si="62"/>
        <v/>
      </c>
      <c r="Z191" s="7" t="str">
        <f t="shared" si="63"/>
        <v/>
      </c>
      <c r="AA191" s="7" t="str">
        <f t="shared" si="64"/>
        <v/>
      </c>
      <c r="AB191" s="7" t="str">
        <f t="shared" si="64"/>
        <v/>
      </c>
      <c r="AC191" s="8" t="str">
        <f t="shared" si="65"/>
        <v/>
      </c>
      <c r="AE191" s="9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>
        <v>15849347.960000001</v>
      </c>
      <c r="AR191" s="7">
        <v>21695021.420000002</v>
      </c>
      <c r="AS191" s="7">
        <v>7751990.2599999998</v>
      </c>
      <c r="AT191" s="7">
        <v>617737.85</v>
      </c>
      <c r="AU191" s="7">
        <v>18174391.489999998</v>
      </c>
      <c r="AV191" s="7">
        <v>20425381.02</v>
      </c>
      <c r="AW191" s="7">
        <v>9376344.4299999997</v>
      </c>
      <c r="AX191" s="7">
        <v>933497</v>
      </c>
      <c r="AY191" s="7">
        <v>21188440.449999999</v>
      </c>
      <c r="AZ191" s="7">
        <v>21990518</v>
      </c>
      <c r="BA191" s="7">
        <v>13341397</v>
      </c>
      <c r="BB191" s="7">
        <v>416445</v>
      </c>
      <c r="BC191" s="7"/>
      <c r="BD191" s="7"/>
      <c r="BE191" s="7"/>
      <c r="BF191" s="7"/>
    </row>
    <row r="192" spans="1:58" hidden="1" x14ac:dyDescent="0.25">
      <c r="A192" s="3" t="s">
        <v>703</v>
      </c>
      <c r="B192" s="3" t="str">
        <f t="shared" si="75"/>
        <v>PI</v>
      </c>
      <c r="C192" s="3" t="s">
        <v>1528</v>
      </c>
      <c r="D192" s="3">
        <v>7</v>
      </c>
      <c r="E192" s="11">
        <f t="shared" si="66"/>
        <v>0.10963385332582203</v>
      </c>
      <c r="F192" s="11">
        <f t="shared" si="67"/>
        <v>0.89036614667417802</v>
      </c>
      <c r="G192" s="7">
        <v>21.77340743158727</v>
      </c>
      <c r="H192" s="11">
        <f t="shared" si="68"/>
        <v>0.38772609749658538</v>
      </c>
      <c r="I192" s="7">
        <f t="shared" si="69"/>
        <v>-11451780.116439154</v>
      </c>
      <c r="J192" s="7">
        <v>6675648.0899999999</v>
      </c>
      <c r="K192" s="12">
        <v>0.11</v>
      </c>
      <c r="L192" s="7">
        <v>-200269.44</v>
      </c>
      <c r="M192" s="10">
        <f t="shared" si="70"/>
        <v>2.9999999595544887E-2</v>
      </c>
      <c r="N192" s="12">
        <f t="shared" si="71"/>
        <v>0.13999999959554488</v>
      </c>
      <c r="O192" s="7">
        <f t="shared" si="72"/>
        <v>-687106.80698634929</v>
      </c>
      <c r="P192" s="11">
        <f t="shared" si="73"/>
        <v>0.10292735592453156</v>
      </c>
      <c r="Q192" s="12">
        <f t="shared" si="74"/>
        <v>0.21292735592453155</v>
      </c>
      <c r="R192" s="12">
        <f t="shared" si="76"/>
        <v>7.292735632898667E-2</v>
      </c>
      <c r="S192" s="12">
        <f t="shared" si="77"/>
        <v>0.52090968956908035</v>
      </c>
      <c r="T192" s="7">
        <f t="shared" si="58"/>
        <v>-18703688.120000001</v>
      </c>
      <c r="U192" s="7">
        <f t="shared" si="59"/>
        <v>7265.17</v>
      </c>
      <c r="V192" s="7">
        <f t="shared" si="78"/>
        <v>16653130.720000001</v>
      </c>
      <c r="W192" s="7">
        <f t="shared" si="61"/>
        <v>2057822.57</v>
      </c>
      <c r="X192" s="7">
        <f t="shared" si="57"/>
        <v>0</v>
      </c>
      <c r="Y192" s="7" t="str">
        <f t="shared" si="62"/>
        <v/>
      </c>
      <c r="Z192" s="7" t="str">
        <f t="shared" si="63"/>
        <v/>
      </c>
      <c r="AA192" s="7" t="str">
        <f t="shared" si="64"/>
        <v/>
      </c>
      <c r="AB192" s="7" t="str">
        <f t="shared" si="64"/>
        <v/>
      </c>
      <c r="AC192" s="8" t="str">
        <f t="shared" si="65"/>
        <v/>
      </c>
      <c r="AE192" s="9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>
        <v>201013.48</v>
      </c>
      <c r="AR192" s="7">
        <v>9494900.0800000001</v>
      </c>
      <c r="AS192" s="7">
        <v>0</v>
      </c>
      <c r="AT192" s="7">
        <v>0</v>
      </c>
      <c r="AU192" s="7">
        <v>845233.79</v>
      </c>
      <c r="AV192" s="7">
        <v>16096498.43</v>
      </c>
      <c r="AW192" s="7">
        <v>738282</v>
      </c>
      <c r="AX192" s="7">
        <v>0</v>
      </c>
      <c r="AY192" s="7">
        <v>7265.17</v>
      </c>
      <c r="AZ192" s="7">
        <v>16653130.720000001</v>
      </c>
      <c r="BA192" s="7">
        <v>2057822.57</v>
      </c>
      <c r="BB192" s="7">
        <v>0</v>
      </c>
      <c r="BC192" s="7"/>
      <c r="BD192" s="7"/>
      <c r="BE192" s="7"/>
      <c r="BF192" s="7"/>
    </row>
    <row r="193" spans="1:58" hidden="1" x14ac:dyDescent="0.25">
      <c r="A193" s="3" t="s">
        <v>33</v>
      </c>
      <c r="B193" s="3" t="str">
        <f t="shared" si="75"/>
        <v>AM</v>
      </c>
      <c r="C193" s="3" t="s">
        <v>1527</v>
      </c>
      <c r="D193" s="3">
        <v>6</v>
      </c>
      <c r="E193" s="11">
        <f t="shared" si="66"/>
        <v>0</v>
      </c>
      <c r="F193" s="11">
        <f t="shared" si="67"/>
        <v>1</v>
      </c>
      <c r="G193" s="7">
        <v>21.72637857968807</v>
      </c>
      <c r="H193" s="11">
        <f t="shared" si="68"/>
        <v>0.43452757159376143</v>
      </c>
      <c r="I193" s="7">
        <f t="shared" si="69"/>
        <v>-25383791.312925726</v>
      </c>
      <c r="J193" s="7">
        <v>17518416.760000002</v>
      </c>
      <c r="K193" s="12">
        <v>0.11</v>
      </c>
      <c r="L193" s="7">
        <v>-875920.84</v>
      </c>
      <c r="M193" s="10">
        <f t="shared" si="70"/>
        <v>5.0000000114165562E-2</v>
      </c>
      <c r="N193" s="12">
        <f t="shared" si="71"/>
        <v>0.16000000011416557</v>
      </c>
      <c r="O193" s="7">
        <f t="shared" si="72"/>
        <v>-1523027.4787755436</v>
      </c>
      <c r="P193" s="11">
        <f t="shared" si="73"/>
        <v>8.6938648602828614E-2</v>
      </c>
      <c r="Q193" s="12">
        <f t="shared" si="74"/>
        <v>0.19693864860282861</v>
      </c>
      <c r="R193" s="12">
        <f t="shared" si="76"/>
        <v>3.6938648488663045E-2</v>
      </c>
      <c r="S193" s="12">
        <f t="shared" si="77"/>
        <v>0.23086655288941271</v>
      </c>
      <c r="T193" s="7">
        <f t="shared" si="58"/>
        <v>-44889529.600000001</v>
      </c>
      <c r="U193" s="7">
        <f t="shared" si="59"/>
        <v>4748148.83</v>
      </c>
      <c r="V193" s="7">
        <f t="shared" si="78"/>
        <v>49693419.310000002</v>
      </c>
      <c r="W193" s="7">
        <f t="shared" si="61"/>
        <v>0</v>
      </c>
      <c r="X193" s="7">
        <f t="shared" si="57"/>
        <v>55740.88</v>
      </c>
      <c r="Y193" s="7" t="str">
        <f t="shared" si="62"/>
        <v/>
      </c>
      <c r="Z193" s="7" t="str">
        <f t="shared" si="63"/>
        <v/>
      </c>
      <c r="AA193" s="7" t="str">
        <f t="shared" si="64"/>
        <v/>
      </c>
      <c r="AB193" s="7" t="str">
        <f t="shared" si="64"/>
        <v/>
      </c>
      <c r="AC193" s="8" t="str">
        <f t="shared" si="65"/>
        <v/>
      </c>
      <c r="AE193" s="9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>
        <v>1046584.3</v>
      </c>
      <c r="AR193" s="7">
        <v>-20005851.489999998</v>
      </c>
      <c r="AS193" s="7">
        <v>0</v>
      </c>
      <c r="AT193" s="7">
        <v>0</v>
      </c>
      <c r="AU193" s="7">
        <v>2742283.21</v>
      </c>
      <c r="AV193" s="7">
        <v>22770487.460000001</v>
      </c>
      <c r="AW193" s="7">
        <v>0</v>
      </c>
      <c r="AX193" s="7">
        <v>112686.96</v>
      </c>
      <c r="AY193" s="7">
        <v>4748148.83</v>
      </c>
      <c r="AZ193" s="7">
        <v>49693419.310000002</v>
      </c>
      <c r="BA193" s="7">
        <v>0</v>
      </c>
      <c r="BB193" s="7">
        <v>55740.88</v>
      </c>
      <c r="BC193" s="7"/>
      <c r="BD193" s="7"/>
      <c r="BE193" s="7"/>
      <c r="BF193" s="7"/>
    </row>
    <row r="194" spans="1:58" hidden="1" x14ac:dyDescent="0.25">
      <c r="A194" s="3" t="s">
        <v>1007</v>
      </c>
      <c r="B194" s="3" t="str">
        <f t="shared" si="75"/>
        <v>RS</v>
      </c>
      <c r="C194" s="3" t="s">
        <v>1529</v>
      </c>
      <c r="D194" s="3">
        <v>7</v>
      </c>
      <c r="E194" s="11">
        <f t="shared" si="66"/>
        <v>4.2228444387469012E-2</v>
      </c>
      <c r="F194" s="11">
        <f t="shared" si="67"/>
        <v>0.95777155561253102</v>
      </c>
      <c r="G194" s="7">
        <v>11.522537620660751</v>
      </c>
      <c r="H194" s="11">
        <f t="shared" si="68"/>
        <v>0.2207191756308832</v>
      </c>
      <c r="I194" s="7">
        <f t="shared" si="69"/>
        <v>-26445674.079168782</v>
      </c>
      <c r="J194" s="7">
        <v>9358604.0485714283</v>
      </c>
      <c r="K194" s="12">
        <v>0.126</v>
      </c>
      <c r="L194" s="7">
        <v>-1521020.72</v>
      </c>
      <c r="M194" s="10">
        <f t="shared" si="70"/>
        <v>0.16252645288825748</v>
      </c>
      <c r="N194" s="12">
        <f t="shared" si="71"/>
        <v>0.28852645288825751</v>
      </c>
      <c r="O194" s="7">
        <f t="shared" si="72"/>
        <v>-1586740.4447501269</v>
      </c>
      <c r="P194" s="11">
        <f t="shared" si="73"/>
        <v>0.16954883832192255</v>
      </c>
      <c r="Q194" s="12">
        <f t="shared" si="74"/>
        <v>0.29554883832192258</v>
      </c>
      <c r="R194" s="12">
        <f t="shared" si="76"/>
        <v>7.0223854336650682E-3</v>
      </c>
      <c r="S194" s="12">
        <f t="shared" si="77"/>
        <v>2.4338792382356589E-2</v>
      </c>
      <c r="T194" s="7">
        <f t="shared" si="58"/>
        <v>-33936000.030000009</v>
      </c>
      <c r="U194" s="7">
        <f t="shared" si="59"/>
        <v>22890868.039999999</v>
      </c>
      <c r="V194" s="7">
        <f t="shared" si="78"/>
        <v>32502935.539999999</v>
      </c>
      <c r="W194" s="7">
        <f t="shared" si="61"/>
        <v>25279805.260000002</v>
      </c>
      <c r="X194" s="7">
        <f t="shared" si="57"/>
        <v>955872.73</v>
      </c>
      <c r="Y194" s="7" t="str">
        <f t="shared" si="62"/>
        <v/>
      </c>
      <c r="Z194" s="7" t="str">
        <f t="shared" si="63"/>
        <v/>
      </c>
      <c r="AA194" s="7" t="str">
        <f t="shared" si="64"/>
        <v/>
      </c>
      <c r="AB194" s="7" t="str">
        <f t="shared" si="64"/>
        <v/>
      </c>
      <c r="AC194" s="8" t="str">
        <f t="shared" si="65"/>
        <v/>
      </c>
      <c r="AE194" s="9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>
        <v>14765369.460000001</v>
      </c>
      <c r="AR194" s="7">
        <v>27167342.739999998</v>
      </c>
      <c r="AS194" s="7">
        <v>16449493.890000001</v>
      </c>
      <c r="AT194" s="7">
        <v>947563.47</v>
      </c>
      <c r="AU194" s="7">
        <v>18093303.469999999</v>
      </c>
      <c r="AV194" s="7">
        <v>30440581.140000001</v>
      </c>
      <c r="AW194" s="7">
        <v>19438298.739999998</v>
      </c>
      <c r="AX194" s="7">
        <v>855027.19999999995</v>
      </c>
      <c r="AY194" s="7">
        <v>22890868.039999999</v>
      </c>
      <c r="AZ194" s="7">
        <v>32502935.539999999</v>
      </c>
      <c r="BA194" s="7">
        <v>25279805.260000002</v>
      </c>
      <c r="BB194" s="7">
        <v>955872.73</v>
      </c>
      <c r="BC194" s="7"/>
      <c r="BD194" s="7"/>
      <c r="BE194" s="7"/>
      <c r="BF194" s="7"/>
    </row>
    <row r="195" spans="1:58" hidden="1" x14ac:dyDescent="0.25">
      <c r="A195" s="3" t="s">
        <v>1339</v>
      </c>
      <c r="B195" s="3" t="str">
        <f t="shared" si="75"/>
        <v>SP</v>
      </c>
      <c r="C195" s="3" t="s">
        <v>1530</v>
      </c>
      <c r="D195" s="3">
        <v>4</v>
      </c>
      <c r="E195" s="11">
        <f t="shared" si="66"/>
        <v>0</v>
      </c>
      <c r="F195" s="11">
        <f t="shared" si="67"/>
        <v>1</v>
      </c>
      <c r="G195" s="7">
        <v>8.9421058918138439</v>
      </c>
      <c r="H195" s="11">
        <f t="shared" si="68"/>
        <v>0.17884211783627688</v>
      </c>
      <c r="I195" s="7">
        <f t="shared" si="69"/>
        <v>-293387285.39642859</v>
      </c>
      <c r="J195" s="7">
        <v>88630380.030000001</v>
      </c>
      <c r="K195" s="12">
        <v>0.11</v>
      </c>
      <c r="L195" s="7">
        <v>-7917626.0800000001</v>
      </c>
      <c r="M195" s="10">
        <f t="shared" si="70"/>
        <v>8.933309410746075E-2</v>
      </c>
      <c r="N195" s="12">
        <f t="shared" si="71"/>
        <v>0.19933309410746075</v>
      </c>
      <c r="O195" s="7">
        <f t="shared" si="72"/>
        <v>-17603237.123785716</v>
      </c>
      <c r="P195" s="11">
        <f t="shared" si="73"/>
        <v>0.1986140318683875</v>
      </c>
      <c r="Q195" s="12">
        <f t="shared" si="74"/>
        <v>0.30861403186838748</v>
      </c>
      <c r="R195" s="12">
        <f t="shared" si="76"/>
        <v>0.10928093776092673</v>
      </c>
      <c r="S195" s="12">
        <f t="shared" si="77"/>
        <v>0.54823278718592117</v>
      </c>
      <c r="T195" s="7">
        <f t="shared" si="58"/>
        <v>-357284867.83000004</v>
      </c>
      <c r="U195" s="7">
        <f t="shared" si="59"/>
        <v>102674729.34</v>
      </c>
      <c r="V195" s="7">
        <f t="shared" si="78"/>
        <v>367397197.11000001</v>
      </c>
      <c r="W195" s="7">
        <f t="shared" si="61"/>
        <v>92562400.060000002</v>
      </c>
      <c r="X195" s="7">
        <f t="shared" si="57"/>
        <v>0</v>
      </c>
      <c r="Y195" s="7" t="str">
        <f t="shared" si="62"/>
        <v/>
      </c>
      <c r="Z195" s="7" t="str">
        <f t="shared" si="63"/>
        <v/>
      </c>
      <c r="AA195" s="7" t="str">
        <f t="shared" si="64"/>
        <v/>
      </c>
      <c r="AB195" s="7" t="str">
        <f t="shared" si="64"/>
        <v/>
      </c>
      <c r="AC195" s="8" t="str">
        <f t="shared" si="65"/>
        <v/>
      </c>
      <c r="AE195" s="9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>
        <v>48765963.490000002</v>
      </c>
      <c r="AR195" s="7">
        <v>249268127.49000001</v>
      </c>
      <c r="AS195" s="7">
        <v>40432066.490000002</v>
      </c>
      <c r="AT195" s="7">
        <v>0</v>
      </c>
      <c r="AU195" s="7">
        <v>73045053.709999993</v>
      </c>
      <c r="AV195" s="7">
        <v>275131882.41000003</v>
      </c>
      <c r="AW195" s="7">
        <v>65562454.57</v>
      </c>
      <c r="AX195" s="7">
        <v>0</v>
      </c>
      <c r="AY195" s="7">
        <v>102674729.34</v>
      </c>
      <c r="AZ195" s="7">
        <v>367397197.11000001</v>
      </c>
      <c r="BA195" s="7">
        <v>92562400.060000002</v>
      </c>
      <c r="BB195" s="7">
        <v>0</v>
      </c>
      <c r="BC195" s="7"/>
      <c r="BD195" s="7"/>
      <c r="BE195" s="7"/>
      <c r="BF195" s="7"/>
    </row>
    <row r="196" spans="1:58" hidden="1" x14ac:dyDescent="0.25">
      <c r="A196" s="3" t="s">
        <v>704</v>
      </c>
      <c r="B196" s="3" t="str">
        <f t="shared" si="75"/>
        <v>PI</v>
      </c>
      <c r="C196" s="3" t="s">
        <v>1528</v>
      </c>
      <c r="D196" s="3">
        <v>7</v>
      </c>
      <c r="E196" s="11">
        <f t="shared" si="66"/>
        <v>0</v>
      </c>
      <c r="F196" s="11">
        <f t="shared" si="67"/>
        <v>1</v>
      </c>
      <c r="G196" s="7">
        <v>26.321208754034355</v>
      </c>
      <c r="H196" s="11">
        <f t="shared" si="68"/>
        <v>0.52642417508068706</v>
      </c>
      <c r="I196" s="7">
        <f t="shared" si="69"/>
        <v>-4552934.6287503475</v>
      </c>
      <c r="J196" s="7">
        <v>4548531</v>
      </c>
      <c r="K196" s="12">
        <v>0.11</v>
      </c>
      <c r="L196" s="7">
        <v>0</v>
      </c>
      <c r="M196" s="10">
        <f t="shared" si="70"/>
        <v>0</v>
      </c>
      <c r="N196" s="12">
        <f t="shared" si="71"/>
        <v>0.11</v>
      </c>
      <c r="O196" s="7">
        <f t="shared" si="72"/>
        <v>-273176.07772502082</v>
      </c>
      <c r="P196" s="11">
        <f t="shared" si="73"/>
        <v>6.0058088583989165E-2</v>
      </c>
      <c r="Q196" s="12">
        <f t="shared" si="74"/>
        <v>0.17005808858398916</v>
      </c>
      <c r="R196" s="12">
        <f t="shared" si="76"/>
        <v>6.0058088583989158E-2</v>
      </c>
      <c r="S196" s="12">
        <f t="shared" si="77"/>
        <v>0.5459826234908105</v>
      </c>
      <c r="T196" s="7">
        <f t="shared" si="58"/>
        <v>-9613950.6899999995</v>
      </c>
      <c r="U196" s="7">
        <f t="shared" si="59"/>
        <v>729925.41</v>
      </c>
      <c r="V196" s="7">
        <f t="shared" si="78"/>
        <v>10343876.1</v>
      </c>
      <c r="W196" s="7">
        <f t="shared" si="61"/>
        <v>0</v>
      </c>
      <c r="X196" s="7">
        <f t="shared" si="57"/>
        <v>0</v>
      </c>
      <c r="Y196" s="7" t="str">
        <f t="shared" si="62"/>
        <v/>
      </c>
      <c r="Z196" s="7" t="str">
        <f t="shared" si="63"/>
        <v/>
      </c>
      <c r="AA196" s="7" t="str">
        <f t="shared" si="64"/>
        <v/>
      </c>
      <c r="AB196" s="7" t="str">
        <f t="shared" si="64"/>
        <v/>
      </c>
      <c r="AC196" s="8" t="str">
        <f t="shared" si="65"/>
        <v/>
      </c>
      <c r="AE196" s="9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>
        <v>108343.66</v>
      </c>
      <c r="AR196" s="7">
        <v>10976093.49</v>
      </c>
      <c r="AS196" s="7">
        <v>133502.6</v>
      </c>
      <c r="AT196" s="7">
        <v>0</v>
      </c>
      <c r="AU196" s="7">
        <v>729925.41</v>
      </c>
      <c r="AV196" s="7">
        <v>10343876.1</v>
      </c>
      <c r="AW196" s="7">
        <v>0</v>
      </c>
      <c r="AX196" s="7">
        <v>0</v>
      </c>
      <c r="AY196" s="7"/>
      <c r="AZ196" s="7"/>
      <c r="BA196" s="7"/>
      <c r="BB196" s="7"/>
      <c r="BC196" s="7"/>
      <c r="BD196" s="7"/>
      <c r="BE196" s="7"/>
      <c r="BF196" s="7"/>
    </row>
    <row r="197" spans="1:58" hidden="1" x14ac:dyDescent="0.25">
      <c r="A197" s="3" t="s">
        <v>295</v>
      </c>
      <c r="B197" s="3" t="str">
        <f t="shared" si="75"/>
        <v>MG</v>
      </c>
      <c r="C197" s="3" t="s">
        <v>1530</v>
      </c>
      <c r="D197" s="3">
        <v>6</v>
      </c>
      <c r="E197" s="11">
        <f t="shared" si="66"/>
        <v>0</v>
      </c>
      <c r="F197" s="11">
        <f t="shared" si="67"/>
        <v>1</v>
      </c>
      <c r="G197" s="7">
        <v>32.934824555806301</v>
      </c>
      <c r="H197" s="11">
        <f t="shared" si="68"/>
        <v>0.65869649111612605</v>
      </c>
      <c r="I197" s="7">
        <f t="shared" si="69"/>
        <v>-9045123.9454294108</v>
      </c>
      <c r="J197" s="7">
        <v>12895609.189999999</v>
      </c>
      <c r="K197" s="12">
        <v>0.12300000000000001</v>
      </c>
      <c r="L197" s="7">
        <v>-1096126.78</v>
      </c>
      <c r="M197" s="10">
        <f t="shared" si="70"/>
        <v>8.4999999910822369E-2</v>
      </c>
      <c r="N197" s="12">
        <f t="shared" si="71"/>
        <v>0.20799999991082238</v>
      </c>
      <c r="O197" s="7">
        <f t="shared" si="72"/>
        <v>-542707.43672576465</v>
      </c>
      <c r="P197" s="11">
        <f t="shared" si="73"/>
        <v>4.2084668411525014E-2</v>
      </c>
      <c r="Q197" s="12">
        <f t="shared" si="74"/>
        <v>0.16508466841152503</v>
      </c>
      <c r="R197" s="12">
        <f t="shared" si="76"/>
        <v>-4.2915331499297354E-2</v>
      </c>
      <c r="S197" s="12">
        <f t="shared" si="77"/>
        <v>-0.20632370921969623</v>
      </c>
      <c r="T197" s="7">
        <f t="shared" si="58"/>
        <v>-26501702.179999996</v>
      </c>
      <c r="U197" s="7">
        <f t="shared" si="59"/>
        <v>23640208.050000001</v>
      </c>
      <c r="V197" s="7">
        <f t="shared" si="78"/>
        <v>46284444.579999998</v>
      </c>
      <c r="W197" s="7">
        <f t="shared" si="61"/>
        <v>5387491.3499999996</v>
      </c>
      <c r="X197" s="7">
        <f t="shared" si="57"/>
        <v>1530025.7</v>
      </c>
      <c r="Y197" s="7" t="str">
        <f t="shared" si="62"/>
        <v/>
      </c>
      <c r="Z197" s="7" t="str">
        <f t="shared" si="63"/>
        <v/>
      </c>
      <c r="AA197" s="7" t="str">
        <f t="shared" si="64"/>
        <v/>
      </c>
      <c r="AB197" s="7" t="str">
        <f t="shared" si="64"/>
        <v/>
      </c>
      <c r="AC197" s="8" t="str">
        <f t="shared" si="65"/>
        <v/>
      </c>
      <c r="AE197" s="9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>
        <v>20584198.579999998</v>
      </c>
      <c r="AR197" s="7">
        <v>38268506.109999999</v>
      </c>
      <c r="AS197" s="7">
        <v>4335125.55</v>
      </c>
      <c r="AT197" s="7">
        <v>0</v>
      </c>
      <c r="AU197" s="7">
        <v>23640208.050000001</v>
      </c>
      <c r="AV197" s="7">
        <v>46284444.579999998</v>
      </c>
      <c r="AW197" s="7">
        <v>5387491.3499999996</v>
      </c>
      <c r="AX197" s="7">
        <v>1530025.7</v>
      </c>
      <c r="AY197" s="7"/>
      <c r="AZ197" s="7"/>
      <c r="BA197" s="7"/>
      <c r="BB197" s="7"/>
      <c r="BC197" s="7"/>
      <c r="BD197" s="7"/>
      <c r="BE197" s="7"/>
      <c r="BF197" s="7"/>
    </row>
    <row r="198" spans="1:58" hidden="1" x14ac:dyDescent="0.25">
      <c r="A198" s="3" t="s">
        <v>603</v>
      </c>
      <c r="B198" s="3" t="str">
        <f t="shared" si="75"/>
        <v>PE</v>
      </c>
      <c r="C198" s="3" t="s">
        <v>1528</v>
      </c>
      <c r="D198" s="3">
        <v>7</v>
      </c>
      <c r="E198" s="11">
        <f t="shared" si="66"/>
        <v>0.59684794153209131</v>
      </c>
      <c r="F198" s="11">
        <f t="shared" si="67"/>
        <v>0.40315205846790869</v>
      </c>
      <c r="G198" s="7">
        <v>39.400224378345925</v>
      </c>
      <c r="H198" s="11">
        <f t="shared" si="68"/>
        <v>0.31768563124455279</v>
      </c>
      <c r="I198" s="7">
        <f t="shared" si="69"/>
        <v>-27107017.535855483</v>
      </c>
      <c r="J198" s="7">
        <v>4941279.2</v>
      </c>
      <c r="K198" s="12">
        <v>0.16969999999999999</v>
      </c>
      <c r="L198" s="7">
        <v>-305865.18</v>
      </c>
      <c r="M198" s="10">
        <f t="shared" si="70"/>
        <v>6.1899999498105672E-2</v>
      </c>
      <c r="N198" s="12">
        <f t="shared" si="71"/>
        <v>0.23159999949810567</v>
      </c>
      <c r="O198" s="7">
        <f t="shared" si="72"/>
        <v>-1626421.0521513289</v>
      </c>
      <c r="P198" s="11">
        <f t="shared" si="73"/>
        <v>0.32914979832577135</v>
      </c>
      <c r="Q198" s="12">
        <f t="shared" si="74"/>
        <v>0.49884979832577137</v>
      </c>
      <c r="R198" s="12">
        <f t="shared" si="76"/>
        <v>0.2672497988276657</v>
      </c>
      <c r="S198" s="12">
        <f t="shared" si="77"/>
        <v>1.1539283221365104</v>
      </c>
      <c r="T198" s="7">
        <f t="shared" si="58"/>
        <v>-39728047.330000006</v>
      </c>
      <c r="U198" s="7">
        <f t="shared" si="59"/>
        <v>34237.71</v>
      </c>
      <c r="V198" s="7">
        <f t="shared" si="78"/>
        <v>16016444.060000001</v>
      </c>
      <c r="W198" s="7">
        <f t="shared" si="61"/>
        <v>24989022.140000001</v>
      </c>
      <c r="X198" s="7">
        <f t="shared" si="57"/>
        <v>1243181.1599999999</v>
      </c>
      <c r="Y198" s="7" t="str">
        <f t="shared" si="62"/>
        <v/>
      </c>
      <c r="Z198" s="7" t="str">
        <f t="shared" si="63"/>
        <v/>
      </c>
      <c r="AA198" s="7" t="str">
        <f t="shared" si="64"/>
        <v/>
      </c>
      <c r="AB198" s="7" t="str">
        <f t="shared" si="64"/>
        <v/>
      </c>
      <c r="AC198" s="8" t="str">
        <f t="shared" si="65"/>
        <v/>
      </c>
      <c r="AE198" s="9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>
        <v>37655.32</v>
      </c>
      <c r="AR198" s="7">
        <v>11213457.18</v>
      </c>
      <c r="AS198" s="7">
        <v>15647530.41</v>
      </c>
      <c r="AT198" s="7">
        <v>1855553.97</v>
      </c>
      <c r="AU198" s="7">
        <v>121973.44</v>
      </c>
      <c r="AV198" s="7">
        <v>17757783.25</v>
      </c>
      <c r="AW198" s="7">
        <v>18255271.379999999</v>
      </c>
      <c r="AX198" s="7">
        <v>1547684.17</v>
      </c>
      <c r="AY198" s="7">
        <v>34237.71</v>
      </c>
      <c r="AZ198" s="7">
        <v>16016444.060000001</v>
      </c>
      <c r="BA198" s="7">
        <v>24989022.140000001</v>
      </c>
      <c r="BB198" s="7">
        <v>1243181.1599999999</v>
      </c>
      <c r="BC198" s="7"/>
      <c r="BD198" s="7"/>
      <c r="BE198" s="7"/>
      <c r="BF198" s="7"/>
    </row>
    <row r="199" spans="1:58" hidden="1" x14ac:dyDescent="0.25">
      <c r="A199" s="3" t="s">
        <v>604</v>
      </c>
      <c r="B199" s="3" t="str">
        <f t="shared" si="75"/>
        <v>PE</v>
      </c>
      <c r="C199" s="3" t="s">
        <v>1528</v>
      </c>
      <c r="D199" s="3">
        <v>7</v>
      </c>
      <c r="E199" s="11">
        <f t="shared" si="66"/>
        <v>0.4101821291348498</v>
      </c>
      <c r="F199" s="11">
        <f t="shared" si="67"/>
        <v>0.58981787086515025</v>
      </c>
      <c r="G199" s="7">
        <v>18.921604034405103</v>
      </c>
      <c r="H199" s="11">
        <f t="shared" si="68"/>
        <v>0.22320600409852509</v>
      </c>
      <c r="I199" s="7">
        <f t="shared" si="69"/>
        <v>-19387310.074727956</v>
      </c>
      <c r="J199" s="7">
        <v>3320676.32</v>
      </c>
      <c r="K199" s="12">
        <v>0.11</v>
      </c>
      <c r="L199" s="7">
        <v>-396156.68</v>
      </c>
      <c r="M199" s="10">
        <f t="shared" si="70"/>
        <v>0.11929999850151009</v>
      </c>
      <c r="N199" s="12">
        <f t="shared" si="71"/>
        <v>0.22929999850151009</v>
      </c>
      <c r="O199" s="7">
        <f t="shared" si="72"/>
        <v>-1163238.6044836773</v>
      </c>
      <c r="P199" s="11">
        <f t="shared" si="73"/>
        <v>0.35030171338219357</v>
      </c>
      <c r="Q199" s="12">
        <f t="shared" si="74"/>
        <v>0.46030171338219356</v>
      </c>
      <c r="R199" s="12">
        <f t="shared" si="76"/>
        <v>0.23100171488068347</v>
      </c>
      <c r="S199" s="12">
        <f t="shared" si="77"/>
        <v>1.0074213536428007</v>
      </c>
      <c r="T199" s="7">
        <f t="shared" si="58"/>
        <v>-24958110.099999998</v>
      </c>
      <c r="U199" s="7">
        <f t="shared" si="59"/>
        <v>1914067.81</v>
      </c>
      <c r="V199" s="7">
        <f t="shared" si="78"/>
        <v>14720739.359999999</v>
      </c>
      <c r="W199" s="7">
        <f t="shared" si="61"/>
        <v>13422017.539999999</v>
      </c>
      <c r="X199" s="7">
        <f t="shared" si="57"/>
        <v>1270578.99</v>
      </c>
      <c r="Y199" s="7" t="str">
        <f t="shared" si="62"/>
        <v/>
      </c>
      <c r="Z199" s="7" t="str">
        <f t="shared" si="63"/>
        <v/>
      </c>
      <c r="AA199" s="7" t="str">
        <f t="shared" si="64"/>
        <v/>
      </c>
      <c r="AB199" s="7" t="str">
        <f t="shared" si="64"/>
        <v/>
      </c>
      <c r="AC199" s="8" t="str">
        <f t="shared" si="65"/>
        <v/>
      </c>
      <c r="AE199" s="9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>
        <v>3095719.63</v>
      </c>
      <c r="AR199" s="7">
        <v>11360542.380000001</v>
      </c>
      <c r="AS199" s="7">
        <v>10840122.09</v>
      </c>
      <c r="AT199" s="7">
        <v>1133825.8799999999</v>
      </c>
      <c r="AU199" s="7">
        <v>1729964.3</v>
      </c>
      <c r="AV199" s="7">
        <v>16742023.619999999</v>
      </c>
      <c r="AW199" s="7">
        <v>13047710.91</v>
      </c>
      <c r="AX199" s="7">
        <v>1273416.6200000001</v>
      </c>
      <c r="AY199" s="7">
        <v>1914067.81</v>
      </c>
      <c r="AZ199" s="7">
        <v>14720739.359999999</v>
      </c>
      <c r="BA199" s="7">
        <v>13422017.539999999</v>
      </c>
      <c r="BB199" s="7">
        <v>1270578.99</v>
      </c>
      <c r="BC199" s="7"/>
      <c r="BD199" s="7"/>
      <c r="BE199" s="7"/>
      <c r="BF199" s="7"/>
    </row>
    <row r="200" spans="1:58" hidden="1" x14ac:dyDescent="0.25">
      <c r="A200" s="3" t="s">
        <v>605</v>
      </c>
      <c r="B200" s="3" t="str">
        <f t="shared" si="75"/>
        <v>PE</v>
      </c>
      <c r="C200" s="3" t="s">
        <v>1528</v>
      </c>
      <c r="D200" s="3">
        <v>6</v>
      </c>
      <c r="E200" s="11">
        <f t="shared" si="66"/>
        <v>8.1538049534369775E-3</v>
      </c>
      <c r="F200" s="11">
        <f t="shared" si="67"/>
        <v>0.99184619504656302</v>
      </c>
      <c r="G200" s="7">
        <v>16.08732947804554</v>
      </c>
      <c r="H200" s="11">
        <f t="shared" si="68"/>
        <v>0.31912313062519759</v>
      </c>
      <c r="I200" s="7">
        <f t="shared" si="69"/>
        <v>-16000371.248628404</v>
      </c>
      <c r="J200" s="7">
        <v>17053940.739999998</v>
      </c>
      <c r="K200" s="12">
        <v>0.14000000000000001</v>
      </c>
      <c r="L200" s="7">
        <v>-392240.64000000001</v>
      </c>
      <c r="M200" s="10">
        <f t="shared" si="70"/>
        <v>2.3000000174739674E-2</v>
      </c>
      <c r="N200" s="12">
        <f t="shared" si="71"/>
        <v>0.1630000001747397</v>
      </c>
      <c r="O200" s="7">
        <f t="shared" si="72"/>
        <v>-960022.27491770417</v>
      </c>
      <c r="P200" s="11">
        <f t="shared" si="73"/>
        <v>5.6293280805530949E-2</v>
      </c>
      <c r="Q200" s="12">
        <f t="shared" si="74"/>
        <v>0.19629328080553096</v>
      </c>
      <c r="R200" s="12">
        <f t="shared" si="76"/>
        <v>3.3293280630791261E-2</v>
      </c>
      <c r="S200" s="12">
        <f t="shared" si="77"/>
        <v>0.2042532551846632</v>
      </c>
      <c r="T200" s="7">
        <f t="shared" si="58"/>
        <v>-23499654.589999996</v>
      </c>
      <c r="U200" s="7">
        <f t="shared" si="59"/>
        <v>322068.26</v>
      </c>
      <c r="V200" s="7">
        <f t="shared" si="78"/>
        <v>23308042.989999998</v>
      </c>
      <c r="W200" s="7">
        <f t="shared" si="61"/>
        <v>513679.86</v>
      </c>
      <c r="X200" s="7">
        <f t="shared" si="57"/>
        <v>0</v>
      </c>
      <c r="Y200" s="7">
        <f t="shared" si="62"/>
        <v>-138381732.06333333</v>
      </c>
      <c r="Z200" s="7">
        <f t="shared" si="63"/>
        <v>-415145196.19</v>
      </c>
      <c r="AA200" s="7">
        <f t="shared" si="64"/>
        <v>0</v>
      </c>
      <c r="AB200" s="7">
        <f t="shared" si="64"/>
        <v>300121241.68000001</v>
      </c>
      <c r="AC200" s="8">
        <f t="shared" si="65"/>
        <v>115023954.51000001</v>
      </c>
      <c r="AE200" s="9">
        <v>0</v>
      </c>
      <c r="AF200" s="7">
        <v>313280323.94</v>
      </c>
      <c r="AG200" s="7">
        <v>41607118.729999997</v>
      </c>
      <c r="AH200" s="7">
        <v>0</v>
      </c>
      <c r="AI200" s="7">
        <v>301106731.56999999</v>
      </c>
      <c r="AJ200" s="7">
        <v>29889418.170000002</v>
      </c>
      <c r="AK200" s="7">
        <v>0</v>
      </c>
      <c r="AL200" s="7">
        <v>300121241.68000001</v>
      </c>
      <c r="AM200" s="7">
        <v>115023954.51000001</v>
      </c>
      <c r="AN200" s="7"/>
      <c r="AO200" s="7"/>
      <c r="AP200" s="7"/>
      <c r="AQ200" s="7">
        <v>2112750.79</v>
      </c>
      <c r="AR200" s="7">
        <v>15844620.34</v>
      </c>
      <c r="AS200" s="7">
        <v>-60307.43</v>
      </c>
      <c r="AT200" s="7">
        <v>0</v>
      </c>
      <c r="AU200" s="7">
        <v>3032929.17</v>
      </c>
      <c r="AV200" s="7">
        <v>21424021.66</v>
      </c>
      <c r="AW200" s="7">
        <v>30800571.890000001</v>
      </c>
      <c r="AX200" s="7">
        <v>0</v>
      </c>
      <c r="AY200" s="7">
        <v>322068.26</v>
      </c>
      <c r="AZ200" s="7">
        <v>23308042.989999998</v>
      </c>
      <c r="BA200" s="7">
        <v>513679.86</v>
      </c>
      <c r="BB200" s="7">
        <v>0</v>
      </c>
      <c r="BC200" s="7"/>
      <c r="BD200" s="7"/>
      <c r="BE200" s="7"/>
      <c r="BF200" s="7"/>
    </row>
    <row r="201" spans="1:58" hidden="1" x14ac:dyDescent="0.25">
      <c r="A201" s="3" t="s">
        <v>549</v>
      </c>
      <c r="B201" s="3" t="str">
        <f t="shared" si="75"/>
        <v>PB</v>
      </c>
      <c r="C201" s="3" t="s">
        <v>1528</v>
      </c>
      <c r="D201" s="3">
        <v>6</v>
      </c>
      <c r="E201" s="11">
        <f t="shared" si="66"/>
        <v>0.53098955209020648</v>
      </c>
      <c r="F201" s="11">
        <f t="shared" si="67"/>
        <v>0.46901044790979352</v>
      </c>
      <c r="G201" s="7">
        <v>9.0970552034946692</v>
      </c>
      <c r="H201" s="11">
        <f t="shared" si="68"/>
        <v>8.5332278713023055E-2</v>
      </c>
      <c r="I201" s="7">
        <f t="shared" si="69"/>
        <v>-46586727.31804584</v>
      </c>
      <c r="J201" s="7">
        <v>9763862.2799999993</v>
      </c>
      <c r="K201" s="12">
        <v>0.11310000000000001</v>
      </c>
      <c r="L201" s="7">
        <v>-252615.72</v>
      </c>
      <c r="M201" s="10">
        <f t="shared" si="70"/>
        <v>2.5872519783226605E-2</v>
      </c>
      <c r="N201" s="12">
        <f t="shared" si="71"/>
        <v>0.13897251978322661</v>
      </c>
      <c r="O201" s="7">
        <f t="shared" si="72"/>
        <v>-2795203.6390827503</v>
      </c>
      <c r="P201" s="11">
        <f t="shared" si="73"/>
        <v>0.2862805270009145</v>
      </c>
      <c r="Q201" s="12">
        <f t="shared" si="74"/>
        <v>0.39938052700091453</v>
      </c>
      <c r="R201" s="12">
        <f t="shared" si="76"/>
        <v>0.26040800721768792</v>
      </c>
      <c r="S201" s="12">
        <f t="shared" si="77"/>
        <v>1.873809351833585</v>
      </c>
      <c r="T201" s="7">
        <f t="shared" si="58"/>
        <v>-50932952.189999998</v>
      </c>
      <c r="U201" s="7">
        <f t="shared" si="59"/>
        <v>6714351.1799999997</v>
      </c>
      <c r="V201" s="7">
        <f t="shared" si="78"/>
        <v>23888086.719999999</v>
      </c>
      <c r="W201" s="7">
        <f t="shared" si="61"/>
        <v>33759216.649999999</v>
      </c>
      <c r="X201" s="7">
        <f t="shared" si="57"/>
        <v>0</v>
      </c>
      <c r="Y201" s="7" t="str">
        <f t="shared" si="62"/>
        <v/>
      </c>
      <c r="Z201" s="7" t="str">
        <f t="shared" si="63"/>
        <v/>
      </c>
      <c r="AA201" s="7" t="str">
        <f t="shared" si="64"/>
        <v/>
      </c>
      <c r="AB201" s="7" t="str">
        <f t="shared" si="64"/>
        <v/>
      </c>
      <c r="AC201" s="8" t="str">
        <f t="shared" si="65"/>
        <v/>
      </c>
      <c r="AE201" s="9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>
        <v>4751793.84</v>
      </c>
      <c r="AR201" s="7">
        <v>20298842.789999999</v>
      </c>
      <c r="AS201" s="7">
        <v>23178265.91</v>
      </c>
      <c r="AT201" s="7">
        <v>0</v>
      </c>
      <c r="AU201" s="7">
        <v>5151415.6900000004</v>
      </c>
      <c r="AV201" s="7">
        <v>22178508.440000001</v>
      </c>
      <c r="AW201" s="7">
        <v>28248162.219999999</v>
      </c>
      <c r="AX201" s="7">
        <v>0</v>
      </c>
      <c r="AY201" s="7">
        <v>6714351.1799999997</v>
      </c>
      <c r="AZ201" s="7">
        <v>23888086.719999999</v>
      </c>
      <c r="BA201" s="7">
        <v>33759216.649999999</v>
      </c>
      <c r="BB201" s="7">
        <v>0</v>
      </c>
      <c r="BC201" s="7"/>
      <c r="BD201" s="7"/>
      <c r="BE201" s="7"/>
      <c r="BF201" s="7"/>
    </row>
    <row r="202" spans="1:58" hidden="1" x14ac:dyDescent="0.25">
      <c r="A202" s="3" t="s">
        <v>1008</v>
      </c>
      <c r="B202" s="3" t="str">
        <f t="shared" si="75"/>
        <v>RS</v>
      </c>
      <c r="C202" s="3" t="s">
        <v>1529</v>
      </c>
      <c r="D202" s="3">
        <v>7</v>
      </c>
      <c r="E202" s="11">
        <f t="shared" si="66"/>
        <v>0</v>
      </c>
      <c r="F202" s="11">
        <f t="shared" si="67"/>
        <v>1</v>
      </c>
      <c r="G202" s="7">
        <v>12.158558133596761</v>
      </c>
      <c r="H202" s="11">
        <f t="shared" si="68"/>
        <v>0.24317116267193523</v>
      </c>
      <c r="I202" s="7">
        <f t="shared" si="69"/>
        <v>-14269932.120619813</v>
      </c>
      <c r="J202" s="7">
        <v>4349063.28</v>
      </c>
      <c r="K202" s="12">
        <v>0.114</v>
      </c>
      <c r="L202" s="7">
        <v>-828904.45</v>
      </c>
      <c r="M202" s="10">
        <f t="shared" si="70"/>
        <v>0.19059378919867082</v>
      </c>
      <c r="N202" s="12">
        <f t="shared" si="71"/>
        <v>0.30459378919867081</v>
      </c>
      <c r="O202" s="7">
        <f t="shared" si="72"/>
        <v>-856195.92723718879</v>
      </c>
      <c r="P202" s="11">
        <f t="shared" si="73"/>
        <v>0.19686904331205518</v>
      </c>
      <c r="Q202" s="12">
        <f t="shared" si="74"/>
        <v>0.31086904331205517</v>
      </c>
      <c r="R202" s="12">
        <f t="shared" si="76"/>
        <v>6.2752541133843653E-3</v>
      </c>
      <c r="S202" s="12">
        <f t="shared" si="77"/>
        <v>2.0602042247458208E-2</v>
      </c>
      <c r="T202" s="7">
        <f t="shared" si="58"/>
        <v>-18854900.100000001</v>
      </c>
      <c r="U202" s="7">
        <f t="shared" si="59"/>
        <v>12239436.02</v>
      </c>
      <c r="V202" s="7">
        <f t="shared" si="78"/>
        <v>20952941.449999999</v>
      </c>
      <c r="W202" s="7">
        <f t="shared" si="61"/>
        <v>10141394.67</v>
      </c>
      <c r="X202" s="7">
        <f t="shared" si="57"/>
        <v>0</v>
      </c>
      <c r="Y202" s="7" t="str">
        <f t="shared" si="62"/>
        <v/>
      </c>
      <c r="Z202" s="7" t="str">
        <f t="shared" si="63"/>
        <v/>
      </c>
      <c r="AA202" s="7" t="str">
        <f t="shared" si="64"/>
        <v/>
      </c>
      <c r="AB202" s="7" t="str">
        <f t="shared" si="64"/>
        <v/>
      </c>
      <c r="AC202" s="8" t="str">
        <f t="shared" si="65"/>
        <v/>
      </c>
      <c r="AE202" s="9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>
        <v>7861818.54</v>
      </c>
      <c r="AR202" s="7">
        <v>18847596.239999998</v>
      </c>
      <c r="AS202" s="7">
        <v>6110403.5599999996</v>
      </c>
      <c r="AT202" s="7">
        <v>0</v>
      </c>
      <c r="AU202" s="7">
        <v>9567208.4299999997</v>
      </c>
      <c r="AV202" s="7">
        <v>16785238.710000001</v>
      </c>
      <c r="AW202" s="7">
        <v>7830693.6900000004</v>
      </c>
      <c r="AX202" s="7">
        <v>0</v>
      </c>
      <c r="AY202" s="7">
        <v>12239436.02</v>
      </c>
      <c r="AZ202" s="7">
        <v>20952941.449999999</v>
      </c>
      <c r="BA202" s="7">
        <v>10141394.67</v>
      </c>
      <c r="BB202" s="7">
        <v>0</v>
      </c>
      <c r="BC202" s="7"/>
      <c r="BD202" s="7"/>
      <c r="BE202" s="7"/>
      <c r="BF202" s="7"/>
    </row>
    <row r="203" spans="1:58" hidden="1" x14ac:dyDescent="0.25">
      <c r="A203" s="3" t="s">
        <v>1276</v>
      </c>
      <c r="B203" s="3" t="str">
        <f t="shared" si="75"/>
        <v>SC</v>
      </c>
      <c r="C203" s="3" t="s">
        <v>1529</v>
      </c>
      <c r="D203" s="3">
        <v>4</v>
      </c>
      <c r="E203" s="11">
        <f t="shared" si="66"/>
        <v>6.1757418411865703E-2</v>
      </c>
      <c r="F203" s="11">
        <f t="shared" si="67"/>
        <v>0.93824258158813434</v>
      </c>
      <c r="G203" s="7">
        <v>39.721849829111171</v>
      </c>
      <c r="H203" s="11">
        <f t="shared" si="68"/>
        <v>0.74537461858242926</v>
      </c>
      <c r="I203" s="7">
        <f t="shared" si="69"/>
        <v>-72023684.102326408</v>
      </c>
      <c r="J203" s="7">
        <v>93812428.629999995</v>
      </c>
      <c r="K203" s="12">
        <v>0.11</v>
      </c>
      <c r="L203" s="7">
        <v>-5480131.54</v>
      </c>
      <c r="M203" s="10">
        <f t="shared" si="70"/>
        <v>5.8415837006137644E-2</v>
      </c>
      <c r="N203" s="12">
        <f t="shared" si="71"/>
        <v>0.16841583700613766</v>
      </c>
      <c r="O203" s="7">
        <f t="shared" si="72"/>
        <v>-4321421.0461395839</v>
      </c>
      <c r="P203" s="11">
        <f t="shared" si="73"/>
        <v>4.6064483237966719E-2</v>
      </c>
      <c r="Q203" s="12">
        <f t="shared" si="74"/>
        <v>0.15606448323796673</v>
      </c>
      <c r="R203" s="12">
        <f t="shared" si="76"/>
        <v>-1.2351353768170925E-2</v>
      </c>
      <c r="S203" s="12">
        <f t="shared" si="77"/>
        <v>-7.3338434126719365E-2</v>
      </c>
      <c r="T203" s="7">
        <f t="shared" si="58"/>
        <v>-282861369.51999998</v>
      </c>
      <c r="U203" s="7">
        <f t="shared" si="59"/>
        <v>60160083.240000002</v>
      </c>
      <c r="V203" s="7">
        <f t="shared" si="78"/>
        <v>265392581.56999999</v>
      </c>
      <c r="W203" s="7">
        <f t="shared" si="61"/>
        <v>77628871.189999998</v>
      </c>
      <c r="X203" s="7">
        <f t="shared" si="57"/>
        <v>0</v>
      </c>
      <c r="Y203" s="7" t="str">
        <f t="shared" si="62"/>
        <v/>
      </c>
      <c r="Z203" s="7" t="str">
        <f t="shared" si="63"/>
        <v/>
      </c>
      <c r="AA203" s="7" t="str">
        <f t="shared" si="64"/>
        <v/>
      </c>
      <c r="AB203" s="7" t="str">
        <f t="shared" si="64"/>
        <v/>
      </c>
      <c r="AC203" s="8" t="str">
        <f t="shared" si="65"/>
        <v/>
      </c>
      <c r="AE203" s="9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>
        <v>26430480.620000001</v>
      </c>
      <c r="AR203" s="7">
        <v>-240135923.97</v>
      </c>
      <c r="AS203" s="7">
        <v>0</v>
      </c>
      <c r="AT203" s="7">
        <v>0</v>
      </c>
      <c r="AU203" s="7">
        <v>38721317.799999997</v>
      </c>
      <c r="AV203" s="7">
        <v>183785894.38999999</v>
      </c>
      <c r="AW203" s="7">
        <v>49661545.32</v>
      </c>
      <c r="AX203" s="7">
        <v>0</v>
      </c>
      <c r="AY203" s="7">
        <v>60160083.240000002</v>
      </c>
      <c r="AZ203" s="7">
        <v>265392581.56999999</v>
      </c>
      <c r="BA203" s="7">
        <v>77628871.189999998</v>
      </c>
      <c r="BB203" s="7">
        <v>0</v>
      </c>
      <c r="BC203" s="7"/>
      <c r="BD203" s="7"/>
      <c r="BE203" s="7"/>
      <c r="BF203" s="7"/>
    </row>
    <row r="204" spans="1:58" hidden="1" x14ac:dyDescent="0.25">
      <c r="A204" s="3" t="s">
        <v>606</v>
      </c>
      <c r="B204" s="3" t="str">
        <f t="shared" si="75"/>
        <v>PE</v>
      </c>
      <c r="C204" s="3" t="s">
        <v>1528</v>
      </c>
      <c r="D204" s="3">
        <v>6</v>
      </c>
      <c r="E204" s="11">
        <f t="shared" si="66"/>
        <v>0.16688003235591162</v>
      </c>
      <c r="F204" s="11">
        <f t="shared" si="67"/>
        <v>0.83311996764408836</v>
      </c>
      <c r="G204" s="7">
        <v>18.912758900501263</v>
      </c>
      <c r="H204" s="11">
        <f t="shared" si="68"/>
        <v>0.31513194166492114</v>
      </c>
      <c r="I204" s="7">
        <f t="shared" si="69"/>
        <v>-30365349.583260704</v>
      </c>
      <c r="J204" s="7">
        <v>9789267.4000000004</v>
      </c>
      <c r="K204" s="12">
        <v>0.1283</v>
      </c>
      <c r="L204" s="7">
        <v>-620639.55000000005</v>
      </c>
      <c r="M204" s="10">
        <f t="shared" si="70"/>
        <v>6.3399999677197505E-2</v>
      </c>
      <c r="N204" s="12">
        <f t="shared" si="71"/>
        <v>0.1916999996771975</v>
      </c>
      <c r="O204" s="7">
        <f t="shared" si="72"/>
        <v>-1821920.9749956422</v>
      </c>
      <c r="P204" s="11">
        <f t="shared" si="73"/>
        <v>0.18611412892814044</v>
      </c>
      <c r="Q204" s="12">
        <f t="shared" si="74"/>
        <v>0.31441412892814047</v>
      </c>
      <c r="R204" s="12">
        <f t="shared" si="76"/>
        <v>0.12271412925094297</v>
      </c>
      <c r="S204" s="12">
        <f t="shared" si="77"/>
        <v>0.64013630389974208</v>
      </c>
      <c r="T204" s="7">
        <f t="shared" si="58"/>
        <v>-44337517.590000004</v>
      </c>
      <c r="U204" s="7">
        <f t="shared" si="59"/>
        <v>2391393.0099999998</v>
      </c>
      <c r="V204" s="7">
        <f t="shared" si="78"/>
        <v>36938471.219999999</v>
      </c>
      <c r="W204" s="7">
        <f t="shared" si="61"/>
        <v>11974595.66</v>
      </c>
      <c r="X204" s="7">
        <f t="shared" si="57"/>
        <v>2184156.2799999998</v>
      </c>
      <c r="Y204" s="7" t="str">
        <f t="shared" si="62"/>
        <v/>
      </c>
      <c r="Z204" s="7" t="str">
        <f t="shared" si="63"/>
        <v/>
      </c>
      <c r="AA204" s="7" t="str">
        <f t="shared" si="64"/>
        <v/>
      </c>
      <c r="AB204" s="7" t="str">
        <f t="shared" si="64"/>
        <v/>
      </c>
      <c r="AC204" s="8" t="str">
        <f t="shared" si="65"/>
        <v/>
      </c>
      <c r="AE204" s="9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>
        <v>1288217.46</v>
      </c>
      <c r="AR204" s="7">
        <v>23305058.219999999</v>
      </c>
      <c r="AS204" s="7">
        <v>10517819.119999999</v>
      </c>
      <c r="AT204" s="7">
        <v>2065251.88</v>
      </c>
      <c r="AU204" s="7">
        <v>2391393.0099999998</v>
      </c>
      <c r="AV204" s="7">
        <v>36938471.219999999</v>
      </c>
      <c r="AW204" s="7">
        <v>11974595.66</v>
      </c>
      <c r="AX204" s="7">
        <v>2184156.2799999998</v>
      </c>
      <c r="AY204" s="7"/>
      <c r="AZ204" s="7"/>
      <c r="BA204" s="7"/>
      <c r="BB204" s="7"/>
      <c r="BC204" s="7"/>
      <c r="BD204" s="7"/>
      <c r="BE204" s="7"/>
      <c r="BF204" s="7"/>
    </row>
    <row r="205" spans="1:58" hidden="1" x14ac:dyDescent="0.25">
      <c r="A205" s="3" t="s">
        <v>607</v>
      </c>
      <c r="B205" s="3" t="str">
        <f t="shared" si="75"/>
        <v>PE</v>
      </c>
      <c r="C205" s="3" t="s">
        <v>1528</v>
      </c>
      <c r="D205" s="3">
        <v>5</v>
      </c>
      <c r="E205" s="11">
        <f t="shared" si="66"/>
        <v>0.40592522892559285</v>
      </c>
      <c r="F205" s="11">
        <f t="shared" si="67"/>
        <v>0.5940747710744072</v>
      </c>
      <c r="G205" s="7">
        <v>32.547075898118635</v>
      </c>
      <c r="H205" s="11">
        <f t="shared" si="68"/>
        <v>0.38670793326632369</v>
      </c>
      <c r="I205" s="7">
        <f t="shared" si="69"/>
        <v>-218976820.10006359</v>
      </c>
      <c r="J205" s="7">
        <v>39876028.219999999</v>
      </c>
      <c r="K205" s="12">
        <v>0.1321</v>
      </c>
      <c r="L205" s="7">
        <v>-5981404.2300000004</v>
      </c>
      <c r="M205" s="10">
        <f t="shared" si="70"/>
        <v>0.14999999992476684</v>
      </c>
      <c r="N205" s="12">
        <f t="shared" si="71"/>
        <v>0.28209999992476686</v>
      </c>
      <c r="O205" s="7">
        <f t="shared" si="72"/>
        <v>-13138609.206003815</v>
      </c>
      <c r="P205" s="11">
        <f t="shared" si="73"/>
        <v>0.32948640555465569</v>
      </c>
      <c r="Q205" s="12">
        <f t="shared" si="74"/>
        <v>0.46158640555465569</v>
      </c>
      <c r="R205" s="12">
        <f t="shared" si="76"/>
        <v>0.17948640562988882</v>
      </c>
      <c r="S205" s="12">
        <f t="shared" si="77"/>
        <v>0.63625099495836923</v>
      </c>
      <c r="T205" s="7">
        <f t="shared" si="58"/>
        <v>-357051447.38999999</v>
      </c>
      <c r="U205" s="7">
        <f t="shared" si="59"/>
        <v>654535.94999999995</v>
      </c>
      <c r="V205" s="7">
        <f t="shared" si="78"/>
        <v>212115256.87</v>
      </c>
      <c r="W205" s="7">
        <f t="shared" si="61"/>
        <v>145590726.47</v>
      </c>
      <c r="X205" s="7">
        <f t="shared" si="57"/>
        <v>0</v>
      </c>
      <c r="Y205" s="7">
        <f t="shared" si="62"/>
        <v>-291549992.82000005</v>
      </c>
      <c r="Z205" s="7">
        <f t="shared" si="63"/>
        <v>-875188316.48000002</v>
      </c>
      <c r="AA205" s="7">
        <f t="shared" si="64"/>
        <v>269169.01</v>
      </c>
      <c r="AB205" s="7">
        <f t="shared" si="64"/>
        <v>645218296.73000002</v>
      </c>
      <c r="AC205" s="8">
        <f t="shared" si="65"/>
        <v>230239188.75999999</v>
      </c>
      <c r="AE205" s="9">
        <v>269169.01</v>
      </c>
      <c r="AF205" s="7">
        <v>645218296.73000002</v>
      </c>
      <c r="AG205" s="7">
        <v>230239188.75999999</v>
      </c>
      <c r="AH205" s="7"/>
      <c r="AI205" s="7"/>
      <c r="AJ205" s="7"/>
      <c r="AK205" s="7"/>
      <c r="AL205" s="7"/>
      <c r="AM205" s="7"/>
      <c r="AN205" s="7"/>
      <c r="AO205" s="7"/>
      <c r="AP205" s="7"/>
      <c r="AQ205" s="7">
        <v>0</v>
      </c>
      <c r="AR205" s="7">
        <v>0</v>
      </c>
      <c r="AS205" s="7">
        <v>0</v>
      </c>
      <c r="AT205" s="7">
        <v>0</v>
      </c>
      <c r="AU205" s="7">
        <v>14584052.869999999</v>
      </c>
      <c r="AV205" s="7">
        <v>111956222.06999999</v>
      </c>
      <c r="AW205" s="7">
        <v>92997865.599999994</v>
      </c>
      <c r="AX205" s="7">
        <v>0</v>
      </c>
      <c r="AY205" s="7">
        <v>654535.94999999995</v>
      </c>
      <c r="AZ205" s="7">
        <v>212115256.87</v>
      </c>
      <c r="BA205" s="7">
        <v>145590726.47</v>
      </c>
      <c r="BB205" s="7">
        <v>0</v>
      </c>
      <c r="BC205" s="7"/>
      <c r="BD205" s="7"/>
      <c r="BE205" s="7"/>
      <c r="BF205" s="7"/>
    </row>
    <row r="206" spans="1:58" hidden="1" x14ac:dyDescent="0.25">
      <c r="A206" s="3" t="s">
        <v>1340</v>
      </c>
      <c r="B206" s="3" t="str">
        <f t="shared" si="75"/>
        <v>SP</v>
      </c>
      <c r="C206" s="3" t="s">
        <v>1530</v>
      </c>
      <c r="D206" s="3">
        <v>6</v>
      </c>
      <c r="E206" s="11">
        <f t="shared" si="66"/>
        <v>0</v>
      </c>
      <c r="F206" s="11">
        <f t="shared" si="67"/>
        <v>1</v>
      </c>
      <c r="G206" s="7">
        <v>23.151065120622388</v>
      </c>
      <c r="H206" s="11">
        <f t="shared" si="68"/>
        <v>0.46302130241244777</v>
      </c>
      <c r="I206" s="7">
        <f t="shared" si="69"/>
        <v>-22011294.544581532</v>
      </c>
      <c r="J206" s="7">
        <v>22898207.811428566</v>
      </c>
      <c r="K206" s="12">
        <v>0.11900000000000001</v>
      </c>
      <c r="L206" s="7">
        <v>-71817.919999999998</v>
      </c>
      <c r="M206" s="10">
        <f t="shared" si="70"/>
        <v>3.1363991711244516E-3</v>
      </c>
      <c r="N206" s="12">
        <f t="shared" si="71"/>
        <v>0.12213639917112445</v>
      </c>
      <c r="O206" s="7">
        <f t="shared" si="72"/>
        <v>-1320677.672674892</v>
      </c>
      <c r="P206" s="11">
        <f t="shared" si="73"/>
        <v>5.7676027903622119E-2</v>
      </c>
      <c r="Q206" s="12">
        <f t="shared" si="74"/>
        <v>0.17667602790362213</v>
      </c>
      <c r="R206" s="12">
        <f t="shared" si="76"/>
        <v>5.453962873249768E-2</v>
      </c>
      <c r="S206" s="12">
        <f t="shared" si="77"/>
        <v>0.4465468861259172</v>
      </c>
      <c r="T206" s="7">
        <f t="shared" si="58"/>
        <v>-40991001.400000006</v>
      </c>
      <c r="U206" s="7">
        <f t="shared" si="59"/>
        <v>33479742.059999999</v>
      </c>
      <c r="V206" s="7">
        <f t="shared" si="78"/>
        <v>68022353.930000007</v>
      </c>
      <c r="W206" s="7">
        <f t="shared" si="61"/>
        <v>16388078.300000001</v>
      </c>
      <c r="X206" s="7">
        <f t="shared" si="57"/>
        <v>9939688.7699999996</v>
      </c>
      <c r="Y206" s="7" t="str">
        <f t="shared" si="62"/>
        <v/>
      </c>
      <c r="Z206" s="7" t="str">
        <f t="shared" si="63"/>
        <v/>
      </c>
      <c r="AA206" s="7" t="str">
        <f t="shared" si="64"/>
        <v/>
      </c>
      <c r="AB206" s="7" t="str">
        <f t="shared" si="64"/>
        <v/>
      </c>
      <c r="AC206" s="8" t="str">
        <f t="shared" si="65"/>
        <v/>
      </c>
      <c r="AE206" s="9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>
        <v>20959193.260000002</v>
      </c>
      <c r="AR206" s="7">
        <v>48934814.340000004</v>
      </c>
      <c r="AS206" s="7">
        <v>9980170.1500000004</v>
      </c>
      <c r="AT206" s="7">
        <v>4618158.6900000004</v>
      </c>
      <c r="AU206" s="7">
        <v>26465700.600000001</v>
      </c>
      <c r="AV206" s="7">
        <v>30740737.899999999</v>
      </c>
      <c r="AW206" s="7">
        <v>14094206.060000001</v>
      </c>
      <c r="AX206" s="7">
        <v>9939668.7699999996</v>
      </c>
      <c r="AY206" s="7">
        <v>33479742.059999999</v>
      </c>
      <c r="AZ206" s="7">
        <v>68022353.930000007</v>
      </c>
      <c r="BA206" s="7">
        <v>16388078.300000001</v>
      </c>
      <c r="BB206" s="7">
        <v>9939688.7699999996</v>
      </c>
      <c r="BC206" s="7"/>
      <c r="BD206" s="7"/>
      <c r="BE206" s="7"/>
      <c r="BF206" s="7"/>
    </row>
    <row r="207" spans="1:58" hidden="1" x14ac:dyDescent="0.25">
      <c r="A207" s="3" t="s">
        <v>1341</v>
      </c>
      <c r="B207" s="3" t="str">
        <f t="shared" si="75"/>
        <v>SP</v>
      </c>
      <c r="C207" s="3" t="s">
        <v>1530</v>
      </c>
      <c r="D207" s="3">
        <v>6</v>
      </c>
      <c r="E207" s="11">
        <f t="shared" si="66"/>
        <v>0</v>
      </c>
      <c r="F207" s="11">
        <f t="shared" si="67"/>
        <v>1</v>
      </c>
      <c r="G207" s="7">
        <v>18.423056887446169</v>
      </c>
      <c r="H207" s="11">
        <f t="shared" si="68"/>
        <v>0.36846113774892336</v>
      </c>
      <c r="I207" s="7">
        <f t="shared" si="69"/>
        <v>-24120472.794824552</v>
      </c>
      <c r="J207" s="7">
        <v>17224327.25</v>
      </c>
      <c r="K207" s="12">
        <v>0.11</v>
      </c>
      <c r="L207" s="7">
        <v>-1722432.72</v>
      </c>
      <c r="M207" s="10">
        <f t="shared" si="70"/>
        <v>9.9999999709712906E-2</v>
      </c>
      <c r="N207" s="12">
        <f t="shared" si="71"/>
        <v>0.20999999970971289</v>
      </c>
      <c r="O207" s="7">
        <f t="shared" si="72"/>
        <v>-1447228.3676894731</v>
      </c>
      <c r="P207" s="11">
        <f t="shared" si="73"/>
        <v>8.402234506369316E-2</v>
      </c>
      <c r="Q207" s="12">
        <f t="shared" si="74"/>
        <v>0.19402234506369315</v>
      </c>
      <c r="R207" s="12">
        <f t="shared" si="76"/>
        <v>-1.5977654646019745E-2</v>
      </c>
      <c r="S207" s="12">
        <f t="shared" si="77"/>
        <v>-7.6084069848123659E-2</v>
      </c>
      <c r="T207" s="7">
        <f t="shared" si="58"/>
        <v>-38193172.640000001</v>
      </c>
      <c r="U207" s="7">
        <f t="shared" si="59"/>
        <v>33022232.100000001</v>
      </c>
      <c r="V207" s="7">
        <f t="shared" si="78"/>
        <v>41257248.520000003</v>
      </c>
      <c r="W207" s="7">
        <f t="shared" si="61"/>
        <v>33587682.259999998</v>
      </c>
      <c r="X207" s="7">
        <f t="shared" si="57"/>
        <v>3629526.04</v>
      </c>
      <c r="Y207" s="7" t="str">
        <f t="shared" si="62"/>
        <v/>
      </c>
      <c r="Z207" s="7" t="str">
        <f t="shared" si="63"/>
        <v/>
      </c>
      <c r="AA207" s="7" t="str">
        <f t="shared" si="64"/>
        <v/>
      </c>
      <c r="AB207" s="7" t="str">
        <f t="shared" si="64"/>
        <v/>
      </c>
      <c r="AC207" s="8" t="str">
        <f t="shared" si="65"/>
        <v/>
      </c>
      <c r="AE207" s="9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>
        <v>20684812.140000001</v>
      </c>
      <c r="AR207" s="7">
        <v>30258612.5</v>
      </c>
      <c r="AS207" s="7">
        <v>21556792.870000001</v>
      </c>
      <c r="AT207" s="7">
        <v>2850102.7</v>
      </c>
      <c r="AU207" s="7">
        <v>25980553.059999999</v>
      </c>
      <c r="AV207" s="7">
        <v>35910300.539999999</v>
      </c>
      <c r="AW207" s="7">
        <v>25990101.199999999</v>
      </c>
      <c r="AX207" s="7">
        <v>3288610.09</v>
      </c>
      <c r="AY207" s="7">
        <v>33022232.100000001</v>
      </c>
      <c r="AZ207" s="7">
        <v>41257248.520000003</v>
      </c>
      <c r="BA207" s="7">
        <v>33587682.259999998</v>
      </c>
      <c r="BB207" s="7">
        <v>3629526.04</v>
      </c>
      <c r="BC207" s="7"/>
      <c r="BD207" s="7"/>
      <c r="BE207" s="7"/>
      <c r="BF207" s="7"/>
    </row>
    <row r="208" spans="1:58" hidden="1" x14ac:dyDescent="0.25">
      <c r="A208" s="3" t="s">
        <v>132</v>
      </c>
      <c r="B208" s="3" t="str">
        <f t="shared" si="75"/>
        <v>GO</v>
      </c>
      <c r="C208" s="3" t="s">
        <v>1526</v>
      </c>
      <c r="D208" s="3">
        <v>7</v>
      </c>
      <c r="E208" s="11">
        <f t="shared" si="66"/>
        <v>0.38879189620191945</v>
      </c>
      <c r="F208" s="11">
        <f t="shared" si="67"/>
        <v>0.61120810379808055</v>
      </c>
      <c r="G208" s="7">
        <v>16.628691287986882</v>
      </c>
      <c r="H208" s="11">
        <f t="shared" si="68"/>
        <v>0.20327181741548248</v>
      </c>
      <c r="I208" s="7">
        <f t="shared" si="69"/>
        <v>-31230375.739276953</v>
      </c>
      <c r="J208" s="7">
        <v>8742590.6999999993</v>
      </c>
      <c r="K208" s="12">
        <v>0.11</v>
      </c>
      <c r="L208" s="7">
        <v>-390571.74</v>
      </c>
      <c r="M208" s="10">
        <f t="shared" si="70"/>
        <v>4.4674599715619767E-2</v>
      </c>
      <c r="N208" s="12">
        <f t="shared" si="71"/>
        <v>0.15467459971561975</v>
      </c>
      <c r="O208" s="7">
        <f t="shared" si="72"/>
        <v>-1873822.5443566171</v>
      </c>
      <c r="P208" s="11">
        <f t="shared" si="73"/>
        <v>0.21433263990691195</v>
      </c>
      <c r="Q208" s="12">
        <f t="shared" si="74"/>
        <v>0.32433263990691197</v>
      </c>
      <c r="R208" s="12">
        <f t="shared" si="76"/>
        <v>0.16965804019129221</v>
      </c>
      <c r="S208" s="12">
        <f t="shared" si="77"/>
        <v>1.096870724108681</v>
      </c>
      <c r="T208" s="7">
        <f t="shared" si="58"/>
        <v>-39198281.700000003</v>
      </c>
      <c r="U208" s="7">
        <f t="shared" si="59"/>
        <v>0</v>
      </c>
      <c r="V208" s="7">
        <f t="shared" si="78"/>
        <v>23958307.43</v>
      </c>
      <c r="W208" s="7">
        <f t="shared" si="61"/>
        <v>15239974.27</v>
      </c>
      <c r="X208" s="7">
        <f t="shared" si="57"/>
        <v>0</v>
      </c>
      <c r="Y208" s="7" t="str">
        <f t="shared" si="62"/>
        <v/>
      </c>
      <c r="Z208" s="7" t="str">
        <f t="shared" si="63"/>
        <v/>
      </c>
      <c r="AA208" s="7" t="str">
        <f t="shared" si="64"/>
        <v/>
      </c>
      <c r="AB208" s="7" t="str">
        <f t="shared" si="64"/>
        <v/>
      </c>
      <c r="AC208" s="8" t="str">
        <f t="shared" si="65"/>
        <v/>
      </c>
      <c r="AE208" s="9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>
        <v>4112.3500000000004</v>
      </c>
      <c r="AR208" s="7">
        <v>8936384.6400000006</v>
      </c>
      <c r="AS208" s="7">
        <v>10286309.529999999</v>
      </c>
      <c r="AT208" s="7">
        <v>0</v>
      </c>
      <c r="AU208" s="7">
        <v>0</v>
      </c>
      <c r="AV208" s="7">
        <v>23958307.43</v>
      </c>
      <c r="AW208" s="7">
        <v>15239974.27</v>
      </c>
      <c r="AX208" s="7">
        <v>0</v>
      </c>
      <c r="AY208" s="7"/>
      <c r="AZ208" s="7"/>
      <c r="BA208" s="7"/>
      <c r="BB208" s="7"/>
      <c r="BC208" s="7"/>
      <c r="BD208" s="7"/>
      <c r="BE208" s="7"/>
      <c r="BF208" s="7"/>
    </row>
    <row r="209" spans="1:58" hidden="1" x14ac:dyDescent="0.25">
      <c r="A209" s="3" t="s">
        <v>133</v>
      </c>
      <c r="B209" s="3" t="str">
        <f t="shared" si="75"/>
        <v>GO</v>
      </c>
      <c r="C209" s="3" t="s">
        <v>1526</v>
      </c>
      <c r="D209" s="3">
        <v>7</v>
      </c>
      <c r="E209" s="11">
        <f t="shared" si="66"/>
        <v>0</v>
      </c>
      <c r="F209" s="11">
        <f t="shared" si="67"/>
        <v>1</v>
      </c>
      <c r="G209" s="7">
        <v>10.166608828442101</v>
      </c>
      <c r="H209" s="11">
        <f t="shared" si="68"/>
        <v>0.203332176568842</v>
      </c>
      <c r="I209" s="7">
        <f t="shared" si="69"/>
        <v>-8341534.8631047262</v>
      </c>
      <c r="J209" s="7">
        <v>3106575.29</v>
      </c>
      <c r="K209" s="12">
        <v>0.11</v>
      </c>
      <c r="L209" s="7">
        <v>-93176.18</v>
      </c>
      <c r="M209" s="10">
        <f t="shared" si="70"/>
        <v>2.999321481115624E-2</v>
      </c>
      <c r="N209" s="12">
        <f t="shared" si="71"/>
        <v>0.13999321481115623</v>
      </c>
      <c r="O209" s="7">
        <f t="shared" si="72"/>
        <v>-500492.09178628353</v>
      </c>
      <c r="P209" s="11">
        <f t="shared" si="73"/>
        <v>0.16110734331704657</v>
      </c>
      <c r="Q209" s="12">
        <f t="shared" si="74"/>
        <v>0.27110734331704656</v>
      </c>
      <c r="R209" s="12">
        <f t="shared" si="76"/>
        <v>0.13111412850589033</v>
      </c>
      <c r="S209" s="12">
        <f t="shared" si="77"/>
        <v>0.93657488102374575</v>
      </c>
      <c r="T209" s="7">
        <f t="shared" si="58"/>
        <v>-10470530.649999999</v>
      </c>
      <c r="U209" s="7">
        <f t="shared" si="59"/>
        <v>4557331.4000000004</v>
      </c>
      <c r="V209" s="7">
        <f t="shared" si="78"/>
        <v>11869386.76</v>
      </c>
      <c r="W209" s="7">
        <f t="shared" si="61"/>
        <v>3158475.29</v>
      </c>
      <c r="X209" s="7">
        <f t="shared" si="57"/>
        <v>0</v>
      </c>
      <c r="Y209" s="7" t="str">
        <f t="shared" si="62"/>
        <v/>
      </c>
      <c r="Z209" s="7" t="str">
        <f t="shared" si="63"/>
        <v/>
      </c>
      <c r="AA209" s="7" t="str">
        <f t="shared" si="64"/>
        <v/>
      </c>
      <c r="AB209" s="7" t="str">
        <f t="shared" si="64"/>
        <v/>
      </c>
      <c r="AC209" s="8" t="str">
        <f t="shared" si="65"/>
        <v/>
      </c>
      <c r="AE209" s="9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>
        <v>0</v>
      </c>
      <c r="AR209" s="7">
        <v>-2838947.64</v>
      </c>
      <c r="AS209" s="7">
        <v>406143.39</v>
      </c>
      <c r="AT209" s="7">
        <v>0</v>
      </c>
      <c r="AU209" s="7">
        <v>3065342.86</v>
      </c>
      <c r="AV209" s="7">
        <v>11627668.810000001</v>
      </c>
      <c r="AW209" s="7">
        <v>2948714.65</v>
      </c>
      <c r="AX209" s="7">
        <v>0</v>
      </c>
      <c r="AY209" s="7">
        <v>4557331.4000000004</v>
      </c>
      <c r="AZ209" s="7">
        <v>11869386.76</v>
      </c>
      <c r="BA209" s="7">
        <v>3158475.29</v>
      </c>
      <c r="BB209" s="7">
        <v>0</v>
      </c>
      <c r="BC209" s="7"/>
      <c r="BD209" s="7"/>
      <c r="BE209" s="7"/>
      <c r="BF209" s="7"/>
    </row>
    <row r="210" spans="1:58" hidden="1" x14ac:dyDescent="0.25">
      <c r="A210" s="3" t="s">
        <v>705</v>
      </c>
      <c r="B210" s="3" t="str">
        <f t="shared" si="75"/>
        <v>PI</v>
      </c>
      <c r="C210" s="3" t="s">
        <v>1528</v>
      </c>
      <c r="D210" s="3">
        <v>6</v>
      </c>
      <c r="E210" s="11">
        <f t="shared" si="66"/>
        <v>0.39473867426405951</v>
      </c>
      <c r="F210" s="11">
        <f t="shared" si="67"/>
        <v>0.60526132573594049</v>
      </c>
      <c r="G210" s="7">
        <v>20.592124942831848</v>
      </c>
      <c r="H210" s="11">
        <f t="shared" si="68"/>
        <v>0.24927233685237063</v>
      </c>
      <c r="I210" s="7">
        <f t="shared" si="69"/>
        <v>-29223285.384409498</v>
      </c>
      <c r="J210" s="7">
        <v>12612315.385714281</v>
      </c>
      <c r="K210" s="12">
        <v>0.11</v>
      </c>
      <c r="L210" s="7">
        <v>-128647.45</v>
      </c>
      <c r="M210" s="10">
        <f t="shared" si="70"/>
        <v>1.0200145339349539E-2</v>
      </c>
      <c r="N210" s="12">
        <f t="shared" si="71"/>
        <v>0.12020014533934954</v>
      </c>
      <c r="O210" s="7">
        <f t="shared" si="72"/>
        <v>-1753397.1230645699</v>
      </c>
      <c r="P210" s="11">
        <f t="shared" si="73"/>
        <v>0.13902261951446346</v>
      </c>
      <c r="Q210" s="12">
        <f t="shared" si="74"/>
        <v>0.24902261951446347</v>
      </c>
      <c r="R210" s="12">
        <f t="shared" si="76"/>
        <v>0.12882247417511394</v>
      </c>
      <c r="S210" s="12">
        <f t="shared" si="77"/>
        <v>1.0717330982539313</v>
      </c>
      <c r="T210" s="7">
        <f t="shared" si="58"/>
        <v>-38926613.230000004</v>
      </c>
      <c r="U210" s="7">
        <f t="shared" si="59"/>
        <v>4000431.78</v>
      </c>
      <c r="V210" s="7">
        <f t="shared" si="78"/>
        <v>23560773.530000001</v>
      </c>
      <c r="W210" s="7">
        <f t="shared" si="61"/>
        <v>19366271.48</v>
      </c>
      <c r="X210" s="7">
        <f t="shared" si="61"/>
        <v>0</v>
      </c>
      <c r="Y210" s="7" t="str">
        <f t="shared" si="62"/>
        <v/>
      </c>
      <c r="Z210" s="7" t="str">
        <f t="shared" si="63"/>
        <v/>
      </c>
      <c r="AA210" s="7" t="str">
        <f t="shared" si="64"/>
        <v/>
      </c>
      <c r="AB210" s="7" t="str">
        <f t="shared" si="64"/>
        <v/>
      </c>
      <c r="AC210" s="8" t="str">
        <f t="shared" si="65"/>
        <v/>
      </c>
      <c r="AE210" s="9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>
        <v>1426833.64</v>
      </c>
      <c r="AR210" s="7">
        <v>45200325</v>
      </c>
      <c r="AS210" s="7">
        <v>7476277.6100000003</v>
      </c>
      <c r="AT210" s="7">
        <v>0</v>
      </c>
      <c r="AU210" s="7">
        <v>2388344.33</v>
      </c>
      <c r="AV210" s="7">
        <v>46816949.700000003</v>
      </c>
      <c r="AW210" s="7">
        <v>10968830.1</v>
      </c>
      <c r="AX210" s="7">
        <v>0</v>
      </c>
      <c r="AY210" s="7">
        <v>4000431.78</v>
      </c>
      <c r="AZ210" s="7">
        <v>23560773.530000001</v>
      </c>
      <c r="BA210" s="7">
        <v>19366271.48</v>
      </c>
      <c r="BB210" s="7">
        <v>0</v>
      </c>
      <c r="BC210" s="7"/>
      <c r="BD210" s="7"/>
      <c r="BE210" s="7"/>
      <c r="BF210" s="7"/>
    </row>
    <row r="211" spans="1:58" hidden="1" x14ac:dyDescent="0.25">
      <c r="A211" s="3" t="s">
        <v>264</v>
      </c>
      <c r="B211" s="3" t="str">
        <f t="shared" si="75"/>
        <v>MA</v>
      </c>
      <c r="C211" s="3" t="s">
        <v>1528</v>
      </c>
      <c r="D211" s="3">
        <v>5</v>
      </c>
      <c r="E211" s="11">
        <f t="shared" si="66"/>
        <v>0</v>
      </c>
      <c r="F211" s="11">
        <f t="shared" si="67"/>
        <v>1</v>
      </c>
      <c r="G211" s="7">
        <v>7.829527437593768</v>
      </c>
      <c r="H211" s="11">
        <f t="shared" si="68"/>
        <v>0.15659054875187536</v>
      </c>
      <c r="I211" s="7">
        <f t="shared" si="69"/>
        <v>-70628707.707308471</v>
      </c>
      <c r="J211" s="7">
        <v>55876778.099999994</v>
      </c>
      <c r="K211" s="12">
        <v>0.11</v>
      </c>
      <c r="L211" s="7">
        <v>-1862517.29</v>
      </c>
      <c r="M211" s="10">
        <f t="shared" si="70"/>
        <v>3.3332582037331179E-2</v>
      </c>
      <c r="N211" s="12">
        <f t="shared" si="71"/>
        <v>0.14333258203733118</v>
      </c>
      <c r="O211" s="7">
        <f t="shared" si="72"/>
        <v>-4237722.4624385079</v>
      </c>
      <c r="P211" s="11">
        <f t="shared" si="73"/>
        <v>7.5840494146861129E-2</v>
      </c>
      <c r="Q211" s="12">
        <f t="shared" si="74"/>
        <v>0.18584049414686113</v>
      </c>
      <c r="R211" s="12">
        <f t="shared" si="76"/>
        <v>4.2507912109529949E-2</v>
      </c>
      <c r="S211" s="12">
        <f t="shared" si="77"/>
        <v>0.29656838316398093</v>
      </c>
      <c r="T211" s="7">
        <f t="shared" ref="T211:T266" si="79">IF(SUM(U211:X211)&lt;&gt;0,U211-V211-W211+X211,"")</f>
        <v>-83741897.370000005</v>
      </c>
      <c r="U211" s="7">
        <f t="shared" ref="U211:X266" si="80">IF(SUM($BC211:$BF211)&lt;&gt;0,BC211,IF(SUM($AY211:$BB211)&lt;&gt;0,AY211,IF(SUM($AU211:$AX211)&lt;&gt;0,AU211,IF(SUM($AQ211:$AT211)&lt;&gt;0,AQ211,""))))</f>
        <v>60181500.649999999</v>
      </c>
      <c r="V211" s="7">
        <f t="shared" si="80"/>
        <v>128203909.05</v>
      </c>
      <c r="W211" s="7">
        <f t="shared" si="80"/>
        <v>15719488.970000001</v>
      </c>
      <c r="X211" s="7">
        <f t="shared" si="80"/>
        <v>0</v>
      </c>
      <c r="Y211" s="7" t="str">
        <f t="shared" ref="Y211:Y266" si="81">IF(SUM(AA211:AC211)&lt;&gt;0,AA211-(AB211/3)-(AC211/3),"")</f>
        <v/>
      </c>
      <c r="Z211" s="7" t="str">
        <f t="shared" ref="Z211:Z266" si="82">IF(SUM(AA211:AC211)&lt;&gt;0,AA211-AB211-AC211,"")</f>
        <v/>
      </c>
      <c r="AA211" s="7" t="str">
        <f t="shared" ref="AA211:AB266" si="83">IF(SUM($AN211:$AP211)&lt;&gt;0,AN211,IF(SUM($AK211:$AM211)&lt;&gt;0,AK211,IF(SUM($AH211:$AJ211)&lt;&gt;0,AH211,IF(SUM($AE211:$AG211)&lt;&gt;0,AE211,""))))</f>
        <v/>
      </c>
      <c r="AB211" s="7" t="str">
        <f t="shared" si="83"/>
        <v/>
      </c>
      <c r="AC211" s="8" t="str">
        <f t="shared" ref="AC211:AC266" si="84">IF(SUM($AN211:$AP211)&lt;&gt;0,AP211,IF(SUM($AK211:$AM211)&lt;&gt;0,AM211,IF(SUM($AH211:$AJ211)&lt;&gt;0,AJ211,IF(SUM($AE211:$AG211)&lt;&gt;0,AG211,""))))</f>
        <v/>
      </c>
      <c r="AE211" s="9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>
        <v>39458221.049999997</v>
      </c>
      <c r="AR211" s="7">
        <v>83719508.829999998</v>
      </c>
      <c r="AS211" s="7">
        <v>11997792.359999999</v>
      </c>
      <c r="AT211" s="7">
        <v>0</v>
      </c>
      <c r="AU211" s="7">
        <v>48885164.030000001</v>
      </c>
      <c r="AV211" s="7">
        <v>104418911.59999999</v>
      </c>
      <c r="AW211" s="7">
        <v>12719202.01</v>
      </c>
      <c r="AX211" s="7">
        <v>0</v>
      </c>
      <c r="AY211" s="7">
        <v>60181500.649999999</v>
      </c>
      <c r="AZ211" s="7">
        <v>128203909.05</v>
      </c>
      <c r="BA211" s="7">
        <v>15719488.970000001</v>
      </c>
      <c r="BB211" s="7">
        <v>0</v>
      </c>
      <c r="BC211" s="7"/>
      <c r="BD211" s="7"/>
      <c r="BE211" s="7"/>
      <c r="BF211" s="7"/>
    </row>
    <row r="212" spans="1:58" hidden="1" x14ac:dyDescent="0.25">
      <c r="A212" s="3" t="s">
        <v>134</v>
      </c>
      <c r="B212" s="3" t="str">
        <f t="shared" si="75"/>
        <v>GO</v>
      </c>
      <c r="C212" s="3" t="s">
        <v>1526</v>
      </c>
      <c r="D212" s="3">
        <v>7</v>
      </c>
      <c r="E212" s="11">
        <f t="shared" si="66"/>
        <v>0</v>
      </c>
      <c r="F212" s="11">
        <f t="shared" si="67"/>
        <v>1</v>
      </c>
      <c r="G212" s="7">
        <v>40.311942242958096</v>
      </c>
      <c r="H212" s="11">
        <f t="shared" si="68"/>
        <v>0.80623884485916197</v>
      </c>
      <c r="I212" s="7">
        <f t="shared" si="69"/>
        <v>-1072972.3966188242</v>
      </c>
      <c r="J212" s="7">
        <v>2904618.59</v>
      </c>
      <c r="K212" s="12">
        <v>0.114</v>
      </c>
      <c r="L212" s="7">
        <v>-214478.41</v>
      </c>
      <c r="M212" s="10">
        <f t="shared" si="70"/>
        <v>7.3840472803694351E-2</v>
      </c>
      <c r="N212" s="12">
        <f t="shared" si="71"/>
        <v>0.18784047280369437</v>
      </c>
      <c r="O212" s="7">
        <f t="shared" si="72"/>
        <v>-64378.343797129448</v>
      </c>
      <c r="P212" s="11">
        <f t="shared" si="73"/>
        <v>2.216412992011094E-2</v>
      </c>
      <c r="Q212" s="12">
        <f t="shared" si="74"/>
        <v>0.13616412992011095</v>
      </c>
      <c r="R212" s="12">
        <f t="shared" si="76"/>
        <v>-5.1676342883583415E-2</v>
      </c>
      <c r="S212" s="12">
        <f t="shared" si="77"/>
        <v>-0.27510760653583211</v>
      </c>
      <c r="T212" s="7">
        <f t="shared" si="79"/>
        <v>-5537603.2199999997</v>
      </c>
      <c r="U212" s="7">
        <f t="shared" si="80"/>
        <v>4674957.72</v>
      </c>
      <c r="V212" s="7">
        <f t="shared" si="80"/>
        <v>6780574.0099999998</v>
      </c>
      <c r="W212" s="7">
        <f t="shared" si="80"/>
        <v>3782342.89</v>
      </c>
      <c r="X212" s="7">
        <f t="shared" si="80"/>
        <v>350355.96</v>
      </c>
      <c r="Y212" s="7" t="str">
        <f t="shared" si="81"/>
        <v/>
      </c>
      <c r="Z212" s="7" t="str">
        <f t="shared" si="82"/>
        <v/>
      </c>
      <c r="AA212" s="7" t="str">
        <f t="shared" si="83"/>
        <v/>
      </c>
      <c r="AB212" s="7" t="str">
        <f t="shared" si="83"/>
        <v/>
      </c>
      <c r="AC212" s="8" t="str">
        <f t="shared" si="84"/>
        <v/>
      </c>
      <c r="AE212" s="9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>
        <v>2571710.39</v>
      </c>
      <c r="AR212" s="7">
        <v>5776619.5599999996</v>
      </c>
      <c r="AS212" s="7">
        <v>2582280.2400000002</v>
      </c>
      <c r="AT212" s="7">
        <v>406182.72</v>
      </c>
      <c r="AU212" s="7">
        <v>3362615.04</v>
      </c>
      <c r="AV212" s="7">
        <v>7610040.8200000003</v>
      </c>
      <c r="AW212" s="7">
        <v>3209472.59</v>
      </c>
      <c r="AX212" s="7">
        <v>327924.8</v>
      </c>
      <c r="AY212" s="7">
        <v>4674957.72</v>
      </c>
      <c r="AZ212" s="7">
        <v>6780574.0099999998</v>
      </c>
      <c r="BA212" s="7">
        <v>3782342.89</v>
      </c>
      <c r="BB212" s="7">
        <v>350355.96</v>
      </c>
      <c r="BC212" s="7"/>
      <c r="BD212" s="7"/>
      <c r="BE212" s="7"/>
      <c r="BF212" s="7"/>
    </row>
    <row r="213" spans="1:58" hidden="1" x14ac:dyDescent="0.25">
      <c r="A213" s="3" t="s">
        <v>296</v>
      </c>
      <c r="B213" s="3" t="str">
        <f t="shared" si="75"/>
        <v>MG</v>
      </c>
      <c r="C213" s="3" t="s">
        <v>1530</v>
      </c>
      <c r="D213" s="3">
        <v>6</v>
      </c>
      <c r="E213" s="11">
        <f t="shared" si="66"/>
        <v>0</v>
      </c>
      <c r="F213" s="11">
        <f t="shared" si="67"/>
        <v>1</v>
      </c>
      <c r="G213" s="7">
        <v>21.093161752467832</v>
      </c>
      <c r="H213" s="11">
        <f t="shared" si="68"/>
        <v>0.42186323504935663</v>
      </c>
      <c r="I213" s="7">
        <f t="shared" si="69"/>
        <v>-39579573.692127012</v>
      </c>
      <c r="J213" s="7">
        <v>18327416.890000001</v>
      </c>
      <c r="K213" s="12">
        <v>0.11</v>
      </c>
      <c r="L213" s="7">
        <v>-825570.28</v>
      </c>
      <c r="M213" s="10">
        <f t="shared" si="70"/>
        <v>4.5045643090623227E-2</v>
      </c>
      <c r="N213" s="12">
        <f t="shared" si="71"/>
        <v>0.15504564309062324</v>
      </c>
      <c r="O213" s="7">
        <f t="shared" si="72"/>
        <v>-2374774.4215276204</v>
      </c>
      <c r="P213" s="11">
        <f t="shared" si="73"/>
        <v>0.1295749660620952</v>
      </c>
      <c r="Q213" s="12">
        <f t="shared" si="74"/>
        <v>0.23957496606209522</v>
      </c>
      <c r="R213" s="12">
        <f t="shared" si="76"/>
        <v>8.4529322971471976E-2</v>
      </c>
      <c r="S213" s="12">
        <f t="shared" si="77"/>
        <v>0.54518992785927622</v>
      </c>
      <c r="T213" s="7">
        <f t="shared" si="79"/>
        <v>-68460572.120000005</v>
      </c>
      <c r="U213" s="7">
        <f t="shared" si="80"/>
        <v>3132039.42</v>
      </c>
      <c r="V213" s="7">
        <f t="shared" si="80"/>
        <v>69570756.230000004</v>
      </c>
      <c r="W213" s="7">
        <f t="shared" si="80"/>
        <v>3095550.12</v>
      </c>
      <c r="X213" s="7">
        <f t="shared" si="80"/>
        <v>1073694.81</v>
      </c>
      <c r="Y213" s="7" t="str">
        <f t="shared" si="81"/>
        <v/>
      </c>
      <c r="Z213" s="7" t="str">
        <f t="shared" si="82"/>
        <v/>
      </c>
      <c r="AA213" s="7" t="str">
        <f t="shared" si="83"/>
        <v/>
      </c>
      <c r="AB213" s="7" t="str">
        <f t="shared" si="83"/>
        <v/>
      </c>
      <c r="AC213" s="8" t="str">
        <f t="shared" si="84"/>
        <v/>
      </c>
      <c r="AE213" s="9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>
        <v>0</v>
      </c>
      <c r="AR213" s="7">
        <v>48239952.850000001</v>
      </c>
      <c r="AS213" s="7">
        <v>0</v>
      </c>
      <c r="AT213" s="7">
        <v>0</v>
      </c>
      <c r="AU213" s="7">
        <v>0</v>
      </c>
      <c r="AV213" s="7">
        <v>48239952.850000001</v>
      </c>
      <c r="AW213" s="7">
        <v>0</v>
      </c>
      <c r="AX213" s="7">
        <v>0</v>
      </c>
      <c r="AY213" s="7">
        <v>3132039.42</v>
      </c>
      <c r="AZ213" s="7">
        <v>69570756.230000004</v>
      </c>
      <c r="BA213" s="7">
        <v>3095550.12</v>
      </c>
      <c r="BB213" s="7">
        <v>1073694.81</v>
      </c>
      <c r="BC213" s="7"/>
      <c r="BD213" s="7"/>
      <c r="BE213" s="7"/>
      <c r="BF213" s="7"/>
    </row>
    <row r="214" spans="1:58" hidden="1" x14ac:dyDescent="0.25">
      <c r="A214" s="3" t="s">
        <v>954</v>
      </c>
      <c r="B214" s="3" t="str">
        <f t="shared" si="75"/>
        <v>RO</v>
      </c>
      <c r="C214" s="3" t="s">
        <v>1527</v>
      </c>
      <c r="D214" s="3">
        <v>6</v>
      </c>
      <c r="E214" s="11">
        <f t="shared" si="66"/>
        <v>0</v>
      </c>
      <c r="F214" s="11">
        <f t="shared" si="67"/>
        <v>1</v>
      </c>
      <c r="G214" s="7">
        <v>40.15548408545817</v>
      </c>
      <c r="H214" s="11">
        <f t="shared" si="68"/>
        <v>0.80310968170916341</v>
      </c>
      <c r="I214" s="7">
        <f t="shared" si="69"/>
        <v>-991318.94264817249</v>
      </c>
      <c r="J214" s="7">
        <v>20619937.23</v>
      </c>
      <c r="K214" s="12">
        <v>0.11</v>
      </c>
      <c r="L214" s="7">
        <v>-282898.19</v>
      </c>
      <c r="M214" s="10">
        <f t="shared" si="70"/>
        <v>1.3719643607275908E-2</v>
      </c>
      <c r="N214" s="12">
        <f t="shared" si="71"/>
        <v>0.12371964360727591</v>
      </c>
      <c r="O214" s="7">
        <f t="shared" si="72"/>
        <v>-59479.13655889035</v>
      </c>
      <c r="P214" s="11">
        <f t="shared" si="73"/>
        <v>2.8845449865072333E-3</v>
      </c>
      <c r="Q214" s="12">
        <f t="shared" si="74"/>
        <v>0.11288454498650724</v>
      </c>
      <c r="R214" s="12">
        <f t="shared" si="76"/>
        <v>-1.0835098620768674E-2</v>
      </c>
      <c r="S214" s="12">
        <f t="shared" si="77"/>
        <v>-8.7577835700550555E-2</v>
      </c>
      <c r="T214" s="7">
        <f t="shared" si="79"/>
        <v>-5034879.0700000059</v>
      </c>
      <c r="U214" s="7">
        <f t="shared" si="80"/>
        <v>43991306.759999998</v>
      </c>
      <c r="V214" s="7">
        <f t="shared" si="80"/>
        <v>47505796.340000004</v>
      </c>
      <c r="W214" s="7">
        <f t="shared" si="80"/>
        <v>9175234.7400000002</v>
      </c>
      <c r="X214" s="7">
        <f t="shared" si="80"/>
        <v>7654845.25</v>
      </c>
      <c r="Y214" s="7" t="str">
        <f t="shared" si="81"/>
        <v/>
      </c>
      <c r="Z214" s="7" t="str">
        <f t="shared" si="82"/>
        <v/>
      </c>
      <c r="AA214" s="7" t="str">
        <f t="shared" si="83"/>
        <v/>
      </c>
      <c r="AB214" s="7" t="str">
        <f t="shared" si="83"/>
        <v/>
      </c>
      <c r="AC214" s="8" t="str">
        <f t="shared" si="84"/>
        <v/>
      </c>
      <c r="AE214" s="9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>
        <v>27930603.449999999</v>
      </c>
      <c r="AR214" s="7">
        <v>29977104.57</v>
      </c>
      <c r="AS214" s="7">
        <v>3894080.65</v>
      </c>
      <c r="AT214" s="7">
        <v>2249808.85</v>
      </c>
      <c r="AU214" s="7">
        <v>34425062.609999999</v>
      </c>
      <c r="AV214" s="7">
        <v>38805402.289999999</v>
      </c>
      <c r="AW214" s="7">
        <v>6630684.8099999996</v>
      </c>
      <c r="AX214" s="7">
        <v>2093043.68</v>
      </c>
      <c r="AY214" s="7">
        <v>43991306.759999998</v>
      </c>
      <c r="AZ214" s="7">
        <v>47505796.340000004</v>
      </c>
      <c r="BA214" s="7">
        <v>9175234.7400000002</v>
      </c>
      <c r="BB214" s="7">
        <v>7654845.25</v>
      </c>
      <c r="BC214" s="7"/>
      <c r="BD214" s="7"/>
      <c r="BE214" s="7"/>
      <c r="BF214" s="7"/>
    </row>
    <row r="215" spans="1:58" hidden="1" x14ac:dyDescent="0.25">
      <c r="A215" s="3" t="s">
        <v>297</v>
      </c>
      <c r="B215" s="3" t="str">
        <f t="shared" si="75"/>
        <v>MG</v>
      </c>
      <c r="C215" s="3" t="s">
        <v>1530</v>
      </c>
      <c r="D215" s="3">
        <v>6</v>
      </c>
      <c r="E215" s="11">
        <f t="shared" si="66"/>
        <v>0.24682886084384939</v>
      </c>
      <c r="F215" s="11">
        <f t="shared" si="67"/>
        <v>0.75317113915615064</v>
      </c>
      <c r="G215" s="7">
        <v>17.191272530222076</v>
      </c>
      <c r="H215" s="11">
        <f t="shared" si="68"/>
        <v>0.25895940630262404</v>
      </c>
      <c r="I215" s="7">
        <f t="shared" si="69"/>
        <v>-49114021.073095188</v>
      </c>
      <c r="J215" s="7">
        <v>12507641.25</v>
      </c>
      <c r="K215" s="12">
        <v>0.11</v>
      </c>
      <c r="L215" s="7">
        <v>-1816109.51</v>
      </c>
      <c r="M215" s="10">
        <f t="shared" si="70"/>
        <v>0.14520000003997557</v>
      </c>
      <c r="N215" s="12">
        <f t="shared" si="71"/>
        <v>0.25520000003997556</v>
      </c>
      <c r="O215" s="7">
        <f t="shared" si="72"/>
        <v>-2946841.2643857109</v>
      </c>
      <c r="P215" s="11">
        <f t="shared" si="73"/>
        <v>0.23560327686770766</v>
      </c>
      <c r="Q215" s="12">
        <f t="shared" si="74"/>
        <v>0.34560327686770764</v>
      </c>
      <c r="R215" s="12">
        <f t="shared" si="76"/>
        <v>9.0403276827732082E-2</v>
      </c>
      <c r="S215" s="12">
        <f t="shared" si="77"/>
        <v>0.35424481510019956</v>
      </c>
      <c r="T215" s="7">
        <f t="shared" si="79"/>
        <v>-66277099.380000003</v>
      </c>
      <c r="U215" s="7">
        <f t="shared" si="80"/>
        <v>13575943.77</v>
      </c>
      <c r="V215" s="7">
        <f t="shared" si="80"/>
        <v>49917998.439999998</v>
      </c>
      <c r="W215" s="7">
        <f t="shared" si="80"/>
        <v>40051601.109999999</v>
      </c>
      <c r="X215" s="7">
        <f t="shared" si="80"/>
        <v>10116556.4</v>
      </c>
      <c r="Y215" s="7" t="str">
        <f t="shared" si="81"/>
        <v/>
      </c>
      <c r="Z215" s="7" t="str">
        <f t="shared" si="82"/>
        <v/>
      </c>
      <c r="AA215" s="7" t="str">
        <f t="shared" si="83"/>
        <v/>
      </c>
      <c r="AB215" s="7" t="str">
        <f t="shared" si="83"/>
        <v/>
      </c>
      <c r="AC215" s="8" t="str">
        <f t="shared" si="84"/>
        <v/>
      </c>
      <c r="AE215" s="9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>
        <v>8941298.9299999997</v>
      </c>
      <c r="AR215" s="7">
        <v>45763252.530000001</v>
      </c>
      <c r="AS215" s="7">
        <v>27104741.420000002</v>
      </c>
      <c r="AT215" s="7">
        <v>12451596.710000001</v>
      </c>
      <c r="AU215" s="7">
        <v>10743294.99</v>
      </c>
      <c r="AV215" s="7">
        <v>43329556.450000003</v>
      </c>
      <c r="AW215" s="7">
        <v>32924994.539999999</v>
      </c>
      <c r="AX215" s="7">
        <v>7982944.2000000002</v>
      </c>
      <c r="AY215" s="7">
        <v>13575943.77</v>
      </c>
      <c r="AZ215" s="7">
        <v>49917998.439999998</v>
      </c>
      <c r="BA215" s="7">
        <v>40051601.109999999</v>
      </c>
      <c r="BB215" s="7">
        <v>10116556.4</v>
      </c>
      <c r="BC215" s="7"/>
      <c r="BD215" s="7"/>
      <c r="BE215" s="7"/>
      <c r="BF215" s="7"/>
    </row>
    <row r="216" spans="1:58" hidden="1" x14ac:dyDescent="0.25">
      <c r="A216" s="3" t="s">
        <v>550</v>
      </c>
      <c r="B216" s="3" t="str">
        <f t="shared" si="75"/>
        <v>PB</v>
      </c>
      <c r="C216" s="3" t="s">
        <v>1528</v>
      </c>
      <c r="D216" s="3">
        <v>6</v>
      </c>
      <c r="E216" s="11">
        <f t="shared" si="66"/>
        <v>0.22949595490837899</v>
      </c>
      <c r="F216" s="11">
        <f t="shared" si="67"/>
        <v>0.77050404509162096</v>
      </c>
      <c r="G216" s="7">
        <v>17.632916954647168</v>
      </c>
      <c r="H216" s="11">
        <f t="shared" si="68"/>
        <v>0.27172467680640539</v>
      </c>
      <c r="I216" s="7">
        <f t="shared" si="69"/>
        <v>-112541694.00331052</v>
      </c>
      <c r="J216" s="7">
        <v>23939927.379999999</v>
      </c>
      <c r="K216" s="12">
        <v>0.11</v>
      </c>
      <c r="L216" s="7">
        <v>-3535927.27</v>
      </c>
      <c r="M216" s="10">
        <f t="shared" si="70"/>
        <v>0.14769999983182908</v>
      </c>
      <c r="N216" s="12">
        <f t="shared" si="71"/>
        <v>0.25769999983182906</v>
      </c>
      <c r="O216" s="7">
        <f t="shared" si="72"/>
        <v>-6752501.6401986303</v>
      </c>
      <c r="P216" s="11">
        <f t="shared" si="73"/>
        <v>0.28206023907323274</v>
      </c>
      <c r="Q216" s="12">
        <f t="shared" si="74"/>
        <v>0.39206023907323273</v>
      </c>
      <c r="R216" s="12">
        <f t="shared" si="76"/>
        <v>0.13436023924140367</v>
      </c>
      <c r="S216" s="12">
        <f t="shared" si="77"/>
        <v>0.52138238001197146</v>
      </c>
      <c r="T216" s="7">
        <f t="shared" si="79"/>
        <v>-154531796.44999999</v>
      </c>
      <c r="U216" s="7">
        <f t="shared" si="80"/>
        <v>0</v>
      </c>
      <c r="V216" s="7">
        <f t="shared" si="80"/>
        <v>119067374.26000001</v>
      </c>
      <c r="W216" s="7">
        <f t="shared" si="80"/>
        <v>54453293.560000002</v>
      </c>
      <c r="X216" s="7">
        <f t="shared" si="80"/>
        <v>18988871.370000001</v>
      </c>
      <c r="Y216" s="7" t="str">
        <f t="shared" si="81"/>
        <v/>
      </c>
      <c r="Z216" s="7" t="str">
        <f t="shared" si="82"/>
        <v/>
      </c>
      <c r="AA216" s="7" t="str">
        <f t="shared" si="83"/>
        <v/>
      </c>
      <c r="AB216" s="7" t="str">
        <f t="shared" si="83"/>
        <v/>
      </c>
      <c r="AC216" s="8" t="str">
        <f t="shared" si="84"/>
        <v/>
      </c>
      <c r="AE216" s="9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>
        <v>0</v>
      </c>
      <c r="AZ216" s="7">
        <v>119067374.26000001</v>
      </c>
      <c r="BA216" s="7">
        <v>54453293.560000002</v>
      </c>
      <c r="BB216" s="7">
        <v>18988871.370000001</v>
      </c>
      <c r="BC216" s="7"/>
      <c r="BD216" s="7"/>
      <c r="BE216" s="7"/>
      <c r="BF216" s="7"/>
    </row>
    <row r="217" spans="1:58" hidden="1" x14ac:dyDescent="0.25">
      <c r="A217" s="3" t="s">
        <v>459</v>
      </c>
      <c r="B217" s="3" t="str">
        <f t="shared" si="75"/>
        <v>MS</v>
      </c>
      <c r="C217" s="3" t="s">
        <v>1526</v>
      </c>
      <c r="D217" s="3">
        <v>6</v>
      </c>
      <c r="E217" s="11">
        <f t="shared" si="66"/>
        <v>8.7880602768188348E-2</v>
      </c>
      <c r="F217" s="11">
        <f t="shared" si="67"/>
        <v>0.91211939723181168</v>
      </c>
      <c r="G217" s="7">
        <v>41.298582973289768</v>
      </c>
      <c r="H217" s="11">
        <f t="shared" si="68"/>
        <v>0.75338477216250055</v>
      </c>
      <c r="I217" s="7">
        <f t="shared" si="69"/>
        <v>-25996167.300943922</v>
      </c>
      <c r="J217" s="7">
        <v>24969990.804000005</v>
      </c>
      <c r="K217" s="12">
        <v>0.11</v>
      </c>
      <c r="L217" s="7">
        <v>-1031724.45</v>
      </c>
      <c r="M217" s="10">
        <f t="shared" si="70"/>
        <v>4.1318575489211855E-2</v>
      </c>
      <c r="N217" s="12">
        <f t="shared" si="71"/>
        <v>0.15131857548921185</v>
      </c>
      <c r="O217" s="7">
        <f t="shared" si="72"/>
        <v>-1559770.0380566353</v>
      </c>
      <c r="P217" s="11">
        <f t="shared" si="73"/>
        <v>6.2465783439806945E-2</v>
      </c>
      <c r="Q217" s="12">
        <f t="shared" si="74"/>
        <v>0.17246578343980695</v>
      </c>
      <c r="R217" s="12">
        <f t="shared" si="76"/>
        <v>2.1147207950595104E-2</v>
      </c>
      <c r="S217" s="12">
        <f t="shared" si="77"/>
        <v>0.13975288811850328</v>
      </c>
      <c r="T217" s="7">
        <f t="shared" si="79"/>
        <v>-105411849.58000001</v>
      </c>
      <c r="U217" s="7">
        <f t="shared" si="80"/>
        <v>14681171.939999999</v>
      </c>
      <c r="V217" s="7">
        <f t="shared" si="80"/>
        <v>96148192.700000003</v>
      </c>
      <c r="W217" s="7">
        <f t="shared" si="80"/>
        <v>26277099.010000002</v>
      </c>
      <c r="X217" s="7">
        <f t="shared" si="80"/>
        <v>2332270.19</v>
      </c>
      <c r="Y217" s="7" t="str">
        <f t="shared" si="81"/>
        <v/>
      </c>
      <c r="Z217" s="7" t="str">
        <f t="shared" si="82"/>
        <v/>
      </c>
      <c r="AA217" s="7" t="str">
        <f t="shared" si="83"/>
        <v/>
      </c>
      <c r="AB217" s="7" t="str">
        <f t="shared" si="83"/>
        <v/>
      </c>
      <c r="AC217" s="8" t="str">
        <f t="shared" si="84"/>
        <v/>
      </c>
      <c r="AE217" s="9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>
        <v>6884780.2400000002</v>
      </c>
      <c r="AR217" s="7">
        <v>70409902.099999994</v>
      </c>
      <c r="AS217" s="7">
        <v>24292949.510000002</v>
      </c>
      <c r="AT217" s="7">
        <v>0</v>
      </c>
      <c r="AU217" s="7">
        <v>10288498.470000001</v>
      </c>
      <c r="AV217" s="7">
        <v>75039912.299999997</v>
      </c>
      <c r="AW217" s="7">
        <v>28780488.629999999</v>
      </c>
      <c r="AX217" s="7">
        <v>2335072.7599999998</v>
      </c>
      <c r="AY217" s="7">
        <v>14681171.939999999</v>
      </c>
      <c r="AZ217" s="7">
        <v>96148192.700000003</v>
      </c>
      <c r="BA217" s="7">
        <v>26277099.010000002</v>
      </c>
      <c r="BB217" s="7">
        <v>2332270.19</v>
      </c>
      <c r="BC217" s="7"/>
      <c r="BD217" s="7"/>
      <c r="BE217" s="7"/>
      <c r="BF217" s="7"/>
    </row>
    <row r="218" spans="1:58" hidden="1" x14ac:dyDescent="0.25">
      <c r="A218" s="3" t="s">
        <v>298</v>
      </c>
      <c r="B218" s="3" t="str">
        <f t="shared" si="75"/>
        <v>MG</v>
      </c>
      <c r="C218" s="3" t="s">
        <v>1530</v>
      </c>
      <c r="D218" s="3">
        <v>7</v>
      </c>
      <c r="E218" s="11">
        <f t="shared" si="66"/>
        <v>0</v>
      </c>
      <c r="F218" s="11">
        <f t="shared" si="67"/>
        <v>1</v>
      </c>
      <c r="G218" s="7">
        <v>55.021358728342925</v>
      </c>
      <c r="H218" s="11">
        <f t="shared" si="68"/>
        <v>1.1004271745668586</v>
      </c>
      <c r="I218" s="7">
        <f t="shared" si="69"/>
        <v>776107.67758408387</v>
      </c>
      <c r="J218" s="7">
        <v>10618148.67</v>
      </c>
      <c r="K218" s="12">
        <v>0.11</v>
      </c>
      <c r="L218" s="7">
        <v>-182351.54</v>
      </c>
      <c r="M218" s="10">
        <f t="shared" si="70"/>
        <v>1.7173571934927523E-2</v>
      </c>
      <c r="N218" s="12">
        <f t="shared" si="71"/>
        <v>0.12717357193492751</v>
      </c>
      <c r="O218" s="7">
        <f t="shared" si="72"/>
        <v>46566.460655045033</v>
      </c>
      <c r="P218" s="11">
        <f t="shared" si="73"/>
        <v>-4.3855536499137222E-3</v>
      </c>
      <c r="Q218" s="12">
        <f t="shared" si="74"/>
        <v>0.10561444635008628</v>
      </c>
      <c r="R218" s="12">
        <f t="shared" si="76"/>
        <v>-2.1559125584841229E-2</v>
      </c>
      <c r="S218" s="12">
        <f t="shared" si="77"/>
        <v>-0.16952520289256845</v>
      </c>
      <c r="T218" s="7">
        <f t="shared" si="79"/>
        <v>-7728064.4500000002</v>
      </c>
      <c r="U218" s="7">
        <f t="shared" si="80"/>
        <v>11354460.67</v>
      </c>
      <c r="V218" s="7">
        <f t="shared" si="80"/>
        <v>10770228.5</v>
      </c>
      <c r="W218" s="7">
        <f t="shared" si="80"/>
        <v>8565045.9900000002</v>
      </c>
      <c r="X218" s="7">
        <f t="shared" si="80"/>
        <v>252749.37</v>
      </c>
      <c r="Y218" s="7" t="str">
        <f t="shared" si="81"/>
        <v/>
      </c>
      <c r="Z218" s="7" t="str">
        <f t="shared" si="82"/>
        <v/>
      </c>
      <c r="AA218" s="7" t="str">
        <f t="shared" si="83"/>
        <v/>
      </c>
      <c r="AB218" s="7" t="str">
        <f t="shared" si="83"/>
        <v/>
      </c>
      <c r="AC218" s="8" t="str">
        <f t="shared" si="84"/>
        <v/>
      </c>
      <c r="AE218" s="9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>
        <v>7162616.0999999996</v>
      </c>
      <c r="AR218" s="7">
        <v>7098456.54</v>
      </c>
      <c r="AS218" s="7">
        <v>4932743.7300000004</v>
      </c>
      <c r="AT218" s="7">
        <v>583291.1</v>
      </c>
      <c r="AU218" s="7">
        <v>9215461.4000000004</v>
      </c>
      <c r="AV218" s="7">
        <v>8108124.5499999998</v>
      </c>
      <c r="AW218" s="7">
        <v>6931888.1600000001</v>
      </c>
      <c r="AX218" s="7">
        <v>0</v>
      </c>
      <c r="AY218" s="7">
        <v>11354460.67</v>
      </c>
      <c r="AZ218" s="7">
        <v>10770228.5</v>
      </c>
      <c r="BA218" s="7">
        <v>8565045.9900000002</v>
      </c>
      <c r="BB218" s="7">
        <v>252749.37</v>
      </c>
      <c r="BC218" s="7"/>
      <c r="BD218" s="7"/>
      <c r="BE218" s="7"/>
      <c r="BF218" s="7"/>
    </row>
    <row r="219" spans="1:58" hidden="1" x14ac:dyDescent="0.25">
      <c r="A219" s="3" t="s">
        <v>551</v>
      </c>
      <c r="B219" s="3" t="str">
        <f t="shared" si="75"/>
        <v>PB</v>
      </c>
      <c r="C219" s="3" t="s">
        <v>1528</v>
      </c>
      <c r="D219" s="3">
        <v>5</v>
      </c>
      <c r="E219" s="11">
        <f t="shared" si="66"/>
        <v>0</v>
      </c>
      <c r="F219" s="11">
        <f t="shared" si="67"/>
        <v>1</v>
      </c>
      <c r="G219" s="7">
        <v>18.897443182893415</v>
      </c>
      <c r="H219" s="11">
        <f t="shared" si="68"/>
        <v>0.37794886365786828</v>
      </c>
      <c r="I219" s="7">
        <f t="shared" si="69"/>
        <v>-66361426.872962154</v>
      </c>
      <c r="J219" s="7">
        <v>64029770.609999999</v>
      </c>
      <c r="K219" s="12">
        <v>0.11</v>
      </c>
      <c r="L219" s="7">
        <v>-3841786.24</v>
      </c>
      <c r="M219" s="10">
        <f t="shared" si="70"/>
        <v>6.0000000053100307E-2</v>
      </c>
      <c r="N219" s="12">
        <f t="shared" si="71"/>
        <v>0.17000000005310031</v>
      </c>
      <c r="O219" s="7">
        <f t="shared" si="72"/>
        <v>-3981685.6123777293</v>
      </c>
      <c r="P219" s="11">
        <f t="shared" si="73"/>
        <v>6.2184911400508441E-2</v>
      </c>
      <c r="Q219" s="12">
        <f t="shared" si="74"/>
        <v>0.17218491140050846</v>
      </c>
      <c r="R219" s="12">
        <f t="shared" si="76"/>
        <v>2.1849113474081416E-3</v>
      </c>
      <c r="S219" s="12">
        <f t="shared" si="77"/>
        <v>1.2852419686621541E-2</v>
      </c>
      <c r="T219" s="7">
        <f t="shared" si="79"/>
        <v>-106681626.31</v>
      </c>
      <c r="U219" s="7">
        <f t="shared" si="80"/>
        <v>124144697.34</v>
      </c>
      <c r="V219" s="7">
        <f t="shared" si="80"/>
        <v>144058557.59</v>
      </c>
      <c r="W219" s="7">
        <f t="shared" si="80"/>
        <v>99292072.890000001</v>
      </c>
      <c r="X219" s="7">
        <f t="shared" si="80"/>
        <v>12524306.83</v>
      </c>
      <c r="Y219" s="7" t="str">
        <f t="shared" si="81"/>
        <v/>
      </c>
      <c r="Z219" s="7" t="str">
        <f t="shared" si="82"/>
        <v/>
      </c>
      <c r="AA219" s="7" t="str">
        <f t="shared" si="83"/>
        <v/>
      </c>
      <c r="AB219" s="7" t="str">
        <f t="shared" si="83"/>
        <v/>
      </c>
      <c r="AC219" s="8" t="str">
        <f t="shared" si="84"/>
        <v/>
      </c>
      <c r="AE219" s="9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>
        <v>77615348.909999996</v>
      </c>
      <c r="AR219" s="7">
        <v>87884813.879999995</v>
      </c>
      <c r="AS219" s="7">
        <v>72927421.849999994</v>
      </c>
      <c r="AT219" s="7">
        <v>11986601.710000001</v>
      </c>
      <c r="AU219" s="7">
        <v>98804535.879999995</v>
      </c>
      <c r="AV219" s="7">
        <v>114540442.19</v>
      </c>
      <c r="AW219" s="7">
        <v>87808762.359999999</v>
      </c>
      <c r="AX219" s="7">
        <v>12608602.130000001</v>
      </c>
      <c r="AY219" s="7">
        <v>124144697.34</v>
      </c>
      <c r="AZ219" s="7">
        <v>144058557.59</v>
      </c>
      <c r="BA219" s="7">
        <v>99292072.890000001</v>
      </c>
      <c r="BB219" s="7">
        <v>12524306.83</v>
      </c>
      <c r="BC219" s="7"/>
      <c r="BD219" s="7"/>
      <c r="BE219" s="7"/>
      <c r="BF219" s="7"/>
    </row>
    <row r="220" spans="1:58" hidden="1" x14ac:dyDescent="0.25">
      <c r="A220" s="3" t="s">
        <v>608</v>
      </c>
      <c r="B220" s="3" t="str">
        <f t="shared" si="75"/>
        <v>PE</v>
      </c>
      <c r="C220" s="3" t="s">
        <v>1528</v>
      </c>
      <c r="D220" s="3">
        <v>4</v>
      </c>
      <c r="E220" s="11">
        <f t="shared" si="66"/>
        <v>0</v>
      </c>
      <c r="F220" s="11">
        <f t="shared" si="67"/>
        <v>1</v>
      </c>
      <c r="G220" s="7">
        <v>13.005572825349327</v>
      </c>
      <c r="H220" s="11">
        <f t="shared" si="68"/>
        <v>0.26011145650698653</v>
      </c>
      <c r="I220" s="7">
        <f t="shared" si="69"/>
        <v>-12416376.102792101</v>
      </c>
      <c r="J220" s="7">
        <v>87501784.409999996</v>
      </c>
      <c r="K220" s="12">
        <v>0.1542</v>
      </c>
      <c r="L220" s="7">
        <v>-1855037.83</v>
      </c>
      <c r="M220" s="10">
        <f t="shared" si="70"/>
        <v>2.1200000005805599E-2</v>
      </c>
      <c r="N220" s="12">
        <f t="shared" si="71"/>
        <v>0.17540000000580561</v>
      </c>
      <c r="O220" s="7">
        <f t="shared" si="72"/>
        <v>-744982.56616752606</v>
      </c>
      <c r="P220" s="11">
        <f t="shared" si="73"/>
        <v>8.513912844072092E-3</v>
      </c>
      <c r="Q220" s="12">
        <f t="shared" si="74"/>
        <v>0.16271391284407211</v>
      </c>
      <c r="R220" s="12">
        <f t="shared" si="76"/>
        <v>-1.26860871617335E-2</v>
      </c>
      <c r="S220" s="12">
        <f t="shared" si="77"/>
        <v>-7.2326608673395687E-2</v>
      </c>
      <c r="T220" s="7">
        <f t="shared" si="79"/>
        <v>-16781414.190000016</v>
      </c>
      <c r="U220" s="7">
        <f t="shared" si="80"/>
        <v>149533811.69999999</v>
      </c>
      <c r="V220" s="7">
        <f t="shared" si="80"/>
        <v>158980971.62</v>
      </c>
      <c r="W220" s="7">
        <f t="shared" si="80"/>
        <v>7492643.7000000002</v>
      </c>
      <c r="X220" s="7">
        <f t="shared" si="80"/>
        <v>158389.43</v>
      </c>
      <c r="Y220" s="7">
        <f t="shared" si="81"/>
        <v>-872292206.6833334</v>
      </c>
      <c r="Z220" s="7">
        <f t="shared" si="82"/>
        <v>-2617310552.3299999</v>
      </c>
      <c r="AA220" s="7">
        <f t="shared" si="83"/>
        <v>216966.14</v>
      </c>
      <c r="AB220" s="7">
        <f t="shared" si="83"/>
        <v>1495668424.52</v>
      </c>
      <c r="AC220" s="8">
        <f t="shared" si="84"/>
        <v>1121859093.95</v>
      </c>
      <c r="AE220" s="9">
        <v>1453104.16</v>
      </c>
      <c r="AF220" s="7">
        <v>1174836527.9400001</v>
      </c>
      <c r="AG220" s="7">
        <v>709529145.63</v>
      </c>
      <c r="AH220" s="7">
        <v>785352.12</v>
      </c>
      <c r="AI220" s="7">
        <v>1303531647.6300001</v>
      </c>
      <c r="AJ220" s="7">
        <v>847580853.29999995</v>
      </c>
      <c r="AK220" s="7">
        <v>216966.14</v>
      </c>
      <c r="AL220" s="7">
        <v>1495668424.52</v>
      </c>
      <c r="AM220" s="7">
        <v>1121859093.95</v>
      </c>
      <c r="AN220" s="7"/>
      <c r="AO220" s="7"/>
      <c r="AP220" s="7"/>
      <c r="AQ220" s="7">
        <v>78846321.510000005</v>
      </c>
      <c r="AR220" s="7">
        <v>115323547.01000001</v>
      </c>
      <c r="AS220" s="7">
        <v>6386670.9400000004</v>
      </c>
      <c r="AT220" s="7">
        <v>0</v>
      </c>
      <c r="AU220" s="7">
        <v>108648642.39</v>
      </c>
      <c r="AV220" s="7">
        <v>139304802.94999999</v>
      </c>
      <c r="AW220" s="7">
        <v>6372227.3499999996</v>
      </c>
      <c r="AX220" s="7">
        <v>728387.49</v>
      </c>
      <c r="AY220" s="7">
        <v>149533811.69999999</v>
      </c>
      <c r="AZ220" s="7">
        <v>158980971.62</v>
      </c>
      <c r="BA220" s="7">
        <v>7492643.7000000002</v>
      </c>
      <c r="BB220" s="7">
        <v>158389.43</v>
      </c>
      <c r="BC220" s="7"/>
      <c r="BD220" s="7"/>
      <c r="BE220" s="7"/>
      <c r="BF220" s="7"/>
    </row>
    <row r="221" spans="1:58" hidden="1" x14ac:dyDescent="0.25">
      <c r="A221" s="3" t="s">
        <v>609</v>
      </c>
      <c r="B221" s="3" t="str">
        <f t="shared" si="75"/>
        <v>PE</v>
      </c>
      <c r="C221" s="3" t="s">
        <v>1528</v>
      </c>
      <c r="D221" s="3">
        <v>6</v>
      </c>
      <c r="E221" s="11">
        <f t="shared" si="66"/>
        <v>0.33251651630678314</v>
      </c>
      <c r="F221" s="11">
        <f t="shared" si="67"/>
        <v>0.66748348369321686</v>
      </c>
      <c r="G221" s="7">
        <v>10.321391757358915</v>
      </c>
      <c r="H221" s="11">
        <f t="shared" si="68"/>
        <v>0.13778717053528766</v>
      </c>
      <c r="I221" s="7">
        <f t="shared" si="69"/>
        <v>-173500290.12881544</v>
      </c>
      <c r="J221" s="7">
        <v>24107988.190000001</v>
      </c>
      <c r="K221" s="12">
        <v>0.1235</v>
      </c>
      <c r="L221" s="7">
        <v>-6268076.9299999997</v>
      </c>
      <c r="M221" s="10">
        <f t="shared" si="70"/>
        <v>0.26000000002488799</v>
      </c>
      <c r="N221" s="12">
        <f t="shared" si="71"/>
        <v>0.38350000002488799</v>
      </c>
      <c r="O221" s="7">
        <f t="shared" si="72"/>
        <v>-10410017.407728925</v>
      </c>
      <c r="P221" s="11">
        <f t="shared" si="73"/>
        <v>0.43180780269533242</v>
      </c>
      <c r="Q221" s="12">
        <f t="shared" si="74"/>
        <v>0.55530780269533242</v>
      </c>
      <c r="R221" s="12">
        <f t="shared" si="76"/>
        <v>0.17180780267044443</v>
      </c>
      <c r="S221" s="12">
        <f t="shared" si="77"/>
        <v>0.44799948542188961</v>
      </c>
      <c r="T221" s="7">
        <f t="shared" si="79"/>
        <v>-201226755.38999999</v>
      </c>
      <c r="U221" s="7">
        <f t="shared" si="80"/>
        <v>56806.7</v>
      </c>
      <c r="V221" s="7">
        <f t="shared" si="80"/>
        <v>134315535.69999999</v>
      </c>
      <c r="W221" s="7">
        <f t="shared" si="80"/>
        <v>74060154.569999993</v>
      </c>
      <c r="X221" s="7">
        <f t="shared" si="80"/>
        <v>7092128.1799999997</v>
      </c>
      <c r="Y221" s="7" t="str">
        <f t="shared" si="81"/>
        <v/>
      </c>
      <c r="Z221" s="7" t="str">
        <f t="shared" si="82"/>
        <v/>
      </c>
      <c r="AA221" s="7" t="str">
        <f t="shared" si="83"/>
        <v/>
      </c>
      <c r="AB221" s="7" t="str">
        <f t="shared" si="83"/>
        <v/>
      </c>
      <c r="AC221" s="8" t="str">
        <f t="shared" si="84"/>
        <v/>
      </c>
      <c r="AE221" s="9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>
        <v>578152.43999999994</v>
      </c>
      <c r="AR221" s="7">
        <v>66966522.450000003</v>
      </c>
      <c r="AS221" s="7">
        <v>66833642.030000001</v>
      </c>
      <c r="AT221" s="7">
        <v>0</v>
      </c>
      <c r="AU221" s="7">
        <v>2089726.63</v>
      </c>
      <c r="AV221" s="7">
        <v>79794431.969999999</v>
      </c>
      <c r="AW221" s="7">
        <v>85182376.530000001</v>
      </c>
      <c r="AX221" s="7">
        <v>0</v>
      </c>
      <c r="AY221" s="7">
        <v>56806.7</v>
      </c>
      <c r="AZ221" s="7">
        <v>134315535.69999999</v>
      </c>
      <c r="BA221" s="7">
        <v>74060154.569999993</v>
      </c>
      <c r="BB221" s="7">
        <v>7092128.1799999997</v>
      </c>
      <c r="BC221" s="7"/>
      <c r="BD221" s="7"/>
      <c r="BE221" s="7"/>
      <c r="BF221" s="7"/>
    </row>
    <row r="222" spans="1:58" hidden="1" x14ac:dyDescent="0.25">
      <c r="A222" s="3" t="s">
        <v>1277</v>
      </c>
      <c r="B222" s="3" t="str">
        <f t="shared" si="75"/>
        <v>SC</v>
      </c>
      <c r="C222" s="3" t="s">
        <v>1529</v>
      </c>
      <c r="D222" s="3">
        <v>5</v>
      </c>
      <c r="E222" s="11">
        <f t="shared" si="66"/>
        <v>0.27214226187687468</v>
      </c>
      <c r="F222" s="11">
        <f t="shared" si="67"/>
        <v>0.72785773812312526</v>
      </c>
      <c r="G222" s="7">
        <v>38.716299405454265</v>
      </c>
      <c r="H222" s="11">
        <f t="shared" si="68"/>
        <v>0.56359916227503282</v>
      </c>
      <c r="I222" s="7">
        <f t="shared" si="69"/>
        <v>-84761288.22461544</v>
      </c>
      <c r="J222" s="7">
        <v>42075418.440000005</v>
      </c>
      <c r="K222" s="12">
        <v>0.11</v>
      </c>
      <c r="L222" s="7">
        <v>-3728294.99</v>
      </c>
      <c r="M222" s="10">
        <f t="shared" si="70"/>
        <v>8.8609813716210295E-2</v>
      </c>
      <c r="N222" s="12">
        <f t="shared" si="71"/>
        <v>0.19860981371621028</v>
      </c>
      <c r="O222" s="7">
        <f t="shared" si="72"/>
        <v>-5085677.2934769262</v>
      </c>
      <c r="P222" s="11">
        <f t="shared" si="73"/>
        <v>0.12087051019419227</v>
      </c>
      <c r="Q222" s="12">
        <f t="shared" si="74"/>
        <v>0.23087051019419227</v>
      </c>
      <c r="R222" s="12">
        <f t="shared" si="76"/>
        <v>3.2260696477981993E-2</v>
      </c>
      <c r="S222" s="12">
        <f t="shared" si="77"/>
        <v>0.16243253983450523</v>
      </c>
      <c r="T222" s="7">
        <f t="shared" si="79"/>
        <v>-194228060.30000001</v>
      </c>
      <c r="U222" s="7">
        <f t="shared" si="80"/>
        <v>85184031</v>
      </c>
      <c r="V222" s="7">
        <f t="shared" si="80"/>
        <v>141370396.65000001</v>
      </c>
      <c r="W222" s="7">
        <f t="shared" si="80"/>
        <v>143169147.15000001</v>
      </c>
      <c r="X222" s="7">
        <f t="shared" si="80"/>
        <v>5127452.5</v>
      </c>
      <c r="Y222" s="7" t="str">
        <f t="shared" si="81"/>
        <v/>
      </c>
      <c r="Z222" s="7" t="str">
        <f t="shared" si="82"/>
        <v/>
      </c>
      <c r="AA222" s="7" t="str">
        <f t="shared" si="83"/>
        <v/>
      </c>
      <c r="AB222" s="7" t="str">
        <f t="shared" si="83"/>
        <v/>
      </c>
      <c r="AC222" s="8" t="str">
        <f t="shared" si="84"/>
        <v/>
      </c>
      <c r="AE222" s="9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>
        <v>63479411.390000001</v>
      </c>
      <c r="AR222" s="7">
        <v>162651560.59</v>
      </c>
      <c r="AS222" s="7">
        <v>95279125.439999998</v>
      </c>
      <c r="AT222" s="7">
        <v>6513921.0999999996</v>
      </c>
      <c r="AU222" s="7">
        <v>75452207.969999999</v>
      </c>
      <c r="AV222" s="7">
        <v>148928062.12</v>
      </c>
      <c r="AW222" s="7">
        <v>113092322.09999999</v>
      </c>
      <c r="AX222" s="7">
        <v>10179533.68</v>
      </c>
      <c r="AY222" s="7">
        <v>85184031</v>
      </c>
      <c r="AZ222" s="7">
        <v>141370396.65000001</v>
      </c>
      <c r="BA222" s="7">
        <v>143169147.15000001</v>
      </c>
      <c r="BB222" s="7">
        <v>5127452.5</v>
      </c>
      <c r="BC222" s="7"/>
      <c r="BD222" s="7"/>
      <c r="BE222" s="7"/>
      <c r="BF222" s="7"/>
    </row>
    <row r="223" spans="1:58" hidden="1" x14ac:dyDescent="0.25">
      <c r="A223" s="3" t="s">
        <v>1009</v>
      </c>
      <c r="B223" s="3" t="str">
        <f t="shared" si="75"/>
        <v>RS</v>
      </c>
      <c r="C223" s="3" t="s">
        <v>1529</v>
      </c>
      <c r="D223" s="3">
        <v>6</v>
      </c>
      <c r="E223" s="11">
        <f t="shared" si="66"/>
        <v>0.31859069384917871</v>
      </c>
      <c r="F223" s="11">
        <f t="shared" si="67"/>
        <v>0.68140930615082129</v>
      </c>
      <c r="G223" s="7">
        <v>13.440488440944245</v>
      </c>
      <c r="H223" s="11">
        <f t="shared" si="68"/>
        <v>0.18316947805743905</v>
      </c>
      <c r="I223" s="7">
        <f t="shared" si="69"/>
        <v>-214530635.14016104</v>
      </c>
      <c r="J223" s="7">
        <v>33353320.52</v>
      </c>
      <c r="K223" s="12">
        <v>0.11</v>
      </c>
      <c r="L223" s="7">
        <v>-4222530.38</v>
      </c>
      <c r="M223" s="10">
        <f t="shared" si="70"/>
        <v>0.12660000006500102</v>
      </c>
      <c r="N223" s="12">
        <f t="shared" si="71"/>
        <v>0.23660000006500104</v>
      </c>
      <c r="O223" s="7">
        <f t="shared" si="72"/>
        <v>-12871838.108409662</v>
      </c>
      <c r="P223" s="11">
        <f t="shared" si="73"/>
        <v>0.38592373735895913</v>
      </c>
      <c r="Q223" s="12">
        <f t="shared" si="74"/>
        <v>0.49592373735895912</v>
      </c>
      <c r="R223" s="12">
        <f t="shared" si="76"/>
        <v>0.25932373729395808</v>
      </c>
      <c r="S223" s="12">
        <f t="shared" si="77"/>
        <v>1.0960428454045399</v>
      </c>
      <c r="T223" s="7">
        <f t="shared" si="79"/>
        <v>-262637878.21000001</v>
      </c>
      <c r="U223" s="7">
        <f t="shared" si="80"/>
        <v>35420314.850000001</v>
      </c>
      <c r="V223" s="7">
        <f t="shared" si="80"/>
        <v>178963894.36000001</v>
      </c>
      <c r="W223" s="7">
        <f t="shared" si="80"/>
        <v>134046022.84999999</v>
      </c>
      <c r="X223" s="7">
        <f t="shared" si="80"/>
        <v>14951724.15</v>
      </c>
      <c r="Y223" s="7" t="str">
        <f t="shared" si="81"/>
        <v/>
      </c>
      <c r="Z223" s="7" t="str">
        <f t="shared" si="82"/>
        <v/>
      </c>
      <c r="AA223" s="7" t="str">
        <f t="shared" si="83"/>
        <v/>
      </c>
      <c r="AB223" s="7" t="str">
        <f t="shared" si="83"/>
        <v/>
      </c>
      <c r="AC223" s="8" t="str">
        <f t="shared" si="84"/>
        <v/>
      </c>
      <c r="AE223" s="9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>
        <v>31910616.73</v>
      </c>
      <c r="AR223" s="7">
        <v>136529612.59999999</v>
      </c>
      <c r="AS223" s="7">
        <v>58430533.670000002</v>
      </c>
      <c r="AT223" s="7">
        <v>2698840.16</v>
      </c>
      <c r="AU223" s="7">
        <v>33837524.490000002</v>
      </c>
      <c r="AV223" s="7">
        <v>140921837.5</v>
      </c>
      <c r="AW223" s="7">
        <v>77338785.25</v>
      </c>
      <c r="AX223" s="7">
        <v>17092061.760000002</v>
      </c>
      <c r="AY223" s="7">
        <v>35420314.850000001</v>
      </c>
      <c r="AZ223" s="7">
        <v>178963894.36000001</v>
      </c>
      <c r="BA223" s="7">
        <v>134046022.84999999</v>
      </c>
      <c r="BB223" s="7">
        <v>14951724.15</v>
      </c>
      <c r="BC223" s="7"/>
      <c r="BD223" s="7"/>
      <c r="BE223" s="7"/>
      <c r="BF223" s="7"/>
    </row>
    <row r="224" spans="1:58" hidden="1" x14ac:dyDescent="0.25">
      <c r="A224" s="3" t="s">
        <v>955</v>
      </c>
      <c r="B224" s="3" t="str">
        <f t="shared" si="75"/>
        <v>RO</v>
      </c>
      <c r="C224" s="3" t="s">
        <v>1527</v>
      </c>
      <c r="D224" s="3">
        <v>7</v>
      </c>
      <c r="E224" s="11">
        <f t="shared" si="66"/>
        <v>0</v>
      </c>
      <c r="F224" s="11">
        <f t="shared" si="67"/>
        <v>1</v>
      </c>
      <c r="G224" s="7">
        <v>29.105498357099254</v>
      </c>
      <c r="H224" s="11">
        <f t="shared" si="68"/>
        <v>0.58210996714198504</v>
      </c>
      <c r="I224" s="7">
        <f t="shared" si="69"/>
        <v>-2026863.1919589627</v>
      </c>
      <c r="J224" s="7">
        <v>6126807.96</v>
      </c>
      <c r="K224" s="12">
        <v>0.11</v>
      </c>
      <c r="L224" s="7">
        <v>-67216.429999999993</v>
      </c>
      <c r="M224" s="10">
        <f t="shared" si="70"/>
        <v>1.0970872669558913E-2</v>
      </c>
      <c r="N224" s="12">
        <f t="shared" si="71"/>
        <v>0.12097087266955892</v>
      </c>
      <c r="O224" s="7">
        <f t="shared" si="72"/>
        <v>-121611.79151753776</v>
      </c>
      <c r="P224" s="11">
        <f t="shared" si="73"/>
        <v>1.9849127361507467E-2</v>
      </c>
      <c r="Q224" s="12">
        <f t="shared" si="74"/>
        <v>0.12984912736150747</v>
      </c>
      <c r="R224" s="12">
        <f t="shared" si="76"/>
        <v>8.8782546919485561E-3</v>
      </c>
      <c r="S224" s="12">
        <f t="shared" si="77"/>
        <v>7.3391672689674392E-2</v>
      </c>
      <c r="T224" s="7">
        <f t="shared" si="79"/>
        <v>-4850231</v>
      </c>
      <c r="U224" s="7">
        <f t="shared" si="80"/>
        <v>11869192.84</v>
      </c>
      <c r="V224" s="7">
        <f t="shared" si="80"/>
        <v>15411795.66</v>
      </c>
      <c r="W224" s="7">
        <f t="shared" si="80"/>
        <v>1307628.18</v>
      </c>
      <c r="X224" s="7">
        <f t="shared" si="80"/>
        <v>0</v>
      </c>
      <c r="Y224" s="7" t="str">
        <f t="shared" si="81"/>
        <v/>
      </c>
      <c r="Z224" s="7" t="str">
        <f t="shared" si="82"/>
        <v/>
      </c>
      <c r="AA224" s="7" t="str">
        <f t="shared" si="83"/>
        <v/>
      </c>
      <c r="AB224" s="7" t="str">
        <f t="shared" si="83"/>
        <v/>
      </c>
      <c r="AC224" s="8" t="str">
        <f t="shared" si="84"/>
        <v/>
      </c>
      <c r="AE224" s="9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>
        <v>8856540.5500000007</v>
      </c>
      <c r="AR224" s="7">
        <v>10313421.449999999</v>
      </c>
      <c r="AS224" s="7">
        <v>814820.43</v>
      </c>
      <c r="AT224" s="7">
        <v>0</v>
      </c>
      <c r="AU224" s="7">
        <v>10458619.32</v>
      </c>
      <c r="AV224" s="7">
        <v>13921982.73</v>
      </c>
      <c r="AW224" s="7">
        <v>963647.79</v>
      </c>
      <c r="AX224" s="7">
        <v>192815.45</v>
      </c>
      <c r="AY224" s="7">
        <v>11869192.84</v>
      </c>
      <c r="AZ224" s="7">
        <v>15411795.66</v>
      </c>
      <c r="BA224" s="7">
        <v>1307628.18</v>
      </c>
      <c r="BB224" s="7">
        <v>0</v>
      </c>
      <c r="BC224" s="7"/>
      <c r="BD224" s="7"/>
      <c r="BE224" s="7"/>
      <c r="BF224" s="7"/>
    </row>
    <row r="225" spans="1:58" hidden="1" x14ac:dyDescent="0.25">
      <c r="A225" s="3" t="s">
        <v>1010</v>
      </c>
      <c r="B225" s="3" t="str">
        <f t="shared" si="75"/>
        <v>RS</v>
      </c>
      <c r="C225" s="3" t="s">
        <v>1529</v>
      </c>
      <c r="D225" s="3">
        <v>6</v>
      </c>
      <c r="E225" s="11">
        <f t="shared" si="66"/>
        <v>0</v>
      </c>
      <c r="F225" s="11">
        <f t="shared" si="67"/>
        <v>1</v>
      </c>
      <c r="G225" s="7">
        <v>7.3468061915410532</v>
      </c>
      <c r="H225" s="11">
        <f t="shared" si="68"/>
        <v>0.14693612383082105</v>
      </c>
      <c r="I225" s="7">
        <f t="shared" si="69"/>
        <v>-37690064.892610736</v>
      </c>
      <c r="J225" s="7">
        <v>9751715.0799999982</v>
      </c>
      <c r="K225" s="12">
        <v>0.11</v>
      </c>
      <c r="L225" s="7">
        <v>-2060962.13</v>
      </c>
      <c r="M225" s="10">
        <f t="shared" si="70"/>
        <v>0.21134355475857486</v>
      </c>
      <c r="N225" s="12">
        <f t="shared" si="71"/>
        <v>0.32134355475857485</v>
      </c>
      <c r="O225" s="7">
        <f t="shared" si="72"/>
        <v>-2261403.8935566442</v>
      </c>
      <c r="P225" s="11">
        <f t="shared" si="73"/>
        <v>0.23189806869917745</v>
      </c>
      <c r="Q225" s="12">
        <f t="shared" si="74"/>
        <v>0.34189806869917744</v>
      </c>
      <c r="R225" s="12">
        <f t="shared" si="76"/>
        <v>2.0554513940602592E-2</v>
      </c>
      <c r="S225" s="12">
        <f t="shared" si="77"/>
        <v>6.3964295023888562E-2</v>
      </c>
      <c r="T225" s="7">
        <f t="shared" si="79"/>
        <v>-44181996.149999999</v>
      </c>
      <c r="U225" s="7">
        <f t="shared" si="80"/>
        <v>19144855.850000001</v>
      </c>
      <c r="V225" s="7">
        <f t="shared" si="80"/>
        <v>48943490.5</v>
      </c>
      <c r="W225" s="7">
        <f t="shared" si="80"/>
        <v>14383361.5</v>
      </c>
      <c r="X225" s="7">
        <f t="shared" si="80"/>
        <v>0</v>
      </c>
      <c r="Y225" s="7" t="str">
        <f t="shared" si="81"/>
        <v/>
      </c>
      <c r="Z225" s="7" t="str">
        <f t="shared" si="82"/>
        <v/>
      </c>
      <c r="AA225" s="7" t="str">
        <f t="shared" si="83"/>
        <v/>
      </c>
      <c r="AB225" s="7" t="str">
        <f t="shared" si="83"/>
        <v/>
      </c>
      <c r="AC225" s="8" t="str">
        <f t="shared" si="84"/>
        <v/>
      </c>
      <c r="AE225" s="9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>
        <v>11558661.050000001</v>
      </c>
      <c r="AR225" s="7">
        <v>38473321.909999996</v>
      </c>
      <c r="AS225" s="7">
        <v>9130737.7799999993</v>
      </c>
      <c r="AT225" s="7">
        <v>0</v>
      </c>
      <c r="AU225" s="7">
        <v>15340400.01</v>
      </c>
      <c r="AV225" s="7">
        <v>44055468.700000003</v>
      </c>
      <c r="AW225" s="7">
        <v>11982067.199999999</v>
      </c>
      <c r="AX225" s="7">
        <v>0</v>
      </c>
      <c r="AY225" s="7">
        <v>19144855.850000001</v>
      </c>
      <c r="AZ225" s="7">
        <v>48943490.5</v>
      </c>
      <c r="BA225" s="7">
        <v>14383361.5</v>
      </c>
      <c r="BB225" s="7">
        <v>0</v>
      </c>
      <c r="BC225" s="7"/>
      <c r="BD225" s="7"/>
      <c r="BE225" s="7"/>
      <c r="BF225" s="7"/>
    </row>
    <row r="226" spans="1:58" x14ac:dyDescent="0.25">
      <c r="A226" s="26" t="s">
        <v>494</v>
      </c>
      <c r="B226" s="3" t="str">
        <f t="shared" si="75"/>
        <v>MT</v>
      </c>
      <c r="C226" s="3" t="s">
        <v>1526</v>
      </c>
      <c r="D226" s="3">
        <v>5</v>
      </c>
      <c r="E226" s="11">
        <f t="shared" si="66"/>
        <v>0.11203188775247371</v>
      </c>
      <c r="F226" s="11">
        <f t="shared" si="67"/>
        <v>0.88796811224752625</v>
      </c>
      <c r="G226" s="7">
        <v>30.464092730994906</v>
      </c>
      <c r="H226" s="11">
        <f t="shared" si="68"/>
        <v>0.5410228582735026</v>
      </c>
      <c r="I226" s="7">
        <f t="shared" si="69"/>
        <v>-120715205.85633206</v>
      </c>
      <c r="J226" s="7">
        <v>43266835.409999989</v>
      </c>
      <c r="K226" s="12">
        <v>0.11</v>
      </c>
      <c r="L226" s="7">
        <v>-5351790</v>
      </c>
      <c r="M226" s="10">
        <f t="shared" si="70"/>
        <v>0.12369266088647368</v>
      </c>
      <c r="N226" s="12">
        <f t="shared" si="71"/>
        <v>0.23369266088647367</v>
      </c>
      <c r="O226" s="7">
        <f t="shared" si="72"/>
        <v>-7242912.3513799235</v>
      </c>
      <c r="P226" s="11">
        <f t="shared" si="73"/>
        <v>0.16740101934300272</v>
      </c>
      <c r="Q226" s="12">
        <f t="shared" si="74"/>
        <v>0.27740101934300271</v>
      </c>
      <c r="R226" s="12">
        <f t="shared" si="76"/>
        <v>4.370835845652904E-2</v>
      </c>
      <c r="S226" s="12">
        <f t="shared" si="77"/>
        <v>0.18703350927123163</v>
      </c>
      <c r="T226" s="7">
        <f t="shared" si="79"/>
        <v>-263009189.08999997</v>
      </c>
      <c r="U226" s="7">
        <f t="shared" si="80"/>
        <v>63225457.659999996</v>
      </c>
      <c r="V226" s="7">
        <f t="shared" si="80"/>
        <v>233543773.13999999</v>
      </c>
      <c r="W226" s="7">
        <f t="shared" si="80"/>
        <v>96549720.790000007</v>
      </c>
      <c r="X226" s="7">
        <f t="shared" si="80"/>
        <v>3858847.18</v>
      </c>
      <c r="Y226" s="7" t="str">
        <f t="shared" si="81"/>
        <v/>
      </c>
      <c r="Z226" s="7" t="str">
        <f t="shared" si="82"/>
        <v/>
      </c>
      <c r="AA226" s="7" t="str">
        <f t="shared" si="83"/>
        <v/>
      </c>
      <c r="AB226" s="7" t="str">
        <f t="shared" si="83"/>
        <v/>
      </c>
      <c r="AC226" s="8" t="str">
        <f t="shared" si="84"/>
        <v/>
      </c>
      <c r="AE226" s="9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>
        <v>39100445.479999997</v>
      </c>
      <c r="AR226" s="7">
        <v>159851137.66</v>
      </c>
      <c r="AS226" s="7">
        <v>85279580.670000002</v>
      </c>
      <c r="AT226" s="7">
        <v>7307053.5700000003</v>
      </c>
      <c r="AU226" s="7">
        <v>49962663.829999998</v>
      </c>
      <c r="AV226" s="7">
        <v>117436095.06</v>
      </c>
      <c r="AW226" s="7">
        <v>91299585.379999995</v>
      </c>
      <c r="AX226" s="7">
        <v>5105133.4800000004</v>
      </c>
      <c r="AY226" s="7">
        <v>63225457.659999996</v>
      </c>
      <c r="AZ226" s="7">
        <v>233543773.13999999</v>
      </c>
      <c r="BA226" s="7">
        <v>96549720.790000007</v>
      </c>
      <c r="BB226" s="7">
        <v>3858847.18</v>
      </c>
      <c r="BC226" s="7"/>
      <c r="BD226" s="7"/>
      <c r="BE226" s="7"/>
      <c r="BF226" s="7"/>
    </row>
    <row r="227" spans="1:58" hidden="1" x14ac:dyDescent="0.25">
      <c r="A227" s="3" t="s">
        <v>135</v>
      </c>
      <c r="B227" s="3" t="str">
        <f t="shared" si="75"/>
        <v>GO</v>
      </c>
      <c r="C227" s="3" t="s">
        <v>1526</v>
      </c>
      <c r="D227" s="3">
        <v>7</v>
      </c>
      <c r="E227" s="11">
        <f t="shared" si="66"/>
        <v>0.2284924774640941</v>
      </c>
      <c r="F227" s="11">
        <f t="shared" si="67"/>
        <v>0.77150752253590593</v>
      </c>
      <c r="G227" s="7">
        <v>20.064607449528694</v>
      </c>
      <c r="H227" s="11">
        <f t="shared" si="68"/>
        <v>0.30959991168082729</v>
      </c>
      <c r="I227" s="7">
        <f t="shared" si="69"/>
        <v>-9114292.6502704732</v>
      </c>
      <c r="J227" s="7">
        <v>3086381.87</v>
      </c>
      <c r="K227" s="12">
        <v>0.12</v>
      </c>
      <c r="L227" s="7">
        <v>-216046.73</v>
      </c>
      <c r="M227" s="10">
        <f t="shared" si="70"/>
        <v>6.9999999708396418E-2</v>
      </c>
      <c r="N227" s="12">
        <f t="shared" si="71"/>
        <v>0.18999999970839643</v>
      </c>
      <c r="O227" s="7">
        <f t="shared" si="72"/>
        <v>-546857.55901622842</v>
      </c>
      <c r="P227" s="11">
        <f t="shared" si="73"/>
        <v>0.17718402389922944</v>
      </c>
      <c r="Q227" s="12">
        <f t="shared" si="74"/>
        <v>0.29718402389922943</v>
      </c>
      <c r="R227" s="12">
        <f t="shared" si="76"/>
        <v>0.107184024190833</v>
      </c>
      <c r="S227" s="12">
        <f t="shared" si="77"/>
        <v>0.56412644397544365</v>
      </c>
      <c r="T227" s="7">
        <f t="shared" si="79"/>
        <v>-13201465.069999998</v>
      </c>
      <c r="U227" s="7">
        <f t="shared" si="80"/>
        <v>2087575.35</v>
      </c>
      <c r="V227" s="7">
        <f t="shared" si="80"/>
        <v>10185029.609999999</v>
      </c>
      <c r="W227" s="7">
        <f t="shared" si="80"/>
        <v>5360588.21</v>
      </c>
      <c r="X227" s="7">
        <f t="shared" si="80"/>
        <v>256577.4</v>
      </c>
      <c r="Y227" s="7" t="str">
        <f t="shared" si="81"/>
        <v/>
      </c>
      <c r="Z227" s="7" t="str">
        <f t="shared" si="82"/>
        <v/>
      </c>
      <c r="AA227" s="7" t="str">
        <f t="shared" si="83"/>
        <v/>
      </c>
      <c r="AB227" s="7" t="str">
        <f t="shared" si="83"/>
        <v/>
      </c>
      <c r="AC227" s="8" t="str">
        <f t="shared" si="84"/>
        <v/>
      </c>
      <c r="AE227" s="9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>
        <v>1229779.51</v>
      </c>
      <c r="AR227" s="7">
        <v>7153726.5</v>
      </c>
      <c r="AS227" s="7">
        <v>5288830.78</v>
      </c>
      <c r="AT227" s="7">
        <v>90613.92</v>
      </c>
      <c r="AU227" s="7">
        <v>1642375.24</v>
      </c>
      <c r="AV227" s="7">
        <v>6816098.29</v>
      </c>
      <c r="AW227" s="7">
        <v>3127457.09</v>
      </c>
      <c r="AX227" s="7">
        <v>297043.13</v>
      </c>
      <c r="AY227" s="7">
        <v>2087575.35</v>
      </c>
      <c r="AZ227" s="7">
        <v>10185029.609999999</v>
      </c>
      <c r="BA227" s="7">
        <v>5360588.21</v>
      </c>
      <c r="BB227" s="7">
        <v>256577.4</v>
      </c>
      <c r="BC227" s="7"/>
      <c r="BD227" s="7"/>
      <c r="BE227" s="7"/>
      <c r="BF227" s="7"/>
    </row>
    <row r="228" spans="1:58" hidden="1" x14ac:dyDescent="0.25">
      <c r="A228" s="3" t="s">
        <v>534</v>
      </c>
      <c r="B228" s="3" t="str">
        <f t="shared" si="75"/>
        <v>PA</v>
      </c>
      <c r="C228" s="3" t="s">
        <v>1527</v>
      </c>
      <c r="D228" s="3">
        <v>6</v>
      </c>
      <c r="E228" s="11">
        <f t="shared" si="66"/>
        <v>0.28471891044214898</v>
      </c>
      <c r="F228" s="11">
        <f t="shared" si="67"/>
        <v>0.71528108955785097</v>
      </c>
      <c r="G228" s="7">
        <v>22.04528384352221</v>
      </c>
      <c r="H228" s="11">
        <f t="shared" si="68"/>
        <v>0.31537149294413314</v>
      </c>
      <c r="I228" s="7">
        <f t="shared" si="69"/>
        <v>-76646294.359249458</v>
      </c>
      <c r="J228" s="7">
        <v>14851608.07</v>
      </c>
      <c r="K228" s="12">
        <v>0.13449999999999998</v>
      </c>
      <c r="L228" s="7">
        <v>-2848663.98</v>
      </c>
      <c r="M228" s="10">
        <f t="shared" si="70"/>
        <v>0.19180845377641317</v>
      </c>
      <c r="N228" s="12">
        <f t="shared" si="71"/>
        <v>0.32630845377641315</v>
      </c>
      <c r="O228" s="7">
        <f t="shared" si="72"/>
        <v>-4598777.6615549671</v>
      </c>
      <c r="P228" s="11">
        <f t="shared" si="73"/>
        <v>0.30964846633977777</v>
      </c>
      <c r="Q228" s="12">
        <f t="shared" si="74"/>
        <v>0.44414846633977778</v>
      </c>
      <c r="R228" s="12">
        <f t="shared" si="76"/>
        <v>0.11784001256336463</v>
      </c>
      <c r="S228" s="12">
        <f t="shared" si="77"/>
        <v>0.36113073749572155</v>
      </c>
      <c r="T228" s="7">
        <f t="shared" si="79"/>
        <v>-111953115.55</v>
      </c>
      <c r="U228" s="7">
        <f t="shared" si="80"/>
        <v>259990.67</v>
      </c>
      <c r="V228" s="7">
        <f t="shared" si="80"/>
        <v>80077946.469999999</v>
      </c>
      <c r="W228" s="7">
        <f t="shared" si="80"/>
        <v>34907255.020000003</v>
      </c>
      <c r="X228" s="7">
        <f t="shared" si="80"/>
        <v>2772095.27</v>
      </c>
      <c r="Y228" s="7" t="str">
        <f t="shared" si="81"/>
        <v/>
      </c>
      <c r="Z228" s="7" t="str">
        <f t="shared" si="82"/>
        <v/>
      </c>
      <c r="AA228" s="7" t="str">
        <f t="shared" si="83"/>
        <v/>
      </c>
      <c r="AB228" s="7" t="str">
        <f t="shared" si="83"/>
        <v/>
      </c>
      <c r="AC228" s="8" t="str">
        <f t="shared" si="84"/>
        <v/>
      </c>
      <c r="AE228" s="9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>
        <v>10999.78</v>
      </c>
      <c r="AR228" s="7">
        <v>71751480.909999996</v>
      </c>
      <c r="AS228" s="7">
        <v>36736574.740000002</v>
      </c>
      <c r="AT228" s="7">
        <v>2454379.0699999998</v>
      </c>
      <c r="AU228" s="7">
        <v>11612.88</v>
      </c>
      <c r="AV228" s="7">
        <v>79488125.109999999</v>
      </c>
      <c r="AW228" s="7">
        <v>41782942.93</v>
      </c>
      <c r="AX228" s="7">
        <v>2310968.9</v>
      </c>
      <c r="AY228" s="7">
        <v>259990.67</v>
      </c>
      <c r="AZ228" s="7">
        <v>80077946.469999999</v>
      </c>
      <c r="BA228" s="7">
        <v>34907255.020000003</v>
      </c>
      <c r="BB228" s="7">
        <v>2772095.27</v>
      </c>
      <c r="BC228" s="7"/>
      <c r="BD228" s="7"/>
      <c r="BE228" s="7"/>
      <c r="BF228" s="7"/>
    </row>
    <row r="229" spans="1:58" hidden="1" x14ac:dyDescent="0.25">
      <c r="A229" s="3" t="s">
        <v>535</v>
      </c>
      <c r="B229" s="3" t="str">
        <f t="shared" si="75"/>
        <v>PA</v>
      </c>
      <c r="C229" s="3" t="s">
        <v>1527</v>
      </c>
      <c r="D229" s="3">
        <v>6</v>
      </c>
      <c r="E229" s="11">
        <f t="shared" si="66"/>
        <v>0</v>
      </c>
      <c r="F229" s="11">
        <f t="shared" si="67"/>
        <v>1</v>
      </c>
      <c r="G229" s="7">
        <v>20.863482886907295</v>
      </c>
      <c r="H229" s="11">
        <f t="shared" si="68"/>
        <v>0.41726965773814589</v>
      </c>
      <c r="I229" s="7">
        <f t="shared" si="69"/>
        <v>-15275230.55660622</v>
      </c>
      <c r="J229" s="7">
        <v>13486366.710000001</v>
      </c>
      <c r="K229" s="12">
        <v>0.11</v>
      </c>
      <c r="L229" s="7">
        <v>0</v>
      </c>
      <c r="M229" s="10">
        <f t="shared" si="70"/>
        <v>0</v>
      </c>
      <c r="N229" s="12">
        <f t="shared" si="71"/>
        <v>0.11</v>
      </c>
      <c r="O229" s="7">
        <f t="shared" si="72"/>
        <v>-916513.8333963732</v>
      </c>
      <c r="P229" s="11">
        <f t="shared" si="73"/>
        <v>6.7958543105370833E-2</v>
      </c>
      <c r="Q229" s="12">
        <f t="shared" si="74"/>
        <v>0.17795854310537085</v>
      </c>
      <c r="R229" s="12">
        <f t="shared" si="76"/>
        <v>6.7958543105370847E-2</v>
      </c>
      <c r="S229" s="12">
        <f t="shared" si="77"/>
        <v>0.61780493732155306</v>
      </c>
      <c r="T229" s="7">
        <f t="shared" si="79"/>
        <v>-26213206.09</v>
      </c>
      <c r="U229" s="7">
        <f t="shared" si="80"/>
        <v>1187990.7</v>
      </c>
      <c r="V229" s="7">
        <f t="shared" si="80"/>
        <v>26688467.52</v>
      </c>
      <c r="W229" s="7">
        <f t="shared" si="80"/>
        <v>712729.27</v>
      </c>
      <c r="X229" s="7">
        <f t="shared" si="80"/>
        <v>0</v>
      </c>
      <c r="Y229" s="7" t="str">
        <f t="shared" si="81"/>
        <v/>
      </c>
      <c r="Z229" s="7" t="str">
        <f t="shared" si="82"/>
        <v/>
      </c>
      <c r="AA229" s="7" t="str">
        <f t="shared" si="83"/>
        <v/>
      </c>
      <c r="AB229" s="7" t="str">
        <f t="shared" si="83"/>
        <v/>
      </c>
      <c r="AC229" s="8" t="str">
        <f t="shared" si="84"/>
        <v/>
      </c>
      <c r="AE229" s="9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>
        <v>1705530.34</v>
      </c>
      <c r="AR229" s="7">
        <v>14051561.109999999</v>
      </c>
      <c r="AS229" s="7">
        <v>823839.49</v>
      </c>
      <c r="AT229" s="7">
        <v>0</v>
      </c>
      <c r="AU229" s="7">
        <v>1547845.41</v>
      </c>
      <c r="AV229" s="7">
        <v>18262190.050000001</v>
      </c>
      <c r="AW229" s="7">
        <v>940952.97</v>
      </c>
      <c r="AX229" s="7">
        <v>0</v>
      </c>
      <c r="AY229" s="7">
        <v>1187990.7</v>
      </c>
      <c r="AZ229" s="7">
        <v>26688467.52</v>
      </c>
      <c r="BA229" s="7">
        <v>712729.27</v>
      </c>
      <c r="BB229" s="7">
        <v>0</v>
      </c>
      <c r="BC229" s="7"/>
      <c r="BD229" s="7"/>
      <c r="BE229" s="7"/>
      <c r="BF229" s="7"/>
    </row>
    <row r="230" spans="1:58" hidden="1" x14ac:dyDescent="0.25">
      <c r="A230" s="3" t="s">
        <v>1011</v>
      </c>
      <c r="B230" s="3" t="str">
        <f t="shared" si="75"/>
        <v>RS</v>
      </c>
      <c r="C230" s="3" t="s">
        <v>1529</v>
      </c>
      <c r="D230" s="3">
        <v>5</v>
      </c>
      <c r="E230" s="11">
        <f t="shared" si="66"/>
        <v>0.34167509260045392</v>
      </c>
      <c r="F230" s="11">
        <f t="shared" si="67"/>
        <v>0.65832490739954608</v>
      </c>
      <c r="G230" s="7">
        <v>18.651049263709353</v>
      </c>
      <c r="H230" s="11">
        <f t="shared" si="68"/>
        <v>0.24556900558871664</v>
      </c>
      <c r="I230" s="7">
        <f t="shared" si="69"/>
        <v>-359762400.32080692</v>
      </c>
      <c r="J230" s="7">
        <v>63315260</v>
      </c>
      <c r="K230" s="12">
        <v>0.11</v>
      </c>
      <c r="L230" s="7">
        <v>-16841859.16</v>
      </c>
      <c r="M230" s="10">
        <f t="shared" si="70"/>
        <v>0.26600000000000001</v>
      </c>
      <c r="N230" s="12">
        <f t="shared" si="71"/>
        <v>0.376</v>
      </c>
      <c r="O230" s="7">
        <f t="shared" si="72"/>
        <v>-21585744.019248415</v>
      </c>
      <c r="P230" s="11">
        <f t="shared" si="73"/>
        <v>0.34092482632541371</v>
      </c>
      <c r="Q230" s="12">
        <f t="shared" si="74"/>
        <v>0.4509248263254137</v>
      </c>
      <c r="R230" s="12">
        <f t="shared" si="76"/>
        <v>7.4924826325413696E-2</v>
      </c>
      <c r="S230" s="12">
        <f t="shared" si="77"/>
        <v>0.19926815512078111</v>
      </c>
      <c r="T230" s="7">
        <f t="shared" si="79"/>
        <v>-476865880.36000001</v>
      </c>
      <c r="U230" s="7">
        <f t="shared" si="80"/>
        <v>72023009.079999998</v>
      </c>
      <c r="V230" s="7">
        <f t="shared" si="80"/>
        <v>313932686.52999997</v>
      </c>
      <c r="W230" s="7">
        <f t="shared" si="80"/>
        <v>248415246.78999999</v>
      </c>
      <c r="X230" s="7">
        <f t="shared" si="80"/>
        <v>13459043.880000001</v>
      </c>
      <c r="Y230" s="7" t="str">
        <f t="shared" si="81"/>
        <v/>
      </c>
      <c r="Z230" s="7" t="str">
        <f t="shared" si="82"/>
        <v/>
      </c>
      <c r="AA230" s="7" t="str">
        <f t="shared" si="83"/>
        <v/>
      </c>
      <c r="AB230" s="7" t="str">
        <f t="shared" si="83"/>
        <v/>
      </c>
      <c r="AC230" s="8" t="str">
        <f t="shared" si="84"/>
        <v/>
      </c>
      <c r="AE230" s="9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>
        <v>48334309.32</v>
      </c>
      <c r="AR230" s="7">
        <v>-148184559.63999999</v>
      </c>
      <c r="AS230" s="7">
        <v>0</v>
      </c>
      <c r="AT230" s="7">
        <v>0</v>
      </c>
      <c r="AU230" s="7">
        <v>54636846</v>
      </c>
      <c r="AV230" s="7">
        <v>110143597.73</v>
      </c>
      <c r="AW230" s="7">
        <v>252260161.58000001</v>
      </c>
      <c r="AX230" s="7">
        <v>12663030.789999999</v>
      </c>
      <c r="AY230" s="7">
        <v>72023009.079999998</v>
      </c>
      <c r="AZ230" s="7">
        <v>313932686.52999997</v>
      </c>
      <c r="BA230" s="7">
        <v>248415246.78999999</v>
      </c>
      <c r="BB230" s="7">
        <v>13459043.880000001</v>
      </c>
      <c r="BC230" s="7"/>
      <c r="BD230" s="7"/>
      <c r="BE230" s="7"/>
      <c r="BF230" s="7"/>
    </row>
    <row r="231" spans="1:58" hidden="1" x14ac:dyDescent="0.25">
      <c r="A231" s="3" t="s">
        <v>136</v>
      </c>
      <c r="B231" s="3" t="str">
        <f t="shared" si="75"/>
        <v>GO</v>
      </c>
      <c r="C231" s="3" t="s">
        <v>1526</v>
      </c>
      <c r="D231" s="3">
        <v>7</v>
      </c>
      <c r="E231" s="11">
        <f t="shared" si="66"/>
        <v>0.30259697055293178</v>
      </c>
      <c r="F231" s="11">
        <f t="shared" si="67"/>
        <v>0.69740302944706822</v>
      </c>
      <c r="G231" s="7">
        <v>19.917432080552459</v>
      </c>
      <c r="H231" s="11">
        <f t="shared" si="68"/>
        <v>0.27780954943567016</v>
      </c>
      <c r="I231" s="7">
        <f t="shared" si="69"/>
        <v>-93640554.797843426</v>
      </c>
      <c r="J231" s="7">
        <v>15671823.83</v>
      </c>
      <c r="K231" s="12">
        <v>0.12039999999999999</v>
      </c>
      <c r="L231" s="7">
        <v>-777322.46</v>
      </c>
      <c r="M231" s="10">
        <f t="shared" si="70"/>
        <v>4.9599999874424316E-2</v>
      </c>
      <c r="N231" s="12">
        <f t="shared" si="71"/>
        <v>0.16999999987442432</v>
      </c>
      <c r="O231" s="7">
        <f t="shared" si="72"/>
        <v>-5618433.2878706055</v>
      </c>
      <c r="P231" s="11">
        <f t="shared" si="73"/>
        <v>0.35850538832088219</v>
      </c>
      <c r="Q231" s="12">
        <f t="shared" si="74"/>
        <v>0.4789053883208822</v>
      </c>
      <c r="R231" s="12">
        <f t="shared" si="76"/>
        <v>0.30890538844645787</v>
      </c>
      <c r="S231" s="12">
        <f t="shared" si="77"/>
        <v>1.8170905216155306</v>
      </c>
      <c r="T231" s="7">
        <f t="shared" si="79"/>
        <v>-129661856.81999999</v>
      </c>
      <c r="U231" s="7">
        <f t="shared" si="80"/>
        <v>9771916.1600000001</v>
      </c>
      <c r="V231" s="7">
        <f t="shared" si="80"/>
        <v>90426571.75</v>
      </c>
      <c r="W231" s="7">
        <f t="shared" si="80"/>
        <v>49007201.229999997</v>
      </c>
      <c r="X231" s="7">
        <f t="shared" si="80"/>
        <v>0</v>
      </c>
      <c r="Y231" s="7" t="str">
        <f t="shared" si="81"/>
        <v/>
      </c>
      <c r="Z231" s="7" t="str">
        <f t="shared" si="82"/>
        <v/>
      </c>
      <c r="AA231" s="7" t="str">
        <f t="shared" si="83"/>
        <v/>
      </c>
      <c r="AB231" s="7" t="str">
        <f t="shared" si="83"/>
        <v/>
      </c>
      <c r="AC231" s="8" t="str">
        <f t="shared" si="84"/>
        <v/>
      </c>
      <c r="AE231" s="9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>
        <v>6077452.1299999999</v>
      </c>
      <c r="AR231" s="7">
        <v>38758553.420000002</v>
      </c>
      <c r="AS231" s="7">
        <v>19887290.890000001</v>
      </c>
      <c r="AT231" s="7">
        <v>13363106.880000001</v>
      </c>
      <c r="AU231" s="7">
        <v>8184852.7699999996</v>
      </c>
      <c r="AV231" s="7">
        <v>92085919.150000006</v>
      </c>
      <c r="AW231" s="7">
        <v>29282474.91</v>
      </c>
      <c r="AX231" s="7">
        <v>490417</v>
      </c>
      <c r="AY231" s="7">
        <v>9771916.1600000001</v>
      </c>
      <c r="AZ231" s="7">
        <v>90426571.75</v>
      </c>
      <c r="BA231" s="7">
        <v>49007201.229999997</v>
      </c>
      <c r="BB231" s="7">
        <v>0</v>
      </c>
      <c r="BC231" s="7"/>
      <c r="BD231" s="7"/>
      <c r="BE231" s="7"/>
      <c r="BF231" s="7"/>
    </row>
    <row r="232" spans="1:58" hidden="1" x14ac:dyDescent="0.25">
      <c r="A232" s="3" t="s">
        <v>299</v>
      </c>
      <c r="B232" s="3" t="str">
        <f t="shared" si="75"/>
        <v>MG</v>
      </c>
      <c r="C232" s="3" t="s">
        <v>1530</v>
      </c>
      <c r="D232" s="3">
        <v>7</v>
      </c>
      <c r="E232" s="11">
        <f t="shared" si="66"/>
        <v>0.19055349234771224</v>
      </c>
      <c r="F232" s="11">
        <f t="shared" si="67"/>
        <v>0.80944650765228776</v>
      </c>
      <c r="G232" s="7">
        <v>16.737879337695031</v>
      </c>
      <c r="H232" s="11">
        <f t="shared" si="68"/>
        <v>0.27096835950805259</v>
      </c>
      <c r="I232" s="7">
        <f t="shared" si="69"/>
        <v>-25747284.93970713</v>
      </c>
      <c r="J232" s="7">
        <v>7565962.8399999999</v>
      </c>
      <c r="K232" s="12">
        <v>0.12230000000000001</v>
      </c>
      <c r="L232" s="7">
        <v>-495947.18</v>
      </c>
      <c r="M232" s="10">
        <f t="shared" si="70"/>
        <v>6.5549777402818962E-2</v>
      </c>
      <c r="N232" s="12">
        <f t="shared" si="71"/>
        <v>0.18784977740281897</v>
      </c>
      <c r="O232" s="7">
        <f t="shared" si="72"/>
        <v>-1544837.0963824277</v>
      </c>
      <c r="P232" s="11">
        <f t="shared" si="73"/>
        <v>0.20418248530314323</v>
      </c>
      <c r="Q232" s="12">
        <f t="shared" si="74"/>
        <v>0.32648248530314322</v>
      </c>
      <c r="R232" s="12">
        <f t="shared" si="76"/>
        <v>0.13863270790032425</v>
      </c>
      <c r="S232" s="12">
        <f t="shared" si="77"/>
        <v>0.73799772252614804</v>
      </c>
      <c r="T232" s="7">
        <f t="shared" si="79"/>
        <v>-35317102.179999992</v>
      </c>
      <c r="U232" s="7">
        <f t="shared" si="80"/>
        <v>19549537.739999998</v>
      </c>
      <c r="V232" s="7">
        <f t="shared" si="80"/>
        <v>28587305.02</v>
      </c>
      <c r="W232" s="7">
        <f t="shared" si="80"/>
        <v>27824372.989999998</v>
      </c>
      <c r="X232" s="7">
        <f t="shared" si="80"/>
        <v>1545038.09</v>
      </c>
      <c r="Y232" s="7" t="str">
        <f t="shared" si="81"/>
        <v/>
      </c>
      <c r="Z232" s="7" t="str">
        <f t="shared" si="82"/>
        <v/>
      </c>
      <c r="AA232" s="7" t="str">
        <f t="shared" si="83"/>
        <v/>
      </c>
      <c r="AB232" s="7" t="str">
        <f t="shared" si="83"/>
        <v/>
      </c>
      <c r="AC232" s="8" t="str">
        <f t="shared" si="84"/>
        <v/>
      </c>
      <c r="AE232" s="9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>
        <v>14923143.619999999</v>
      </c>
      <c r="AR232" s="7">
        <v>15106632.189999999</v>
      </c>
      <c r="AS232" s="7">
        <v>13860852.529999999</v>
      </c>
      <c r="AT232" s="7">
        <v>2188585.19</v>
      </c>
      <c r="AU232" s="7">
        <v>16981122.469999999</v>
      </c>
      <c r="AV232" s="7">
        <v>22331748.359999999</v>
      </c>
      <c r="AW232" s="7">
        <v>19296779.809999999</v>
      </c>
      <c r="AX232" s="7">
        <v>1852819.76</v>
      </c>
      <c r="AY232" s="7">
        <v>19549537.739999998</v>
      </c>
      <c r="AZ232" s="7">
        <v>28587305.02</v>
      </c>
      <c r="BA232" s="7">
        <v>27824372.989999998</v>
      </c>
      <c r="BB232" s="7">
        <v>1545038.09</v>
      </c>
      <c r="BC232" s="7"/>
      <c r="BD232" s="7"/>
      <c r="BE232" s="7"/>
      <c r="BF232" s="7"/>
    </row>
    <row r="233" spans="1:58" hidden="1" x14ac:dyDescent="0.25">
      <c r="A233" s="3" t="s">
        <v>610</v>
      </c>
      <c r="B233" s="3" t="str">
        <f t="shared" si="75"/>
        <v>PE</v>
      </c>
      <c r="C233" s="3" t="s">
        <v>1528</v>
      </c>
      <c r="D233" s="3">
        <v>6</v>
      </c>
      <c r="E233" s="11">
        <f t="shared" si="66"/>
        <v>2.1560285754491284E-2</v>
      </c>
      <c r="F233" s="11">
        <f t="shared" si="67"/>
        <v>0.97843971424550868</v>
      </c>
      <c r="G233" s="7">
        <v>21.373389210086785</v>
      </c>
      <c r="H233" s="11">
        <f t="shared" si="68"/>
        <v>0.41825145662350705</v>
      </c>
      <c r="I233" s="7">
        <f t="shared" si="69"/>
        <v>-22189171.414557055</v>
      </c>
      <c r="J233" s="7">
        <v>10979473.692000002</v>
      </c>
      <c r="K233" s="12">
        <v>0.11599999999999999</v>
      </c>
      <c r="L233" s="7">
        <v>-1240460.3600000001</v>
      </c>
      <c r="M233" s="10">
        <f t="shared" si="70"/>
        <v>0.11297994738161625</v>
      </c>
      <c r="N233" s="12">
        <f t="shared" si="71"/>
        <v>0.22897994738161626</v>
      </c>
      <c r="O233" s="7">
        <f t="shared" si="72"/>
        <v>-1331350.2848734232</v>
      </c>
      <c r="P233" s="11">
        <f t="shared" si="73"/>
        <v>0.12125811511743845</v>
      </c>
      <c r="Q233" s="12">
        <f t="shared" si="74"/>
        <v>0.23725811511743844</v>
      </c>
      <c r="R233" s="12">
        <f t="shared" si="76"/>
        <v>8.2781677358221839E-3</v>
      </c>
      <c r="S233" s="12">
        <f t="shared" si="77"/>
        <v>3.6152369805666273E-2</v>
      </c>
      <c r="T233" s="7">
        <f t="shared" si="79"/>
        <v>-38142203.650000006</v>
      </c>
      <c r="U233" s="7">
        <f t="shared" si="80"/>
        <v>9063349.7799999993</v>
      </c>
      <c r="V233" s="7">
        <f t="shared" si="80"/>
        <v>37319846.840000004</v>
      </c>
      <c r="W233" s="7">
        <f t="shared" si="80"/>
        <v>9885706.5899999999</v>
      </c>
      <c r="X233" s="7">
        <f t="shared" si="80"/>
        <v>0</v>
      </c>
      <c r="Y233" s="7" t="str">
        <f t="shared" si="81"/>
        <v/>
      </c>
      <c r="Z233" s="7" t="str">
        <f t="shared" si="82"/>
        <v/>
      </c>
      <c r="AA233" s="7" t="str">
        <f t="shared" si="83"/>
        <v/>
      </c>
      <c r="AB233" s="7" t="str">
        <f t="shared" si="83"/>
        <v/>
      </c>
      <c r="AC233" s="8" t="str">
        <f t="shared" si="84"/>
        <v/>
      </c>
      <c r="AE233" s="9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>
        <v>3043104.59</v>
      </c>
      <c r="AR233" s="7">
        <v>37671405.350000001</v>
      </c>
      <c r="AS233" s="7">
        <v>5016469.8</v>
      </c>
      <c r="AT233" s="7">
        <v>0</v>
      </c>
      <c r="AU233" s="7">
        <v>5642827.1799999997</v>
      </c>
      <c r="AV233" s="7">
        <v>28622517.559999999</v>
      </c>
      <c r="AW233" s="7">
        <v>5723769.3700000001</v>
      </c>
      <c r="AX233" s="7">
        <v>0</v>
      </c>
      <c r="AY233" s="7">
        <v>9063349.7799999993</v>
      </c>
      <c r="AZ233" s="7">
        <v>37319846.840000004</v>
      </c>
      <c r="BA233" s="7">
        <v>9885706.5899999999</v>
      </c>
      <c r="BB233" s="7">
        <v>0</v>
      </c>
      <c r="BC233" s="7"/>
      <c r="BD233" s="7"/>
      <c r="BE233" s="7"/>
      <c r="BF233" s="7"/>
    </row>
    <row r="234" spans="1:58" hidden="1" x14ac:dyDescent="0.25">
      <c r="A234" s="3" t="s">
        <v>1012</v>
      </c>
      <c r="B234" s="3" t="str">
        <f t="shared" si="75"/>
        <v>RS</v>
      </c>
      <c r="C234" s="3" t="s">
        <v>1529</v>
      </c>
      <c r="D234" s="3">
        <v>4</v>
      </c>
      <c r="E234" s="11">
        <f t="shared" si="66"/>
        <v>0</v>
      </c>
      <c r="F234" s="11">
        <f t="shared" si="67"/>
        <v>1</v>
      </c>
      <c r="G234" s="7">
        <v>12.573496147913877</v>
      </c>
      <c r="H234" s="11">
        <f t="shared" si="68"/>
        <v>0.25146992295827753</v>
      </c>
      <c r="I234" s="7">
        <f t="shared" si="69"/>
        <v>-399658937.96444285</v>
      </c>
      <c r="J234" s="7">
        <v>179610402.37714285</v>
      </c>
      <c r="K234" s="12">
        <v>0.11</v>
      </c>
      <c r="L234" s="7">
        <v>-9602400.0399999991</v>
      </c>
      <c r="M234" s="10">
        <f t="shared" si="70"/>
        <v>5.3462382539720854E-2</v>
      </c>
      <c r="N234" s="12">
        <f t="shared" si="71"/>
        <v>0.16346238253972084</v>
      </c>
      <c r="O234" s="7">
        <f t="shared" si="72"/>
        <v>-23979536.277866568</v>
      </c>
      <c r="P234" s="11">
        <f t="shared" si="73"/>
        <v>0.13350861620762225</v>
      </c>
      <c r="Q234" s="12">
        <f t="shared" si="74"/>
        <v>0.24350861620762226</v>
      </c>
      <c r="R234" s="12">
        <f t="shared" si="76"/>
        <v>8.0046233667901423E-2</v>
      </c>
      <c r="S234" s="12">
        <f t="shared" si="77"/>
        <v>0.48969207730990005</v>
      </c>
      <c r="T234" s="7">
        <f t="shared" si="79"/>
        <v>-533925022.14999998</v>
      </c>
      <c r="U234" s="7">
        <f t="shared" si="80"/>
        <v>278424472.81999999</v>
      </c>
      <c r="V234" s="7">
        <f t="shared" si="80"/>
        <v>690261963.54999995</v>
      </c>
      <c r="W234" s="7">
        <f t="shared" si="80"/>
        <v>214183468.81999999</v>
      </c>
      <c r="X234" s="7">
        <f t="shared" si="80"/>
        <v>92095937.400000006</v>
      </c>
      <c r="Y234" s="7" t="str">
        <f t="shared" si="81"/>
        <v/>
      </c>
      <c r="Z234" s="7" t="str">
        <f t="shared" si="82"/>
        <v/>
      </c>
      <c r="AA234" s="7" t="str">
        <f t="shared" si="83"/>
        <v/>
      </c>
      <c r="AB234" s="7" t="str">
        <f t="shared" si="83"/>
        <v/>
      </c>
      <c r="AC234" s="8" t="str">
        <f t="shared" si="84"/>
        <v/>
      </c>
      <c r="AE234" s="9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>
        <v>199718409.13999999</v>
      </c>
      <c r="AR234" s="7">
        <v>483389048.30000001</v>
      </c>
      <c r="AS234" s="7">
        <v>137951236.91999999</v>
      </c>
      <c r="AT234" s="7">
        <v>25389079.68</v>
      </c>
      <c r="AU234" s="7">
        <v>237731264</v>
      </c>
      <c r="AV234" s="7">
        <v>536595280.73000002</v>
      </c>
      <c r="AW234" s="7">
        <v>164688640.18000001</v>
      </c>
      <c r="AX234" s="7">
        <v>64299993.140000001</v>
      </c>
      <c r="AY234" s="7">
        <v>278424472.81999999</v>
      </c>
      <c r="AZ234" s="7">
        <v>690261963.54999995</v>
      </c>
      <c r="BA234" s="7">
        <v>214183468.81999999</v>
      </c>
      <c r="BB234" s="7">
        <v>92095937.400000006</v>
      </c>
      <c r="BC234" s="7"/>
      <c r="BD234" s="7"/>
      <c r="BE234" s="7"/>
      <c r="BF234" s="7"/>
    </row>
    <row r="235" spans="1:58" hidden="1" x14ac:dyDescent="0.25">
      <c r="A235" s="3" t="s">
        <v>91</v>
      </c>
      <c r="B235" s="3" t="str">
        <f t="shared" si="75"/>
        <v>ES</v>
      </c>
      <c r="C235" s="3" t="s">
        <v>1530</v>
      </c>
      <c r="D235" s="3">
        <v>4</v>
      </c>
      <c r="E235" s="11">
        <f t="shared" si="66"/>
        <v>2.248728240972617E-2</v>
      </c>
      <c r="F235" s="11">
        <f t="shared" si="67"/>
        <v>0.97751271759027381</v>
      </c>
      <c r="G235" s="7">
        <v>17.468634639867915</v>
      </c>
      <c r="H235" s="11">
        <f t="shared" si="68"/>
        <v>0.34151625038817757</v>
      </c>
      <c r="I235" s="7">
        <f t="shared" si="69"/>
        <v>-219947620.79848963</v>
      </c>
      <c r="J235" s="7">
        <v>85056962.819999993</v>
      </c>
      <c r="K235" s="12">
        <v>0.11</v>
      </c>
      <c r="L235" s="7">
        <v>-7442437.6399999997</v>
      </c>
      <c r="M235" s="10">
        <f t="shared" si="70"/>
        <v>8.7499452052501592E-2</v>
      </c>
      <c r="N235" s="12">
        <f t="shared" si="71"/>
        <v>0.19749945205250158</v>
      </c>
      <c r="O235" s="7">
        <f t="shared" si="72"/>
        <v>-13196857.247909376</v>
      </c>
      <c r="P235" s="11">
        <f t="shared" si="73"/>
        <v>0.1551531680696964</v>
      </c>
      <c r="Q235" s="12">
        <f t="shared" si="74"/>
        <v>0.26515316806969641</v>
      </c>
      <c r="R235" s="12">
        <f t="shared" si="76"/>
        <v>6.7653716017194832E-2</v>
      </c>
      <c r="S235" s="12">
        <f t="shared" si="77"/>
        <v>0.34255141122725918</v>
      </c>
      <c r="T235" s="7">
        <f t="shared" si="79"/>
        <v>-334021334.50999999</v>
      </c>
      <c r="U235" s="7">
        <f t="shared" si="80"/>
        <v>175252002.93000001</v>
      </c>
      <c r="V235" s="7">
        <f t="shared" si="80"/>
        <v>326510102.43000001</v>
      </c>
      <c r="W235" s="7">
        <f t="shared" si="80"/>
        <v>190268101.66</v>
      </c>
      <c r="X235" s="7">
        <f t="shared" si="80"/>
        <v>7504866.6500000004</v>
      </c>
      <c r="Y235" s="7" t="str">
        <f t="shared" si="81"/>
        <v/>
      </c>
      <c r="Z235" s="7" t="str">
        <f t="shared" si="82"/>
        <v/>
      </c>
      <c r="AA235" s="7" t="str">
        <f t="shared" si="83"/>
        <v/>
      </c>
      <c r="AB235" s="7" t="str">
        <f t="shared" si="83"/>
        <v/>
      </c>
      <c r="AC235" s="8" t="str">
        <f t="shared" si="84"/>
        <v/>
      </c>
      <c r="AE235" s="9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>
        <v>125516006.08</v>
      </c>
      <c r="AR235" s="7">
        <v>-129796633.28</v>
      </c>
      <c r="AS235" s="7">
        <v>68789359.349999994</v>
      </c>
      <c r="AT235" s="7">
        <v>12650018.43</v>
      </c>
      <c r="AU235" s="7">
        <v>153177753.69</v>
      </c>
      <c r="AV235" s="7">
        <v>421216303.23000002</v>
      </c>
      <c r="AW235" s="7">
        <v>133128589.53</v>
      </c>
      <c r="AX235" s="7">
        <v>0</v>
      </c>
      <c r="AY235" s="7">
        <v>175252002.93000001</v>
      </c>
      <c r="AZ235" s="7">
        <v>326510102.43000001</v>
      </c>
      <c r="BA235" s="7">
        <v>190268101.66</v>
      </c>
      <c r="BB235" s="7">
        <v>7504866.6500000004</v>
      </c>
      <c r="BC235" s="7"/>
      <c r="BD235" s="7"/>
      <c r="BE235" s="7"/>
      <c r="BF235" s="7"/>
    </row>
    <row r="236" spans="1:58" hidden="1" x14ac:dyDescent="0.25">
      <c r="A236" s="3" t="s">
        <v>552</v>
      </c>
      <c r="B236" s="3" t="str">
        <f t="shared" si="75"/>
        <v>PB</v>
      </c>
      <c r="C236" s="3" t="s">
        <v>1528</v>
      </c>
      <c r="D236" s="3">
        <v>7</v>
      </c>
      <c r="E236" s="11">
        <f t="shared" si="66"/>
        <v>0</v>
      </c>
      <c r="F236" s="11">
        <f t="shared" si="67"/>
        <v>1</v>
      </c>
      <c r="G236" s="7">
        <v>39.570762037279195</v>
      </c>
      <c r="H236" s="11">
        <f t="shared" si="68"/>
        <v>0.79141524074558389</v>
      </c>
      <c r="I236" s="7">
        <f t="shared" si="69"/>
        <v>-2348068.8108840836</v>
      </c>
      <c r="J236" s="7">
        <v>5739724.7699999996</v>
      </c>
      <c r="K236" s="12">
        <v>0.11</v>
      </c>
      <c r="L236" s="7">
        <v>0</v>
      </c>
      <c r="M236" s="10">
        <f t="shared" si="70"/>
        <v>0</v>
      </c>
      <c r="N236" s="12">
        <f t="shared" si="71"/>
        <v>0.11</v>
      </c>
      <c r="O236" s="7">
        <f t="shared" si="72"/>
        <v>-140884.12865304502</v>
      </c>
      <c r="P236" s="11">
        <f t="shared" si="73"/>
        <v>2.4545450226012323E-2</v>
      </c>
      <c r="Q236" s="12">
        <f t="shared" si="74"/>
        <v>0.13454545022601233</v>
      </c>
      <c r="R236" s="12">
        <f t="shared" si="76"/>
        <v>2.454545022601233E-2</v>
      </c>
      <c r="S236" s="12">
        <f t="shared" si="77"/>
        <v>0.22314045660011206</v>
      </c>
      <c r="T236" s="7">
        <f t="shared" si="79"/>
        <v>-11257144.67</v>
      </c>
      <c r="U236" s="7">
        <f t="shared" si="80"/>
        <v>10285476.369999999</v>
      </c>
      <c r="V236" s="7">
        <f t="shared" si="80"/>
        <v>18456584.649999999</v>
      </c>
      <c r="W236" s="7">
        <f t="shared" si="80"/>
        <v>3936185.95</v>
      </c>
      <c r="X236" s="7">
        <f t="shared" si="80"/>
        <v>850149.56</v>
      </c>
      <c r="Y236" s="7" t="str">
        <f t="shared" si="81"/>
        <v/>
      </c>
      <c r="Z236" s="7" t="str">
        <f t="shared" si="82"/>
        <v/>
      </c>
      <c r="AA236" s="7" t="str">
        <f t="shared" si="83"/>
        <v/>
      </c>
      <c r="AB236" s="7" t="str">
        <f t="shared" si="83"/>
        <v/>
      </c>
      <c r="AC236" s="8" t="str">
        <f t="shared" si="84"/>
        <v/>
      </c>
      <c r="AE236" s="9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>
        <v>6731338.71</v>
      </c>
      <c r="AR236" s="7">
        <v>15504429.560000001</v>
      </c>
      <c r="AS236" s="7">
        <v>2341350.4500000002</v>
      </c>
      <c r="AT236" s="7">
        <v>11168823.23</v>
      </c>
      <c r="AU236" s="7">
        <v>8435891.7899999991</v>
      </c>
      <c r="AV236" s="7">
        <v>15609815.130000001</v>
      </c>
      <c r="AW236" s="7">
        <v>3157560.14</v>
      </c>
      <c r="AX236" s="7">
        <v>477366.16</v>
      </c>
      <c r="AY236" s="7">
        <v>10285476.369999999</v>
      </c>
      <c r="AZ236" s="7">
        <v>18456584.649999999</v>
      </c>
      <c r="BA236" s="7">
        <v>3936185.95</v>
      </c>
      <c r="BB236" s="7">
        <v>850149.56</v>
      </c>
      <c r="BC236" s="7"/>
      <c r="BD236" s="7"/>
      <c r="BE236" s="7"/>
      <c r="BF236" s="7"/>
    </row>
    <row r="237" spans="1:58" hidden="1" x14ac:dyDescent="0.25">
      <c r="A237" s="3" t="s">
        <v>11</v>
      </c>
      <c r="B237" s="3" t="str">
        <f t="shared" si="75"/>
        <v>AL</v>
      </c>
      <c r="C237" s="3" t="s">
        <v>1528</v>
      </c>
      <c r="D237" s="3">
        <v>6</v>
      </c>
      <c r="E237" s="11">
        <f t="shared" si="66"/>
        <v>0.46423293467209442</v>
      </c>
      <c r="F237" s="11">
        <f t="shared" si="67"/>
        <v>0.53576706532790563</v>
      </c>
      <c r="G237" s="7">
        <v>54.282497670511738</v>
      </c>
      <c r="H237" s="11">
        <f t="shared" si="68"/>
        <v>0.58165548951197898</v>
      </c>
      <c r="I237" s="7">
        <f t="shared" si="69"/>
        <v>-20214243.680274434</v>
      </c>
      <c r="J237" s="7">
        <v>6357512.7699999996</v>
      </c>
      <c r="K237" s="12">
        <v>0.12</v>
      </c>
      <c r="L237" s="7">
        <v>-122944.99</v>
      </c>
      <c r="M237" s="10">
        <f t="shared" si="70"/>
        <v>1.9338536067148162E-2</v>
      </c>
      <c r="N237" s="12">
        <f t="shared" si="71"/>
        <v>0.13933853606714816</v>
      </c>
      <c r="O237" s="7">
        <f t="shared" si="72"/>
        <v>-1212854.6208164659</v>
      </c>
      <c r="P237" s="11">
        <f t="shared" si="73"/>
        <v>0.19077501920872525</v>
      </c>
      <c r="Q237" s="12">
        <f t="shared" si="74"/>
        <v>0.31077501920872524</v>
      </c>
      <c r="R237" s="12">
        <f t="shared" si="76"/>
        <v>0.17143648314157708</v>
      </c>
      <c r="S237" s="12">
        <f t="shared" si="77"/>
        <v>1.2303594395376791</v>
      </c>
      <c r="T237" s="7">
        <f t="shared" si="79"/>
        <v>-48319610.210000008</v>
      </c>
      <c r="U237" s="7">
        <f t="shared" si="80"/>
        <v>392697.07</v>
      </c>
      <c r="V237" s="7">
        <f t="shared" si="80"/>
        <v>25888055.760000002</v>
      </c>
      <c r="W237" s="7">
        <f t="shared" si="80"/>
        <v>23549565.07</v>
      </c>
      <c r="X237" s="7">
        <f t="shared" si="80"/>
        <v>725313.55</v>
      </c>
      <c r="Y237" s="7" t="str">
        <f t="shared" si="81"/>
        <v/>
      </c>
      <c r="Z237" s="7" t="str">
        <f t="shared" si="82"/>
        <v/>
      </c>
      <c r="AA237" s="7" t="str">
        <f t="shared" si="83"/>
        <v/>
      </c>
      <c r="AB237" s="7" t="str">
        <f t="shared" si="83"/>
        <v/>
      </c>
      <c r="AC237" s="8" t="str">
        <f t="shared" si="84"/>
        <v/>
      </c>
      <c r="AE237" s="9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>
        <v>798007.1</v>
      </c>
      <c r="AR237" s="7">
        <v>27645522.890000001</v>
      </c>
      <c r="AS237" s="7">
        <v>13211294.710000001</v>
      </c>
      <c r="AT237" s="7">
        <v>0</v>
      </c>
      <c r="AU237" s="7">
        <v>392697.07</v>
      </c>
      <c r="AV237" s="7">
        <v>25888055.760000002</v>
      </c>
      <c r="AW237" s="7">
        <v>23549565.07</v>
      </c>
      <c r="AX237" s="7">
        <v>725313.55</v>
      </c>
      <c r="AY237" s="7"/>
      <c r="AZ237" s="7"/>
      <c r="BA237" s="7"/>
      <c r="BB237" s="7"/>
      <c r="BC237" s="7"/>
      <c r="BD237" s="7"/>
      <c r="BE237" s="7"/>
      <c r="BF237" s="7"/>
    </row>
    <row r="238" spans="1:58" hidden="1" x14ac:dyDescent="0.25">
      <c r="A238" s="3" t="s">
        <v>1013</v>
      </c>
      <c r="B238" s="3" t="str">
        <f t="shared" si="75"/>
        <v>RS</v>
      </c>
      <c r="C238" s="3" t="s">
        <v>1529</v>
      </c>
      <c r="D238" s="3">
        <v>7</v>
      </c>
      <c r="E238" s="11">
        <f t="shared" si="66"/>
        <v>0</v>
      </c>
      <c r="F238" s="11">
        <f t="shared" si="67"/>
        <v>1</v>
      </c>
      <c r="G238" s="7">
        <v>7.7576844384409291</v>
      </c>
      <c r="H238" s="11">
        <f t="shared" si="68"/>
        <v>0.15515368876881858</v>
      </c>
      <c r="I238" s="7">
        <f t="shared" si="69"/>
        <v>-15925226.282003403</v>
      </c>
      <c r="J238" s="7">
        <v>4343065.92</v>
      </c>
      <c r="K238" s="12">
        <v>0.12130000000000001</v>
      </c>
      <c r="L238" s="7">
        <v>-923770.12</v>
      </c>
      <c r="M238" s="10">
        <f t="shared" si="70"/>
        <v>0.21269999972738152</v>
      </c>
      <c r="N238" s="12">
        <f t="shared" si="71"/>
        <v>0.33399999972738154</v>
      </c>
      <c r="O238" s="7">
        <f t="shared" si="72"/>
        <v>-955513.5769202041</v>
      </c>
      <c r="P238" s="11">
        <f t="shared" si="73"/>
        <v>0.22000899698989698</v>
      </c>
      <c r="Q238" s="12">
        <f t="shared" si="74"/>
        <v>0.34130899698989697</v>
      </c>
      <c r="R238" s="12">
        <f t="shared" si="76"/>
        <v>7.3089972625154376E-3</v>
      </c>
      <c r="S238" s="12">
        <f t="shared" si="77"/>
        <v>2.1883225354734082E-2</v>
      </c>
      <c r="T238" s="7">
        <f t="shared" si="79"/>
        <v>-18849850.050000001</v>
      </c>
      <c r="U238" s="7">
        <f t="shared" si="80"/>
        <v>11421055.949999999</v>
      </c>
      <c r="V238" s="7">
        <f t="shared" si="80"/>
        <v>21210014</v>
      </c>
      <c r="W238" s="7">
        <f t="shared" si="80"/>
        <v>9060892</v>
      </c>
      <c r="X238" s="7">
        <f t="shared" si="80"/>
        <v>0</v>
      </c>
      <c r="Y238" s="7" t="str">
        <f t="shared" si="81"/>
        <v/>
      </c>
      <c r="Z238" s="7" t="str">
        <f t="shared" si="82"/>
        <v/>
      </c>
      <c r="AA238" s="7" t="str">
        <f t="shared" si="83"/>
        <v/>
      </c>
      <c r="AB238" s="7" t="str">
        <f t="shared" si="83"/>
        <v/>
      </c>
      <c r="AC238" s="8" t="str">
        <f t="shared" si="84"/>
        <v/>
      </c>
      <c r="AE238" s="9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>
        <v>7410533.04</v>
      </c>
      <c r="AR238" s="7">
        <v>16843809.120000001</v>
      </c>
      <c r="AS238" s="7">
        <v>5581596.2000000002</v>
      </c>
      <c r="AT238" s="7">
        <v>0</v>
      </c>
      <c r="AU238" s="7">
        <v>9073551</v>
      </c>
      <c r="AV238" s="7">
        <v>20217555.75</v>
      </c>
      <c r="AW238" s="7">
        <v>6668913.8700000001</v>
      </c>
      <c r="AX238" s="7">
        <v>0</v>
      </c>
      <c r="AY238" s="7">
        <v>11421055.949999999</v>
      </c>
      <c r="AZ238" s="7">
        <v>21210014</v>
      </c>
      <c r="BA238" s="7">
        <v>9060892</v>
      </c>
      <c r="BB238" s="7">
        <v>0</v>
      </c>
      <c r="BC238" s="7"/>
      <c r="BD238" s="7"/>
      <c r="BE238" s="7"/>
      <c r="BF238" s="7"/>
    </row>
    <row r="239" spans="1:58" hidden="1" x14ac:dyDescent="0.25">
      <c r="A239" s="3" t="s">
        <v>137</v>
      </c>
      <c r="B239" s="3" t="str">
        <f t="shared" si="75"/>
        <v>GO</v>
      </c>
      <c r="C239" s="3" t="s">
        <v>1526</v>
      </c>
      <c r="D239" s="3">
        <v>6</v>
      </c>
      <c r="E239" s="11">
        <f t="shared" si="66"/>
        <v>0.48343418013407308</v>
      </c>
      <c r="F239" s="11">
        <f t="shared" si="67"/>
        <v>0.51656581986592687</v>
      </c>
      <c r="G239" s="7">
        <v>18.38403979827191</v>
      </c>
      <c r="H239" s="11">
        <f t="shared" si="68"/>
        <v>0.18993133181684319</v>
      </c>
      <c r="I239" s="7">
        <f t="shared" si="69"/>
        <v>-66020855.427779801</v>
      </c>
      <c r="J239" s="7">
        <v>12731368.52</v>
      </c>
      <c r="K239" s="12">
        <v>0.12</v>
      </c>
      <c r="L239" s="7">
        <v>-1297326.45</v>
      </c>
      <c r="M239" s="10">
        <f t="shared" si="70"/>
        <v>0.10189999982814102</v>
      </c>
      <c r="N239" s="12">
        <f t="shared" si="71"/>
        <v>0.22189999982814101</v>
      </c>
      <c r="O239" s="7">
        <f t="shared" si="72"/>
        <v>-3961251.325666788</v>
      </c>
      <c r="P239" s="11">
        <f t="shared" si="73"/>
        <v>0.31114104657672642</v>
      </c>
      <c r="Q239" s="12">
        <f t="shared" si="74"/>
        <v>0.43114104657672642</v>
      </c>
      <c r="R239" s="12">
        <f t="shared" si="76"/>
        <v>0.2092410467485854</v>
      </c>
      <c r="S239" s="12">
        <f t="shared" si="77"/>
        <v>0.94295199148553488</v>
      </c>
      <c r="T239" s="7">
        <f t="shared" si="79"/>
        <v>-81500319.689999983</v>
      </c>
      <c r="U239" s="7">
        <f t="shared" si="80"/>
        <v>6855711.1299999999</v>
      </c>
      <c r="V239" s="7">
        <f t="shared" si="80"/>
        <v>42100279.460000001</v>
      </c>
      <c r="W239" s="7">
        <f t="shared" si="80"/>
        <v>46670694.649999999</v>
      </c>
      <c r="X239" s="7">
        <f t="shared" si="80"/>
        <v>414943.29</v>
      </c>
      <c r="Y239" s="7" t="str">
        <f t="shared" si="81"/>
        <v/>
      </c>
      <c r="Z239" s="7" t="str">
        <f t="shared" si="82"/>
        <v/>
      </c>
      <c r="AA239" s="7" t="str">
        <f t="shared" si="83"/>
        <v/>
      </c>
      <c r="AB239" s="7" t="str">
        <f t="shared" si="83"/>
        <v/>
      </c>
      <c r="AC239" s="8" t="str">
        <f t="shared" si="84"/>
        <v/>
      </c>
      <c r="AE239" s="9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>
        <v>6767756.0199999996</v>
      </c>
      <c r="AR239" s="7">
        <v>33240444.09</v>
      </c>
      <c r="AS239" s="7">
        <v>30472380.170000002</v>
      </c>
      <c r="AT239" s="7">
        <v>393645.21</v>
      </c>
      <c r="AU239" s="7">
        <v>7038581.4699999997</v>
      </c>
      <c r="AV239" s="7">
        <v>36935673.609999999</v>
      </c>
      <c r="AW239" s="7">
        <v>35567121.899999999</v>
      </c>
      <c r="AX239" s="7">
        <v>474669.71</v>
      </c>
      <c r="AY239" s="7">
        <v>6855711.1299999999</v>
      </c>
      <c r="AZ239" s="7">
        <v>42100279.460000001</v>
      </c>
      <c r="BA239" s="7">
        <v>46670694.649999999</v>
      </c>
      <c r="BB239" s="7">
        <v>414943.29</v>
      </c>
      <c r="BC239" s="7"/>
      <c r="BD239" s="7"/>
      <c r="BE239" s="7"/>
      <c r="BF239" s="7"/>
    </row>
    <row r="240" spans="1:58" hidden="1" x14ac:dyDescent="0.25">
      <c r="A240" s="3" t="s">
        <v>758</v>
      </c>
      <c r="B240" s="3" t="str">
        <f t="shared" ref="B240:B295" si="85">RIGHT(A240,2)</f>
        <v>PR</v>
      </c>
      <c r="C240" s="3" t="s">
        <v>1529</v>
      </c>
      <c r="D240" s="3">
        <v>7</v>
      </c>
      <c r="E240" s="11">
        <f t="shared" ref="E240:E294" si="86">IF(U240+X240&gt;=W240,0,(U240+X240-W240)/T240)</f>
        <v>0.5179581697093425</v>
      </c>
      <c r="F240" s="11">
        <f t="shared" ref="F240:F294" si="87">IF(T240&gt;=0,0,1-E240)</f>
        <v>0.4820418302906575</v>
      </c>
      <c r="G240" s="7">
        <v>11.329622357380982</v>
      </c>
      <c r="H240" s="11">
        <f t="shared" ref="H240:H294" si="88">IF(T240&gt;0,"",G240*$G$2*F240/100)</f>
        <v>0.10922703795307764</v>
      </c>
      <c r="I240" s="7">
        <f t="shared" ref="I240:I294" si="89">IF(T240&gt;0,"",T240*(1-H240))</f>
        <v>-20896079.271159284</v>
      </c>
      <c r="J240" s="7">
        <v>3624122.4342857143</v>
      </c>
      <c r="K240" s="12">
        <v>0.14000000000000001</v>
      </c>
      <c r="L240" s="7">
        <v>-346852.01</v>
      </c>
      <c r="M240" s="10">
        <f t="shared" ref="M240:M294" si="90">L240*-1/J240</f>
        <v>9.5706482407612634E-2</v>
      </c>
      <c r="N240" s="12">
        <f t="shared" ref="N240:N294" si="91">M240+K240</f>
        <v>0.23570648240761266</v>
      </c>
      <c r="O240" s="7">
        <f t="shared" ref="O240:O294" si="92">6%*I240</f>
        <v>-1253764.7562695569</v>
      </c>
      <c r="P240" s="11">
        <f t="shared" ref="P240:P294" si="93">O240*-1/J240</f>
        <v>0.34594988966388601</v>
      </c>
      <c r="Q240" s="12">
        <f t="shared" ref="Q240:Q294" si="94">P240+K240</f>
        <v>0.48594988966388603</v>
      </c>
      <c r="R240" s="12">
        <f t="shared" ref="R240:R295" si="95">Q240-N240</f>
        <v>0.25024340725627336</v>
      </c>
      <c r="S240" s="12">
        <f t="shared" ref="S240:S295" si="96">Q240/N240-1</f>
        <v>1.0616738440970055</v>
      </c>
      <c r="T240" s="7">
        <f t="shared" si="79"/>
        <v>-23458367.239999998</v>
      </c>
      <c r="U240" s="7">
        <f t="shared" si="80"/>
        <v>9026279.7400000002</v>
      </c>
      <c r="V240" s="7">
        <f t="shared" si="80"/>
        <v>11307914.279999999</v>
      </c>
      <c r="W240" s="7">
        <f t="shared" si="80"/>
        <v>21176732.699999999</v>
      </c>
      <c r="X240" s="7">
        <f t="shared" si="80"/>
        <v>0</v>
      </c>
      <c r="Y240" s="7" t="str">
        <f t="shared" si="81"/>
        <v/>
      </c>
      <c r="Z240" s="7" t="str">
        <f t="shared" si="82"/>
        <v/>
      </c>
      <c r="AA240" s="7" t="str">
        <f t="shared" si="83"/>
        <v/>
      </c>
      <c r="AB240" s="7" t="str">
        <f t="shared" si="83"/>
        <v/>
      </c>
      <c r="AC240" s="8" t="str">
        <f t="shared" si="84"/>
        <v/>
      </c>
      <c r="AE240" s="9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>
        <v>7130457.3300000001</v>
      </c>
      <c r="AR240" s="7">
        <v>8063174.3799999999</v>
      </c>
      <c r="AS240" s="7">
        <v>12453997.869999999</v>
      </c>
      <c r="AT240" s="7">
        <v>0</v>
      </c>
      <c r="AU240" s="7">
        <v>8388332.4100000001</v>
      </c>
      <c r="AV240" s="7">
        <v>9713463.1699999999</v>
      </c>
      <c r="AW240" s="7">
        <v>17703418.969999999</v>
      </c>
      <c r="AX240" s="7">
        <v>0</v>
      </c>
      <c r="AY240" s="7">
        <v>9026279.7400000002</v>
      </c>
      <c r="AZ240" s="7">
        <v>11307914.279999999</v>
      </c>
      <c r="BA240" s="7">
        <v>21176732.699999999</v>
      </c>
      <c r="BB240" s="7">
        <v>0</v>
      </c>
      <c r="BC240" s="7"/>
      <c r="BD240" s="7"/>
      <c r="BE240" s="7"/>
      <c r="BF240" s="7"/>
    </row>
    <row r="241" spans="1:58" hidden="1" x14ac:dyDescent="0.25">
      <c r="A241" s="3" t="s">
        <v>759</v>
      </c>
      <c r="B241" s="3" t="str">
        <f t="shared" si="85"/>
        <v>PR</v>
      </c>
      <c r="C241" s="3" t="s">
        <v>1529</v>
      </c>
      <c r="D241" s="3">
        <v>6</v>
      </c>
      <c r="E241" s="11">
        <f t="shared" si="86"/>
        <v>0</v>
      </c>
      <c r="F241" s="11">
        <f t="shared" si="87"/>
        <v>1</v>
      </c>
      <c r="G241" s="7">
        <v>15.11954190071048</v>
      </c>
      <c r="H241" s="11">
        <f t="shared" si="88"/>
        <v>0.30239083801420963</v>
      </c>
      <c r="I241" s="7">
        <f t="shared" si="89"/>
        <v>-24282670.313450001</v>
      </c>
      <c r="J241" s="7">
        <v>19333315.577142857</v>
      </c>
      <c r="K241" s="12">
        <v>0.11</v>
      </c>
      <c r="L241" s="7">
        <v>-1000297.95</v>
      </c>
      <c r="M241" s="10">
        <f t="shared" si="90"/>
        <v>5.1739596656800002E-2</v>
      </c>
      <c r="N241" s="12">
        <f t="shared" si="91"/>
        <v>0.16173959665679999</v>
      </c>
      <c r="O241" s="7">
        <f t="shared" si="92"/>
        <v>-1456960.218807</v>
      </c>
      <c r="P241" s="11">
        <f t="shared" si="93"/>
        <v>7.536008053008332E-2</v>
      </c>
      <c r="Q241" s="12">
        <f t="shared" si="94"/>
        <v>0.18536008053008332</v>
      </c>
      <c r="R241" s="12">
        <f t="shared" si="95"/>
        <v>2.3620483873283332E-2</v>
      </c>
      <c r="S241" s="12">
        <f t="shared" si="96"/>
        <v>0.14604020512926308</v>
      </c>
      <c r="T241" s="7">
        <f t="shared" si="79"/>
        <v>-34808416.57</v>
      </c>
      <c r="U241" s="7">
        <f t="shared" si="80"/>
        <v>50468087.829999998</v>
      </c>
      <c r="V241" s="7">
        <f t="shared" si="80"/>
        <v>50258594.93</v>
      </c>
      <c r="W241" s="7">
        <f t="shared" si="80"/>
        <v>35017909.469999999</v>
      </c>
      <c r="X241" s="7">
        <f t="shared" si="80"/>
        <v>0</v>
      </c>
      <c r="Y241" s="7" t="str">
        <f t="shared" si="81"/>
        <v/>
      </c>
      <c r="Z241" s="7" t="str">
        <f t="shared" si="82"/>
        <v/>
      </c>
      <c r="AA241" s="7" t="str">
        <f t="shared" si="83"/>
        <v/>
      </c>
      <c r="AB241" s="7" t="str">
        <f t="shared" si="83"/>
        <v/>
      </c>
      <c r="AC241" s="8" t="str">
        <f t="shared" si="84"/>
        <v/>
      </c>
      <c r="AE241" s="9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>
        <v>35671944.979999997</v>
      </c>
      <c r="AR241" s="7">
        <v>31674543.91</v>
      </c>
      <c r="AS241" s="7">
        <v>21987717.969999999</v>
      </c>
      <c r="AT241" s="7">
        <v>0</v>
      </c>
      <c r="AU241" s="7">
        <v>40786991.030000001</v>
      </c>
      <c r="AV241" s="7">
        <v>40645279.439999998</v>
      </c>
      <c r="AW241" s="7">
        <v>28598408.899999999</v>
      </c>
      <c r="AX241" s="7">
        <v>0</v>
      </c>
      <c r="AY241" s="7">
        <v>50468087.829999998</v>
      </c>
      <c r="AZ241" s="7">
        <v>50258594.93</v>
      </c>
      <c r="BA241" s="7">
        <v>35017909.469999999</v>
      </c>
      <c r="BB241" s="7">
        <v>0</v>
      </c>
      <c r="BC241" s="7"/>
      <c r="BD241" s="7"/>
      <c r="BE241" s="7"/>
      <c r="BF241" s="7"/>
    </row>
    <row r="242" spans="1:58" hidden="1" x14ac:dyDescent="0.25">
      <c r="A242" s="3" t="s">
        <v>300</v>
      </c>
      <c r="B242" s="3" t="str">
        <f t="shared" si="85"/>
        <v>MG</v>
      </c>
      <c r="C242" s="3" t="s">
        <v>1530</v>
      </c>
      <c r="D242" s="3">
        <v>7</v>
      </c>
      <c r="E242" s="11">
        <f t="shared" si="86"/>
        <v>2.792455485029887E-2</v>
      </c>
      <c r="F242" s="11">
        <f t="shared" si="87"/>
        <v>0.97207544514970112</v>
      </c>
      <c r="G242" s="7">
        <v>31.284210936262298</v>
      </c>
      <c r="H242" s="11">
        <f t="shared" si="88"/>
        <v>0.60821226544048645</v>
      </c>
      <c r="I242" s="7">
        <f t="shared" si="89"/>
        <v>-6052572.7248412874</v>
      </c>
      <c r="J242" s="7">
        <v>4031686.23</v>
      </c>
      <c r="K242" s="12">
        <v>0.11</v>
      </c>
      <c r="L242" s="7">
        <v>-304392.31</v>
      </c>
      <c r="M242" s="10">
        <f t="shared" si="90"/>
        <v>7.5499999909467166E-2</v>
      </c>
      <c r="N242" s="12">
        <f t="shared" si="91"/>
        <v>0.18549999990946717</v>
      </c>
      <c r="O242" s="7">
        <f t="shared" si="92"/>
        <v>-363154.3634904772</v>
      </c>
      <c r="P242" s="11">
        <f t="shared" si="93"/>
        <v>9.0075056136121295E-2</v>
      </c>
      <c r="Q242" s="12">
        <f t="shared" si="94"/>
        <v>0.20007505613612131</v>
      </c>
      <c r="R242" s="12">
        <f t="shared" si="95"/>
        <v>1.4575056226654143E-2</v>
      </c>
      <c r="S242" s="12">
        <f t="shared" si="96"/>
        <v>7.857173171842291E-2</v>
      </c>
      <c r="T242" s="7">
        <f t="shared" si="79"/>
        <v>-15448601.859999999</v>
      </c>
      <c r="U242" s="7">
        <f t="shared" si="80"/>
        <v>6335450.1500000004</v>
      </c>
      <c r="V242" s="7">
        <f t="shared" si="80"/>
        <v>15017206.529999999</v>
      </c>
      <c r="W242" s="7">
        <f t="shared" si="80"/>
        <v>7471932.1399999997</v>
      </c>
      <c r="X242" s="7">
        <f t="shared" si="80"/>
        <v>705086.66</v>
      </c>
      <c r="Y242" s="7" t="str">
        <f t="shared" si="81"/>
        <v/>
      </c>
      <c r="Z242" s="7" t="str">
        <f t="shared" si="82"/>
        <v/>
      </c>
      <c r="AA242" s="7" t="str">
        <f t="shared" si="83"/>
        <v/>
      </c>
      <c r="AB242" s="7" t="str">
        <f t="shared" si="83"/>
        <v/>
      </c>
      <c r="AC242" s="8" t="str">
        <f t="shared" si="84"/>
        <v/>
      </c>
      <c r="AE242" s="9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>
        <v>4854076.9800000004</v>
      </c>
      <c r="AR242" s="7">
        <v>4932955.9000000004</v>
      </c>
      <c r="AS242" s="7">
        <v>4051998.42</v>
      </c>
      <c r="AT242" s="7">
        <v>1003553.75</v>
      </c>
      <c r="AU242" s="7">
        <v>5780924.4500000002</v>
      </c>
      <c r="AV242" s="7">
        <v>13368760.810000001</v>
      </c>
      <c r="AW242" s="7">
        <v>5894452</v>
      </c>
      <c r="AX242" s="7">
        <v>725365.91</v>
      </c>
      <c r="AY242" s="7">
        <v>6335450.1500000004</v>
      </c>
      <c r="AZ242" s="7">
        <v>15017206.529999999</v>
      </c>
      <c r="BA242" s="7">
        <v>7471932.1399999997</v>
      </c>
      <c r="BB242" s="7">
        <v>705086.66</v>
      </c>
      <c r="BC242" s="7"/>
      <c r="BD242" s="7"/>
      <c r="BE242" s="7"/>
      <c r="BF242" s="7"/>
    </row>
    <row r="243" spans="1:58" hidden="1" x14ac:dyDescent="0.25">
      <c r="A243" s="3" t="s">
        <v>1014</v>
      </c>
      <c r="B243" s="3" t="str">
        <f t="shared" si="85"/>
        <v>RS</v>
      </c>
      <c r="C243" s="3" t="s">
        <v>1529</v>
      </c>
      <c r="D243" s="3">
        <v>7</v>
      </c>
      <c r="E243" s="11">
        <f t="shared" si="86"/>
        <v>0.39272744492330774</v>
      </c>
      <c r="F243" s="11">
        <f t="shared" si="87"/>
        <v>0.6072725550766922</v>
      </c>
      <c r="G243" s="7">
        <v>16.782334231379149</v>
      </c>
      <c r="H243" s="11">
        <f t="shared" si="88"/>
        <v>0.20382901977681303</v>
      </c>
      <c r="I243" s="7">
        <f t="shared" si="89"/>
        <v>-38596897.311584353</v>
      </c>
      <c r="J243" s="7">
        <v>5572936.3300000001</v>
      </c>
      <c r="K243" s="12">
        <v>0.1303</v>
      </c>
      <c r="L243" s="7">
        <v>-1452864.5</v>
      </c>
      <c r="M243" s="10">
        <f t="shared" si="90"/>
        <v>0.26069999977911107</v>
      </c>
      <c r="N243" s="12">
        <f t="shared" si="91"/>
        <v>0.39099999977911104</v>
      </c>
      <c r="O243" s="7">
        <f t="shared" si="92"/>
        <v>-2315813.8386950609</v>
      </c>
      <c r="P243" s="11">
        <f t="shared" si="93"/>
        <v>0.41554643756266652</v>
      </c>
      <c r="Q243" s="12">
        <f t="shared" si="94"/>
        <v>0.54584643756266649</v>
      </c>
      <c r="R243" s="12">
        <f t="shared" si="95"/>
        <v>0.15484643778355545</v>
      </c>
      <c r="S243" s="12">
        <f t="shared" si="96"/>
        <v>0.39602669532233592</v>
      </c>
      <c r="T243" s="7">
        <f t="shared" si="79"/>
        <v>-48478151.390000001</v>
      </c>
      <c r="U243" s="7">
        <f t="shared" si="80"/>
        <v>8013303.0599999996</v>
      </c>
      <c r="V243" s="7">
        <f t="shared" si="80"/>
        <v>29439450.859999999</v>
      </c>
      <c r="W243" s="7">
        <f t="shared" si="80"/>
        <v>27052003.59</v>
      </c>
      <c r="X243" s="7">
        <f t="shared" si="80"/>
        <v>0</v>
      </c>
      <c r="Y243" s="7" t="str">
        <f t="shared" si="81"/>
        <v/>
      </c>
      <c r="Z243" s="7" t="str">
        <f t="shared" si="82"/>
        <v/>
      </c>
      <c r="AA243" s="7" t="str">
        <f t="shared" si="83"/>
        <v/>
      </c>
      <c r="AB243" s="7" t="str">
        <f t="shared" si="83"/>
        <v/>
      </c>
      <c r="AC243" s="8" t="str">
        <f t="shared" si="84"/>
        <v/>
      </c>
      <c r="AE243" s="9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>
        <v>5768737.2999999998</v>
      </c>
      <c r="AR243" s="7">
        <v>11877026.279999999</v>
      </c>
      <c r="AS243" s="7">
        <v>22948020.690000001</v>
      </c>
      <c r="AT243" s="7">
        <v>0</v>
      </c>
      <c r="AU243" s="7">
        <v>6922677.6600000001</v>
      </c>
      <c r="AV243" s="7">
        <v>20362409.719999999</v>
      </c>
      <c r="AW243" s="7">
        <v>29328497.620000001</v>
      </c>
      <c r="AX243" s="7">
        <v>0</v>
      </c>
      <c r="AY243" s="7">
        <v>8013303.0599999996</v>
      </c>
      <c r="AZ243" s="7">
        <v>29439450.859999999</v>
      </c>
      <c r="BA243" s="7">
        <v>27052003.59</v>
      </c>
      <c r="BB243" s="7">
        <v>0</v>
      </c>
      <c r="BC243" s="7"/>
      <c r="BD243" s="7"/>
      <c r="BE243" s="7"/>
      <c r="BF243" s="7"/>
    </row>
    <row r="244" spans="1:58" hidden="1" x14ac:dyDescent="0.25">
      <c r="A244" s="3" t="s">
        <v>1342</v>
      </c>
      <c r="B244" s="3" t="str">
        <f t="shared" si="85"/>
        <v>SP</v>
      </c>
      <c r="C244" s="3" t="s">
        <v>1530</v>
      </c>
      <c r="D244" s="3">
        <v>5</v>
      </c>
      <c r="E244" s="11">
        <f t="shared" si="86"/>
        <v>0</v>
      </c>
      <c r="F244" s="11">
        <f t="shared" si="87"/>
        <v>1</v>
      </c>
      <c r="G244" s="7">
        <v>18.741705934750723</v>
      </c>
      <c r="H244" s="11">
        <f t="shared" si="88"/>
        <v>0.37483411869501443</v>
      </c>
      <c r="I244" s="7">
        <f t="shared" si="89"/>
        <v>-49552691.513274021</v>
      </c>
      <c r="J244" s="7">
        <v>66874823.640000001</v>
      </c>
      <c r="K244" s="12">
        <v>0.12</v>
      </c>
      <c r="L244" s="7">
        <v>-2006244.71</v>
      </c>
      <c r="M244" s="10">
        <f t="shared" si="90"/>
        <v>3.0000000011962649E-2</v>
      </c>
      <c r="N244" s="12">
        <f t="shared" si="91"/>
        <v>0.15000000001196265</v>
      </c>
      <c r="O244" s="7">
        <f t="shared" si="92"/>
        <v>-2973161.4907964412</v>
      </c>
      <c r="P244" s="11">
        <f t="shared" si="93"/>
        <v>4.4458606826412575E-2</v>
      </c>
      <c r="Q244" s="12">
        <f t="shared" si="94"/>
        <v>0.16445860682641256</v>
      </c>
      <c r="R244" s="12">
        <f t="shared" si="95"/>
        <v>1.4458606814449909E-2</v>
      </c>
      <c r="S244" s="12">
        <f t="shared" si="96"/>
        <v>9.639071208864558E-2</v>
      </c>
      <c r="T244" s="7">
        <f t="shared" si="79"/>
        <v>-79263269.149999991</v>
      </c>
      <c r="U244" s="7">
        <f t="shared" si="80"/>
        <v>66674127.450000003</v>
      </c>
      <c r="V244" s="7">
        <f t="shared" si="80"/>
        <v>85066559.489999995</v>
      </c>
      <c r="W244" s="7">
        <f t="shared" si="80"/>
        <v>60870837.109999999</v>
      </c>
      <c r="X244" s="7">
        <f t="shared" si="80"/>
        <v>0</v>
      </c>
      <c r="Y244" s="7" t="str">
        <f t="shared" si="81"/>
        <v/>
      </c>
      <c r="Z244" s="7" t="str">
        <f t="shared" si="82"/>
        <v/>
      </c>
      <c r="AA244" s="7" t="str">
        <f t="shared" si="83"/>
        <v/>
      </c>
      <c r="AB244" s="7" t="str">
        <f t="shared" si="83"/>
        <v/>
      </c>
      <c r="AC244" s="8" t="str">
        <f t="shared" si="84"/>
        <v/>
      </c>
      <c r="AE244" s="9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>
        <v>33390306.870000001</v>
      </c>
      <c r="AR244" s="7">
        <v>25471971.199999999</v>
      </c>
      <c r="AS244" s="7">
        <v>42799867.159999996</v>
      </c>
      <c r="AT244" s="7">
        <v>0</v>
      </c>
      <c r="AU244" s="7">
        <v>47493630.329999998</v>
      </c>
      <c r="AV244" s="7">
        <v>70982438.670000002</v>
      </c>
      <c r="AW244" s="7">
        <v>55354519.460000001</v>
      </c>
      <c r="AX244" s="7">
        <v>0</v>
      </c>
      <c r="AY244" s="7">
        <v>66674127.450000003</v>
      </c>
      <c r="AZ244" s="7">
        <v>85066559.489999995</v>
      </c>
      <c r="BA244" s="7">
        <v>60870837.109999999</v>
      </c>
      <c r="BB244" s="7">
        <v>0</v>
      </c>
      <c r="BC244" s="7"/>
      <c r="BD244" s="7"/>
      <c r="BE244" s="7"/>
      <c r="BF244" s="7"/>
    </row>
    <row r="245" spans="1:58" hidden="1" x14ac:dyDescent="0.25">
      <c r="A245" s="3" t="s">
        <v>1343</v>
      </c>
      <c r="B245" s="3" t="str">
        <f t="shared" si="85"/>
        <v>SP</v>
      </c>
      <c r="C245" s="3" t="s">
        <v>1530</v>
      </c>
      <c r="D245" s="3">
        <v>7</v>
      </c>
      <c r="E245" s="11">
        <f t="shared" si="86"/>
        <v>0.15345312049689444</v>
      </c>
      <c r="F245" s="11">
        <f t="shared" si="87"/>
        <v>0.84654687950310559</v>
      </c>
      <c r="G245" s="7">
        <v>16.747062693755016</v>
      </c>
      <c r="H245" s="11">
        <f t="shared" si="88"/>
        <v>0.28354347328482365</v>
      </c>
      <c r="I245" s="7">
        <f t="shared" si="89"/>
        <v>-22173878.256020486</v>
      </c>
      <c r="J245" s="7">
        <v>9755439.9800000004</v>
      </c>
      <c r="K245" s="12">
        <v>0.12</v>
      </c>
      <c r="L245" s="7">
        <v>-292663.2</v>
      </c>
      <c r="M245" s="10">
        <f t="shared" si="90"/>
        <v>3.0000000061504144E-2</v>
      </c>
      <c r="N245" s="12">
        <f t="shared" si="91"/>
        <v>0.15000000006150413</v>
      </c>
      <c r="O245" s="7">
        <f t="shared" si="92"/>
        <v>-1330432.6953612291</v>
      </c>
      <c r="P245" s="11">
        <f t="shared" si="93"/>
        <v>0.13637854346793174</v>
      </c>
      <c r="Q245" s="12">
        <f t="shared" si="94"/>
        <v>0.25637854346793176</v>
      </c>
      <c r="R245" s="12">
        <f t="shared" si="95"/>
        <v>0.10637854340642763</v>
      </c>
      <c r="S245" s="12">
        <f t="shared" si="96"/>
        <v>0.70919028908539672</v>
      </c>
      <c r="T245" s="7">
        <f t="shared" si="79"/>
        <v>-30949370.169999998</v>
      </c>
      <c r="U245" s="7">
        <f t="shared" si="80"/>
        <v>21998475.870000001</v>
      </c>
      <c r="V245" s="7">
        <f t="shared" si="80"/>
        <v>26200092.739999998</v>
      </c>
      <c r="W245" s="7">
        <f t="shared" si="80"/>
        <v>26747753.300000001</v>
      </c>
      <c r="X245" s="7">
        <f t="shared" si="80"/>
        <v>0</v>
      </c>
      <c r="Y245" s="7" t="str">
        <f t="shared" si="81"/>
        <v/>
      </c>
      <c r="Z245" s="7" t="str">
        <f t="shared" si="82"/>
        <v/>
      </c>
      <c r="AA245" s="7" t="str">
        <f t="shared" si="83"/>
        <v/>
      </c>
      <c r="AB245" s="7" t="str">
        <f t="shared" si="83"/>
        <v/>
      </c>
      <c r="AC245" s="8" t="str">
        <f t="shared" si="84"/>
        <v/>
      </c>
      <c r="AE245" s="9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>
        <v>15177626.109999999</v>
      </c>
      <c r="AR245" s="7">
        <v>20489429.600000001</v>
      </c>
      <c r="AS245" s="7">
        <v>21212388.48</v>
      </c>
      <c r="AT245" s="7">
        <v>0</v>
      </c>
      <c r="AU245" s="7">
        <v>18805901.120000001</v>
      </c>
      <c r="AV245" s="7">
        <v>22653510.649999999</v>
      </c>
      <c r="AW245" s="7">
        <v>21713464.260000002</v>
      </c>
      <c r="AX245" s="7">
        <v>0</v>
      </c>
      <c r="AY245" s="7">
        <v>21998475.870000001</v>
      </c>
      <c r="AZ245" s="7">
        <v>26200092.739999998</v>
      </c>
      <c r="BA245" s="7">
        <v>26747753.300000001</v>
      </c>
      <c r="BB245" s="7">
        <v>0</v>
      </c>
      <c r="BC245" s="7"/>
      <c r="BD245" s="7"/>
      <c r="BE245" s="7"/>
      <c r="BF245" s="7"/>
    </row>
    <row r="246" spans="1:58" hidden="1" x14ac:dyDescent="0.25">
      <c r="A246" s="3" t="s">
        <v>553</v>
      </c>
      <c r="B246" s="3" t="str">
        <f t="shared" si="85"/>
        <v>PB</v>
      </c>
      <c r="C246" s="3" t="s">
        <v>1528</v>
      </c>
      <c r="D246" s="3">
        <v>5</v>
      </c>
      <c r="E246" s="11">
        <f t="shared" si="86"/>
        <v>0.38624067148842323</v>
      </c>
      <c r="F246" s="11">
        <f t="shared" si="87"/>
        <v>0.61375932851157677</v>
      </c>
      <c r="G246" s="7">
        <v>21.189259319806766</v>
      </c>
      <c r="H246" s="11">
        <f t="shared" si="88"/>
        <v>0.26010211143564538</v>
      </c>
      <c r="I246" s="7">
        <f t="shared" si="89"/>
        <v>-197856201.00027978</v>
      </c>
      <c r="J246" s="7">
        <v>44963939.590000004</v>
      </c>
      <c r="K246" s="12">
        <v>0.11</v>
      </c>
      <c r="L246" s="7">
        <v>0</v>
      </c>
      <c r="M246" s="10">
        <f t="shared" si="90"/>
        <v>0</v>
      </c>
      <c r="N246" s="12">
        <f t="shared" si="91"/>
        <v>0.11</v>
      </c>
      <c r="O246" s="7">
        <f t="shared" si="92"/>
        <v>-11871372.060016787</v>
      </c>
      <c r="P246" s="11">
        <f t="shared" si="93"/>
        <v>0.26401983830298054</v>
      </c>
      <c r="Q246" s="12">
        <f t="shared" si="94"/>
        <v>0.37401983830298052</v>
      </c>
      <c r="R246" s="12">
        <f t="shared" si="95"/>
        <v>0.26401983830298054</v>
      </c>
      <c r="S246" s="12">
        <f t="shared" si="96"/>
        <v>2.4001803482089139</v>
      </c>
      <c r="T246" s="7">
        <f t="shared" si="79"/>
        <v>-267410144.09999996</v>
      </c>
      <c r="U246" s="7">
        <f t="shared" si="80"/>
        <v>8465843.0199999996</v>
      </c>
      <c r="V246" s="7">
        <f t="shared" si="80"/>
        <v>164125470.47999999</v>
      </c>
      <c r="W246" s="7">
        <f t="shared" si="80"/>
        <v>111750516.64</v>
      </c>
      <c r="X246" s="7">
        <f t="shared" si="80"/>
        <v>0</v>
      </c>
      <c r="Y246" s="7" t="str">
        <f t="shared" si="81"/>
        <v/>
      </c>
      <c r="Z246" s="7" t="str">
        <f t="shared" si="82"/>
        <v/>
      </c>
      <c r="AA246" s="7" t="str">
        <f t="shared" si="83"/>
        <v/>
      </c>
      <c r="AB246" s="7" t="str">
        <f t="shared" si="83"/>
        <v/>
      </c>
      <c r="AC246" s="8" t="str">
        <f t="shared" si="84"/>
        <v/>
      </c>
      <c r="AE246" s="9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>
        <v>8465843.0199999996</v>
      </c>
      <c r="AZ246" s="7">
        <v>164125470.47999999</v>
      </c>
      <c r="BA246" s="7">
        <v>111750516.64</v>
      </c>
      <c r="BB246" s="7">
        <v>0</v>
      </c>
      <c r="BC246" s="7"/>
      <c r="BD246" s="7"/>
      <c r="BE246" s="7"/>
      <c r="BF246" s="7"/>
    </row>
    <row r="247" spans="1:58" hidden="1" x14ac:dyDescent="0.25">
      <c r="A247" s="3" t="s">
        <v>706</v>
      </c>
      <c r="B247" s="3" t="str">
        <f t="shared" si="85"/>
        <v>PI</v>
      </c>
      <c r="C247" s="3" t="s">
        <v>1528</v>
      </c>
      <c r="D247" s="3">
        <v>7</v>
      </c>
      <c r="E247" s="11">
        <f t="shared" si="86"/>
        <v>0.16614269105850146</v>
      </c>
      <c r="F247" s="11">
        <f t="shared" si="87"/>
        <v>0.83385730894149857</v>
      </c>
      <c r="G247" s="7">
        <v>20.893983801565472</v>
      </c>
      <c r="H247" s="11">
        <f t="shared" si="88"/>
        <v>0.34845202211681292</v>
      </c>
      <c r="I247" s="7">
        <f t="shared" si="89"/>
        <v>-7019189.5007346319</v>
      </c>
      <c r="J247" s="7">
        <v>2998858.78</v>
      </c>
      <c r="K247" s="12">
        <v>0.11</v>
      </c>
      <c r="L247" s="7">
        <v>-186229.13</v>
      </c>
      <c r="M247" s="10">
        <f t="shared" si="90"/>
        <v>6.209999992063648E-2</v>
      </c>
      <c r="N247" s="12">
        <f t="shared" si="91"/>
        <v>0.17209999992063649</v>
      </c>
      <c r="O247" s="7">
        <f t="shared" si="92"/>
        <v>-421151.37004407792</v>
      </c>
      <c r="P247" s="11">
        <f t="shared" si="93"/>
        <v>0.14043721326686745</v>
      </c>
      <c r="Q247" s="12">
        <f t="shared" si="94"/>
        <v>0.25043721326686746</v>
      </c>
      <c r="R247" s="12">
        <f t="shared" si="95"/>
        <v>7.8337213346230977E-2</v>
      </c>
      <c r="S247" s="12">
        <f t="shared" si="96"/>
        <v>0.4551842729945148</v>
      </c>
      <c r="T247" s="7">
        <f t="shared" si="79"/>
        <v>-10773096.9</v>
      </c>
      <c r="U247" s="7">
        <f t="shared" si="80"/>
        <v>464714.84</v>
      </c>
      <c r="V247" s="7">
        <f t="shared" si="80"/>
        <v>8983225.5899999999</v>
      </c>
      <c r="W247" s="7">
        <f t="shared" si="80"/>
        <v>2254586.15</v>
      </c>
      <c r="X247" s="7">
        <f t="shared" si="80"/>
        <v>0</v>
      </c>
      <c r="Y247" s="7" t="str">
        <f t="shared" si="81"/>
        <v/>
      </c>
      <c r="Z247" s="7" t="str">
        <f t="shared" si="82"/>
        <v/>
      </c>
      <c r="AA247" s="7" t="str">
        <f t="shared" si="83"/>
        <v/>
      </c>
      <c r="AB247" s="7" t="str">
        <f t="shared" si="83"/>
        <v/>
      </c>
      <c r="AC247" s="8" t="str">
        <f t="shared" si="84"/>
        <v/>
      </c>
      <c r="AE247" s="9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>
        <v>0</v>
      </c>
      <c r="AR247" s="7">
        <v>6403556.9299999997</v>
      </c>
      <c r="AS247" s="7">
        <v>0</v>
      </c>
      <c r="AT247" s="7">
        <v>0</v>
      </c>
      <c r="AU247" s="7">
        <v>278219</v>
      </c>
      <c r="AV247" s="7">
        <v>8540359.5899999999</v>
      </c>
      <c r="AW247" s="7">
        <v>480602.98</v>
      </c>
      <c r="AX247" s="7">
        <v>0</v>
      </c>
      <c r="AY247" s="7">
        <v>464714.84</v>
      </c>
      <c r="AZ247" s="7">
        <v>8983225.5899999999</v>
      </c>
      <c r="BA247" s="7">
        <v>2254586.15</v>
      </c>
      <c r="BB247" s="7">
        <v>0</v>
      </c>
      <c r="BC247" s="7"/>
      <c r="BD247" s="7"/>
      <c r="BE247" s="7"/>
      <c r="BF247" s="7"/>
    </row>
    <row r="248" spans="1:58" hidden="1" x14ac:dyDescent="0.25">
      <c r="A248" s="3" t="s">
        <v>707</v>
      </c>
      <c r="B248" s="3" t="str">
        <f t="shared" si="85"/>
        <v>PI</v>
      </c>
      <c r="C248" s="3" t="s">
        <v>1528</v>
      </c>
      <c r="D248" s="3">
        <v>7</v>
      </c>
      <c r="E248" s="11">
        <f t="shared" si="86"/>
        <v>0</v>
      </c>
      <c r="F248" s="11">
        <f t="shared" si="87"/>
        <v>1</v>
      </c>
      <c r="G248" s="7">
        <v>22.20987355165515</v>
      </c>
      <c r="H248" s="11">
        <f t="shared" si="88"/>
        <v>0.44419747103310298</v>
      </c>
      <c r="I248" s="7">
        <f t="shared" si="89"/>
        <v>-13656536.533739923</v>
      </c>
      <c r="J248" s="7">
        <v>6725281.2799999993</v>
      </c>
      <c r="K248" s="12">
        <v>0.11</v>
      </c>
      <c r="L248" s="7">
        <v>-94393.47</v>
      </c>
      <c r="M248" s="10">
        <f t="shared" si="90"/>
        <v>1.4035616663456492E-2</v>
      </c>
      <c r="N248" s="12">
        <f t="shared" si="91"/>
        <v>0.1240356166634565</v>
      </c>
      <c r="O248" s="7">
        <f t="shared" si="92"/>
        <v>-819392.19202439534</v>
      </c>
      <c r="P248" s="11">
        <f t="shared" si="93"/>
        <v>0.12183760915118116</v>
      </c>
      <c r="Q248" s="12">
        <f t="shared" si="94"/>
        <v>0.23183760915118118</v>
      </c>
      <c r="R248" s="12">
        <f t="shared" si="95"/>
        <v>0.10780199248772468</v>
      </c>
      <c r="S248" s="12">
        <f t="shared" si="96"/>
        <v>0.86912126845163984</v>
      </c>
      <c r="T248" s="7">
        <f t="shared" si="79"/>
        <v>-24570842.739999998</v>
      </c>
      <c r="U248" s="7">
        <f t="shared" si="80"/>
        <v>5903116.9100000001</v>
      </c>
      <c r="V248" s="7">
        <f t="shared" si="80"/>
        <v>24611729.609999999</v>
      </c>
      <c r="W248" s="7">
        <f t="shared" si="80"/>
        <v>6085756.8499999996</v>
      </c>
      <c r="X248" s="7">
        <f t="shared" si="80"/>
        <v>223526.81</v>
      </c>
      <c r="Y248" s="7" t="str">
        <f t="shared" si="81"/>
        <v/>
      </c>
      <c r="Z248" s="7" t="str">
        <f t="shared" si="82"/>
        <v/>
      </c>
      <c r="AA248" s="7" t="str">
        <f t="shared" si="83"/>
        <v/>
      </c>
      <c r="AB248" s="7" t="str">
        <f t="shared" si="83"/>
        <v/>
      </c>
      <c r="AC248" s="8" t="str">
        <f t="shared" si="84"/>
        <v/>
      </c>
      <c r="AE248" s="9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>
        <v>3606390.51</v>
      </c>
      <c r="AR248" s="7">
        <v>17811753.510000002</v>
      </c>
      <c r="AS248" s="7">
        <v>2854759.43</v>
      </c>
      <c r="AT248" s="7">
        <v>0</v>
      </c>
      <c r="AU248" s="7">
        <v>4612085.5999999996</v>
      </c>
      <c r="AV248" s="7">
        <v>21787113.629999999</v>
      </c>
      <c r="AW248" s="7">
        <v>3862180.57</v>
      </c>
      <c r="AX248" s="7">
        <v>0</v>
      </c>
      <c r="AY248" s="7">
        <v>5903116.9100000001</v>
      </c>
      <c r="AZ248" s="7">
        <v>24611729.609999999</v>
      </c>
      <c r="BA248" s="7">
        <v>6085756.8499999996</v>
      </c>
      <c r="BB248" s="7">
        <v>223526.81</v>
      </c>
      <c r="BC248" s="7"/>
      <c r="BD248" s="7"/>
      <c r="BE248" s="7"/>
      <c r="BF248" s="7"/>
    </row>
    <row r="249" spans="1:58" hidden="1" x14ac:dyDescent="0.25">
      <c r="A249" s="3" t="s">
        <v>611</v>
      </c>
      <c r="B249" s="3" t="str">
        <f t="shared" si="85"/>
        <v>PE</v>
      </c>
      <c r="C249" s="3" t="s">
        <v>1528</v>
      </c>
      <c r="D249" s="3">
        <v>6</v>
      </c>
      <c r="E249" s="11">
        <f t="shared" si="86"/>
        <v>7.281113656610623E-2</v>
      </c>
      <c r="F249" s="11">
        <f t="shared" si="87"/>
        <v>0.92718886343389373</v>
      </c>
      <c r="G249" s="7">
        <v>19.267898308480326</v>
      </c>
      <c r="H249" s="11">
        <f t="shared" si="88"/>
        <v>0.35729961466799437</v>
      </c>
      <c r="I249" s="7">
        <f t="shared" si="89"/>
        <v>-21358251.243967421</v>
      </c>
      <c r="J249" s="7">
        <v>4970121</v>
      </c>
      <c r="K249" s="12">
        <v>0.11</v>
      </c>
      <c r="L249" s="7">
        <v>-328027.99</v>
      </c>
      <c r="M249" s="10">
        <f t="shared" si="90"/>
        <v>6.6000000804809375E-2</v>
      </c>
      <c r="N249" s="12">
        <f t="shared" si="91"/>
        <v>0.17600000080480938</v>
      </c>
      <c r="O249" s="7">
        <f t="shared" si="92"/>
        <v>-1281495.0746380452</v>
      </c>
      <c r="P249" s="11">
        <f t="shared" si="93"/>
        <v>0.25783981408863993</v>
      </c>
      <c r="Q249" s="12">
        <f t="shared" si="94"/>
        <v>0.36783981408863992</v>
      </c>
      <c r="R249" s="12">
        <f t="shared" si="95"/>
        <v>0.19183981328383054</v>
      </c>
      <c r="S249" s="12">
        <f t="shared" si="96"/>
        <v>1.0899989341283476</v>
      </c>
      <c r="T249" s="7">
        <f t="shared" si="79"/>
        <v>-33232049.850000001</v>
      </c>
      <c r="U249" s="7">
        <f t="shared" si="80"/>
        <v>2807514.91</v>
      </c>
      <c r="V249" s="7">
        <f t="shared" si="80"/>
        <v>30812386.530000001</v>
      </c>
      <c r="W249" s="7">
        <f t="shared" si="80"/>
        <v>5227178.2300000004</v>
      </c>
      <c r="X249" s="7">
        <f t="shared" si="80"/>
        <v>0</v>
      </c>
      <c r="Y249" s="7" t="str">
        <f t="shared" si="81"/>
        <v/>
      </c>
      <c r="Z249" s="7" t="str">
        <f t="shared" si="82"/>
        <v/>
      </c>
      <c r="AA249" s="7" t="str">
        <f t="shared" si="83"/>
        <v/>
      </c>
      <c r="AB249" s="7" t="str">
        <f t="shared" si="83"/>
        <v/>
      </c>
      <c r="AC249" s="8" t="str">
        <f t="shared" si="84"/>
        <v/>
      </c>
      <c r="AE249" s="9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>
        <v>2549715.39</v>
      </c>
      <c r="AR249" s="7">
        <v>16529953.369999999</v>
      </c>
      <c r="AS249" s="7">
        <v>23945706.02</v>
      </c>
      <c r="AT249" s="7">
        <v>0</v>
      </c>
      <c r="AU249" s="7">
        <v>2807514.91</v>
      </c>
      <c r="AV249" s="7">
        <v>30812386.530000001</v>
      </c>
      <c r="AW249" s="7">
        <v>5227178.2300000004</v>
      </c>
      <c r="AX249" s="7">
        <v>0</v>
      </c>
      <c r="AY249" s="7"/>
      <c r="AZ249" s="7"/>
      <c r="BA249" s="7"/>
      <c r="BB249" s="7"/>
      <c r="BC249" s="7"/>
      <c r="BD249" s="7"/>
      <c r="BE249" s="7"/>
      <c r="BF249" s="7"/>
    </row>
    <row r="250" spans="1:58" hidden="1" x14ac:dyDescent="0.25">
      <c r="A250" s="3" t="s">
        <v>138</v>
      </c>
      <c r="B250" s="3" t="str">
        <f t="shared" si="85"/>
        <v>GO</v>
      </c>
      <c r="C250" s="3" t="s">
        <v>1526</v>
      </c>
      <c r="D250" s="3">
        <v>5</v>
      </c>
      <c r="E250" s="11">
        <f t="shared" si="86"/>
        <v>2.3837829883884186E-2</v>
      </c>
      <c r="F250" s="11">
        <f t="shared" si="87"/>
        <v>0.97616217011611583</v>
      </c>
      <c r="G250" s="7">
        <v>22.888377604058679</v>
      </c>
      <c r="H250" s="11">
        <f t="shared" si="88"/>
        <v>0.44685536704830048</v>
      </c>
      <c r="I250" s="7">
        <f t="shared" si="89"/>
        <v>-190423731.32092491</v>
      </c>
      <c r="J250" s="7">
        <v>69876287</v>
      </c>
      <c r="K250" s="12">
        <v>0.11</v>
      </c>
      <c r="L250" s="7">
        <v>-698762.87</v>
      </c>
      <c r="M250" s="10">
        <f t="shared" si="90"/>
        <v>0.01</v>
      </c>
      <c r="N250" s="12">
        <f t="shared" si="91"/>
        <v>0.12</v>
      </c>
      <c r="O250" s="7">
        <f t="shared" si="92"/>
        <v>-11425423.879255494</v>
      </c>
      <c r="P250" s="11">
        <f t="shared" si="93"/>
        <v>0.16350931581776082</v>
      </c>
      <c r="Q250" s="12">
        <f t="shared" si="94"/>
        <v>0.27350931581776083</v>
      </c>
      <c r="R250" s="12">
        <f t="shared" si="95"/>
        <v>0.15350931581776084</v>
      </c>
      <c r="S250" s="12">
        <f t="shared" si="96"/>
        <v>1.2792442984813404</v>
      </c>
      <c r="T250" s="7">
        <f t="shared" si="79"/>
        <v>-344256673.52999997</v>
      </c>
      <c r="U250" s="7">
        <f t="shared" si="80"/>
        <v>31195388.420000002</v>
      </c>
      <c r="V250" s="7">
        <f t="shared" si="80"/>
        <v>336050341.50999999</v>
      </c>
      <c r="W250" s="7">
        <f t="shared" si="80"/>
        <v>42715704.439999998</v>
      </c>
      <c r="X250" s="7">
        <f t="shared" si="80"/>
        <v>3313984</v>
      </c>
      <c r="Y250" s="7" t="str">
        <f t="shared" si="81"/>
        <v/>
      </c>
      <c r="Z250" s="7" t="str">
        <f t="shared" si="82"/>
        <v/>
      </c>
      <c r="AA250" s="7" t="str">
        <f t="shared" si="83"/>
        <v/>
      </c>
      <c r="AB250" s="7" t="str">
        <f t="shared" si="83"/>
        <v/>
      </c>
      <c r="AC250" s="8" t="str">
        <f t="shared" si="84"/>
        <v/>
      </c>
      <c r="AE250" s="9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>
        <v>30328572.77</v>
      </c>
      <c r="AR250" s="7">
        <v>123043560.17</v>
      </c>
      <c r="AS250" s="7">
        <v>24734632.010000002</v>
      </c>
      <c r="AT250" s="7">
        <v>3355007.86</v>
      </c>
      <c r="AU250" s="7">
        <v>30477099.84</v>
      </c>
      <c r="AV250" s="7">
        <v>176574529.31</v>
      </c>
      <c r="AW250" s="7">
        <v>33393808.559999999</v>
      </c>
      <c r="AX250" s="7">
        <v>1193603.49</v>
      </c>
      <c r="AY250" s="7">
        <v>31195388.420000002</v>
      </c>
      <c r="AZ250" s="7">
        <v>336050341.50999999</v>
      </c>
      <c r="BA250" s="7">
        <v>42715704.439999998</v>
      </c>
      <c r="BB250" s="7">
        <v>3313984</v>
      </c>
      <c r="BC250" s="7"/>
      <c r="BD250" s="7"/>
      <c r="BE250" s="7"/>
      <c r="BF250" s="7"/>
    </row>
    <row r="251" spans="1:58" hidden="1" x14ac:dyDescent="0.25">
      <c r="A251" s="3" t="s">
        <v>612</v>
      </c>
      <c r="B251" s="3" t="str">
        <f t="shared" si="85"/>
        <v>PE</v>
      </c>
      <c r="C251" s="3" t="s">
        <v>1528</v>
      </c>
      <c r="D251" s="3">
        <v>7</v>
      </c>
      <c r="E251" s="11">
        <f t="shared" si="86"/>
        <v>0.3854230545579671</v>
      </c>
      <c r="F251" s="11">
        <f t="shared" si="87"/>
        <v>0.6145769454420329</v>
      </c>
      <c r="G251" s="7">
        <v>14.884201112018935</v>
      </c>
      <c r="H251" s="11">
        <f t="shared" si="88"/>
        <v>0.18294973709539014</v>
      </c>
      <c r="I251" s="7">
        <f t="shared" si="89"/>
        <v>-42610544.859888904</v>
      </c>
      <c r="J251" s="7">
        <v>5015588.8899999997</v>
      </c>
      <c r="K251" s="12">
        <v>0.14000000000000001</v>
      </c>
      <c r="L251" s="7">
        <v>-501558.89</v>
      </c>
      <c r="M251" s="10">
        <f t="shared" si="90"/>
        <v>0.10000000019937839</v>
      </c>
      <c r="N251" s="12">
        <f t="shared" si="91"/>
        <v>0.24000000019937839</v>
      </c>
      <c r="O251" s="7">
        <f t="shared" si="92"/>
        <v>-2556632.6915933341</v>
      </c>
      <c r="P251" s="11">
        <f t="shared" si="93"/>
        <v>0.50973729060822892</v>
      </c>
      <c r="Q251" s="12">
        <f t="shared" si="94"/>
        <v>0.64973729060822893</v>
      </c>
      <c r="R251" s="12">
        <f t="shared" si="95"/>
        <v>0.40973729040885054</v>
      </c>
      <c r="S251" s="12">
        <f t="shared" si="96"/>
        <v>1.7072387086186001</v>
      </c>
      <c r="T251" s="7">
        <f t="shared" si="79"/>
        <v>-52151681.229999997</v>
      </c>
      <c r="U251" s="7">
        <f t="shared" si="80"/>
        <v>62.93</v>
      </c>
      <c r="V251" s="7">
        <f t="shared" si="80"/>
        <v>32051220.949999999</v>
      </c>
      <c r="W251" s="7">
        <f t="shared" si="80"/>
        <v>21055246.489999998</v>
      </c>
      <c r="X251" s="7">
        <f t="shared" si="80"/>
        <v>954723.28</v>
      </c>
      <c r="Y251" s="7" t="str">
        <f t="shared" si="81"/>
        <v/>
      </c>
      <c r="Z251" s="7" t="str">
        <f t="shared" si="82"/>
        <v/>
      </c>
      <c r="AA251" s="7" t="str">
        <f t="shared" si="83"/>
        <v/>
      </c>
      <c r="AB251" s="7" t="str">
        <f t="shared" si="83"/>
        <v/>
      </c>
      <c r="AC251" s="8" t="str">
        <f t="shared" si="84"/>
        <v/>
      </c>
      <c r="AE251" s="9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>
        <v>62.93</v>
      </c>
      <c r="AZ251" s="7">
        <v>32051220.949999999</v>
      </c>
      <c r="BA251" s="7">
        <v>21055246.489999998</v>
      </c>
      <c r="BB251" s="7">
        <v>954723.28</v>
      </c>
      <c r="BC251" s="7"/>
      <c r="BD251" s="7"/>
      <c r="BE251" s="7"/>
      <c r="BF251" s="7"/>
    </row>
    <row r="252" spans="1:58" hidden="1" x14ac:dyDescent="0.25">
      <c r="A252" s="3" t="s">
        <v>41</v>
      </c>
      <c r="B252" s="3" t="str">
        <f t="shared" si="85"/>
        <v>BA</v>
      </c>
      <c r="C252" s="3" t="s">
        <v>1528</v>
      </c>
      <c r="D252" s="3">
        <v>4</v>
      </c>
      <c r="E252" s="11">
        <f t="shared" si="86"/>
        <v>0.76175628807235918</v>
      </c>
      <c r="F252" s="11">
        <f t="shared" si="87"/>
        <v>0.23824371192764082</v>
      </c>
      <c r="G252" s="7">
        <v>18.653102016528035</v>
      </c>
      <c r="H252" s="11">
        <f t="shared" si="88"/>
        <v>8.8879685267652025E-2</v>
      </c>
      <c r="I252" s="7">
        <f t="shared" si="89"/>
        <v>-667426685.41225469</v>
      </c>
      <c r="J252" s="7">
        <v>251218214</v>
      </c>
      <c r="K252" s="12">
        <v>0.11</v>
      </c>
      <c r="L252" s="7">
        <v>-26428156.109999999</v>
      </c>
      <c r="M252" s="10">
        <f t="shared" si="90"/>
        <v>0.10519999998885431</v>
      </c>
      <c r="N252" s="12">
        <f t="shared" si="91"/>
        <v>0.21519999998885431</v>
      </c>
      <c r="O252" s="7">
        <f t="shared" si="92"/>
        <v>-40045601.124735281</v>
      </c>
      <c r="P252" s="11">
        <f t="shared" si="93"/>
        <v>0.15940564375135347</v>
      </c>
      <c r="Q252" s="12">
        <f t="shared" si="94"/>
        <v>0.26940564375135345</v>
      </c>
      <c r="R252" s="12">
        <f t="shared" si="95"/>
        <v>5.4205643762499145E-2</v>
      </c>
      <c r="S252" s="12">
        <f t="shared" si="96"/>
        <v>0.2518849617346961</v>
      </c>
      <c r="T252" s="7">
        <f t="shared" si="79"/>
        <v>-732534084.26999998</v>
      </c>
      <c r="U252" s="7">
        <f t="shared" si="80"/>
        <v>232921836.13</v>
      </c>
      <c r="V252" s="7">
        <f t="shared" si="80"/>
        <v>174521639.34999999</v>
      </c>
      <c r="W252" s="7">
        <f t="shared" si="80"/>
        <v>889369599.67999995</v>
      </c>
      <c r="X252" s="7">
        <f t="shared" si="80"/>
        <v>98435318.629999995</v>
      </c>
      <c r="Y252" s="7" t="str">
        <f t="shared" si="81"/>
        <v/>
      </c>
      <c r="Z252" s="7" t="str">
        <f t="shared" si="82"/>
        <v/>
      </c>
      <c r="AA252" s="7" t="str">
        <f t="shared" si="83"/>
        <v/>
      </c>
      <c r="AB252" s="7" t="str">
        <f t="shared" si="83"/>
        <v/>
      </c>
      <c r="AC252" s="8" t="str">
        <f t="shared" si="84"/>
        <v/>
      </c>
      <c r="AE252" s="9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>
        <v>157198544.37</v>
      </c>
      <c r="AR252" s="7">
        <v>405766311.52999997</v>
      </c>
      <c r="AS252" s="7">
        <v>687113736.44000006</v>
      </c>
      <c r="AT252" s="7">
        <v>111057748.97</v>
      </c>
      <c r="AU252" s="7">
        <v>186506073.08000001</v>
      </c>
      <c r="AV252" s="7">
        <v>293969856.72000003</v>
      </c>
      <c r="AW252" s="7">
        <v>726473373.99000001</v>
      </c>
      <c r="AX252" s="7">
        <v>106019244.61</v>
      </c>
      <c r="AY252" s="7">
        <v>232921836.13</v>
      </c>
      <c r="AZ252" s="7">
        <v>174521639.34999999</v>
      </c>
      <c r="BA252" s="7">
        <v>889369599.67999995</v>
      </c>
      <c r="BB252" s="7">
        <v>98435318.629999995</v>
      </c>
      <c r="BC252" s="7"/>
      <c r="BD252" s="7"/>
      <c r="BE252" s="7"/>
      <c r="BF252" s="7"/>
    </row>
    <row r="253" spans="1:58" hidden="1" x14ac:dyDescent="0.25">
      <c r="A253" s="3" t="s">
        <v>460</v>
      </c>
      <c r="B253" s="3" t="str">
        <f t="shared" si="85"/>
        <v>MS</v>
      </c>
      <c r="C253" s="3" t="s">
        <v>1526</v>
      </c>
      <c r="D253" s="3">
        <v>6</v>
      </c>
      <c r="E253" s="11">
        <f t="shared" si="86"/>
        <v>0.15401888887876608</v>
      </c>
      <c r="F253" s="11">
        <f t="shared" si="87"/>
        <v>0.84598111112123386</v>
      </c>
      <c r="G253" s="7">
        <v>38.769255691781431</v>
      </c>
      <c r="H253" s="11">
        <f t="shared" si="88"/>
        <v>0.65596116014952954</v>
      </c>
      <c r="I253" s="7">
        <f t="shared" si="89"/>
        <v>-12425095.359136</v>
      </c>
      <c r="J253" s="7">
        <v>10980128.629999999</v>
      </c>
      <c r="K253" s="12">
        <v>0.11</v>
      </c>
      <c r="L253" s="7">
        <v>-746215.63</v>
      </c>
      <c r="M253" s="10">
        <f t="shared" si="90"/>
        <v>6.7960554483959643E-2</v>
      </c>
      <c r="N253" s="12">
        <f t="shared" si="91"/>
        <v>0.17796055448395964</v>
      </c>
      <c r="O253" s="7">
        <f t="shared" si="92"/>
        <v>-745505.72154815996</v>
      </c>
      <c r="P253" s="11">
        <f t="shared" si="93"/>
        <v>6.7895900555416361E-2</v>
      </c>
      <c r="Q253" s="12">
        <f t="shared" si="94"/>
        <v>0.17789590055541638</v>
      </c>
      <c r="R253" s="12">
        <f t="shared" si="95"/>
        <v>-6.4653928543267902E-5</v>
      </c>
      <c r="S253" s="12">
        <f t="shared" si="96"/>
        <v>-3.6330482747004567E-4</v>
      </c>
      <c r="T253" s="7">
        <f t="shared" si="79"/>
        <v>-36115385.590000004</v>
      </c>
      <c r="U253" s="7">
        <f t="shared" si="80"/>
        <v>16127515.810000001</v>
      </c>
      <c r="V253" s="7">
        <f t="shared" si="80"/>
        <v>30552934.030000001</v>
      </c>
      <c r="W253" s="7">
        <f t="shared" si="80"/>
        <v>21689967.370000001</v>
      </c>
      <c r="X253" s="7">
        <f t="shared" si="80"/>
        <v>0</v>
      </c>
      <c r="Y253" s="7" t="str">
        <f t="shared" si="81"/>
        <v/>
      </c>
      <c r="Z253" s="7" t="str">
        <f t="shared" si="82"/>
        <v/>
      </c>
      <c r="AA253" s="7" t="str">
        <f t="shared" si="83"/>
        <v/>
      </c>
      <c r="AB253" s="7" t="str">
        <f t="shared" si="83"/>
        <v/>
      </c>
      <c r="AC253" s="8" t="str">
        <f t="shared" si="84"/>
        <v/>
      </c>
      <c r="AE253" s="9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>
        <v>9399309.25</v>
      </c>
      <c r="AR253" s="7">
        <v>28099828.52</v>
      </c>
      <c r="AS253" s="7">
        <v>18230313.800000001</v>
      </c>
      <c r="AT253" s="7">
        <v>0</v>
      </c>
      <c r="AU253" s="7">
        <v>11392781.66</v>
      </c>
      <c r="AV253" s="7">
        <v>32729964.239999998</v>
      </c>
      <c r="AW253" s="7">
        <v>16722074.619999999</v>
      </c>
      <c r="AX253" s="7">
        <v>0</v>
      </c>
      <c r="AY253" s="7">
        <v>16127515.810000001</v>
      </c>
      <c r="AZ253" s="7">
        <v>30552934.030000001</v>
      </c>
      <c r="BA253" s="7">
        <v>21689967.370000001</v>
      </c>
      <c r="BB253" s="7">
        <v>0</v>
      </c>
      <c r="BC253" s="7"/>
      <c r="BD253" s="7"/>
      <c r="BE253" s="7"/>
      <c r="BF253" s="7"/>
    </row>
    <row r="254" spans="1:58" hidden="1" x14ac:dyDescent="0.25">
      <c r="A254" s="3" t="s">
        <v>1015</v>
      </c>
      <c r="B254" s="3" t="str">
        <f t="shared" si="85"/>
        <v>RS</v>
      </c>
      <c r="C254" s="3" t="s">
        <v>1529</v>
      </c>
      <c r="D254" s="3">
        <v>5</v>
      </c>
      <c r="E254" s="11">
        <f t="shared" si="86"/>
        <v>0.6172236856293476</v>
      </c>
      <c r="F254" s="11">
        <f t="shared" si="87"/>
        <v>0.3827763143706524</v>
      </c>
      <c r="G254" s="7">
        <v>15.268003322916408</v>
      </c>
      <c r="H254" s="11">
        <f t="shared" si="88"/>
        <v>0.11688460079489633</v>
      </c>
      <c r="I254" s="7">
        <f t="shared" si="89"/>
        <v>-195342591.39206475</v>
      </c>
      <c r="J254" s="7">
        <v>40945655.159999996</v>
      </c>
      <c r="K254" s="12">
        <v>0.12</v>
      </c>
      <c r="L254" s="7">
        <v>-11718646.51</v>
      </c>
      <c r="M254" s="10">
        <f t="shared" si="90"/>
        <v>0.28620000007834778</v>
      </c>
      <c r="N254" s="12">
        <f t="shared" si="91"/>
        <v>0.40620000007834778</v>
      </c>
      <c r="O254" s="7">
        <f t="shared" si="92"/>
        <v>-11720555.483523885</v>
      </c>
      <c r="P254" s="11">
        <f t="shared" si="93"/>
        <v>0.28624662220507713</v>
      </c>
      <c r="Q254" s="12">
        <f t="shared" si="94"/>
        <v>0.40624662220507712</v>
      </c>
      <c r="R254" s="12">
        <f t="shared" si="95"/>
        <v>4.6622126729345403E-5</v>
      </c>
      <c r="S254" s="12">
        <f t="shared" si="96"/>
        <v>1.147762843927147E-4</v>
      </c>
      <c r="T254" s="7">
        <f t="shared" si="79"/>
        <v>-221197129.58000001</v>
      </c>
      <c r="U254" s="7">
        <f t="shared" si="80"/>
        <v>40480562.740000002</v>
      </c>
      <c r="V254" s="7">
        <f t="shared" si="80"/>
        <v>84669022.010000005</v>
      </c>
      <c r="W254" s="7">
        <f t="shared" si="80"/>
        <v>177008670.31</v>
      </c>
      <c r="X254" s="7">
        <f t="shared" si="80"/>
        <v>0</v>
      </c>
      <c r="Y254" s="7" t="str">
        <f t="shared" si="81"/>
        <v/>
      </c>
      <c r="Z254" s="7" t="str">
        <f t="shared" si="82"/>
        <v/>
      </c>
      <c r="AA254" s="7" t="str">
        <f t="shared" si="83"/>
        <v/>
      </c>
      <c r="AB254" s="7" t="str">
        <f t="shared" si="83"/>
        <v/>
      </c>
      <c r="AC254" s="8" t="str">
        <f t="shared" si="84"/>
        <v/>
      </c>
      <c r="AE254" s="9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>
        <v>18948770.800000001</v>
      </c>
      <c r="AR254" s="7">
        <v>118144578.09999999</v>
      </c>
      <c r="AS254" s="7">
        <v>109847542.05</v>
      </c>
      <c r="AT254" s="7">
        <v>3727746.96</v>
      </c>
      <c r="AU254" s="7">
        <v>29779903.690000001</v>
      </c>
      <c r="AV254" s="7">
        <v>76172884.299999997</v>
      </c>
      <c r="AW254" s="7">
        <v>157831982.30000001</v>
      </c>
      <c r="AX254" s="7">
        <v>1863873.48</v>
      </c>
      <c r="AY254" s="7">
        <v>40480562.740000002</v>
      </c>
      <c r="AZ254" s="7">
        <v>84669022.010000005</v>
      </c>
      <c r="BA254" s="7">
        <v>177008670.31</v>
      </c>
      <c r="BB254" s="7">
        <v>0</v>
      </c>
      <c r="BC254" s="7"/>
      <c r="BD254" s="7"/>
      <c r="BE254" s="7"/>
      <c r="BF254" s="7"/>
    </row>
    <row r="255" spans="1:58" hidden="1" x14ac:dyDescent="0.25">
      <c r="A255" s="3" t="s">
        <v>613</v>
      </c>
      <c r="B255" s="3" t="str">
        <f t="shared" si="85"/>
        <v>PE</v>
      </c>
      <c r="C255" s="3" t="s">
        <v>1528</v>
      </c>
      <c r="D255" s="3">
        <v>4</v>
      </c>
      <c r="E255" s="11">
        <f t="shared" si="86"/>
        <v>0</v>
      </c>
      <c r="F255" s="11">
        <f t="shared" si="87"/>
        <v>1</v>
      </c>
      <c r="G255" s="7">
        <v>36.734236594330056</v>
      </c>
      <c r="H255" s="11">
        <f t="shared" si="88"/>
        <v>0.73468473188660111</v>
      </c>
      <c r="I255" s="7">
        <f t="shared" si="89"/>
        <v>-52957395.993215948</v>
      </c>
      <c r="J255" s="7">
        <v>61405778.75999999</v>
      </c>
      <c r="K255" s="12">
        <v>0.11</v>
      </c>
      <c r="L255" s="7">
        <v>-1342969.08</v>
      </c>
      <c r="M255" s="10">
        <f t="shared" si="90"/>
        <v>2.1870402218151109E-2</v>
      </c>
      <c r="N255" s="12">
        <f t="shared" si="91"/>
        <v>0.13187040221815111</v>
      </c>
      <c r="O255" s="7">
        <f t="shared" si="92"/>
        <v>-3177443.7595929569</v>
      </c>
      <c r="P255" s="11">
        <f t="shared" si="93"/>
        <v>5.1745028297935348E-2</v>
      </c>
      <c r="Q255" s="12">
        <f t="shared" si="94"/>
        <v>0.16174502829793536</v>
      </c>
      <c r="R255" s="12">
        <f t="shared" si="95"/>
        <v>2.987462607978425E-2</v>
      </c>
      <c r="S255" s="12">
        <f t="shared" si="96"/>
        <v>0.22654534738100773</v>
      </c>
      <c r="T255" s="7">
        <f t="shared" si="79"/>
        <v>-199601765.74000004</v>
      </c>
      <c r="U255" s="7">
        <f t="shared" si="80"/>
        <v>165540491.55000001</v>
      </c>
      <c r="V255" s="7">
        <f t="shared" si="80"/>
        <v>311132443.91000003</v>
      </c>
      <c r="W255" s="7">
        <f t="shared" si="80"/>
        <v>90995742.859999999</v>
      </c>
      <c r="X255" s="7">
        <f t="shared" si="80"/>
        <v>36985929.479999997</v>
      </c>
      <c r="Y255" s="7" t="str">
        <f t="shared" si="81"/>
        <v/>
      </c>
      <c r="Z255" s="7" t="str">
        <f t="shared" si="82"/>
        <v/>
      </c>
      <c r="AA255" s="7" t="str">
        <f t="shared" si="83"/>
        <v/>
      </c>
      <c r="AB255" s="7" t="str">
        <f t="shared" si="83"/>
        <v/>
      </c>
      <c r="AC255" s="8" t="str">
        <f t="shared" si="84"/>
        <v/>
      </c>
      <c r="AE255" s="9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>
        <v>126061148.70999999</v>
      </c>
      <c r="AR255" s="7">
        <v>229826744.59999999</v>
      </c>
      <c r="AS255" s="7">
        <v>59350628.380000003</v>
      </c>
      <c r="AT255" s="7">
        <v>27346507.809999999</v>
      </c>
      <c r="AU255" s="7">
        <v>150091542.56999999</v>
      </c>
      <c r="AV255" s="7">
        <v>245257150.44999999</v>
      </c>
      <c r="AW255" s="7">
        <v>89804995.780000001</v>
      </c>
      <c r="AX255" s="7">
        <v>189085076.03</v>
      </c>
      <c r="AY255" s="7">
        <v>165540491.55000001</v>
      </c>
      <c r="AZ255" s="7">
        <v>311132443.91000003</v>
      </c>
      <c r="BA255" s="7">
        <v>90995742.859999999</v>
      </c>
      <c r="BB255" s="7">
        <v>36985929.479999997</v>
      </c>
      <c r="BC255" s="7"/>
      <c r="BD255" s="7"/>
      <c r="BE255" s="7"/>
      <c r="BF255" s="7"/>
    </row>
    <row r="256" spans="1:58" hidden="1" x14ac:dyDescent="0.25">
      <c r="A256" s="3" t="s">
        <v>760</v>
      </c>
      <c r="B256" s="3" t="str">
        <f t="shared" si="85"/>
        <v>PR</v>
      </c>
      <c r="C256" s="3" t="s">
        <v>1529</v>
      </c>
      <c r="D256" s="3">
        <v>6</v>
      </c>
      <c r="E256" s="11">
        <f t="shared" si="86"/>
        <v>5.0146624783491384E-2</v>
      </c>
      <c r="F256" s="11">
        <f t="shared" si="87"/>
        <v>0.94985337521650859</v>
      </c>
      <c r="G256" s="7">
        <v>11.982960690167394</v>
      </c>
      <c r="H256" s="11">
        <f t="shared" si="88"/>
        <v>0.22764111313284485</v>
      </c>
      <c r="I256" s="7">
        <f t="shared" si="89"/>
        <v>-33030178.713105477</v>
      </c>
      <c r="J256" s="7">
        <v>16883289.149999999</v>
      </c>
      <c r="K256" s="12">
        <v>0.14000000000000001</v>
      </c>
      <c r="L256" s="7">
        <v>-678708.22</v>
      </c>
      <c r="M256" s="10">
        <f t="shared" si="90"/>
        <v>4.0199999773148469E-2</v>
      </c>
      <c r="N256" s="12">
        <f t="shared" si="91"/>
        <v>0.18019999977314849</v>
      </c>
      <c r="O256" s="7">
        <f t="shared" si="92"/>
        <v>-1981810.7227863285</v>
      </c>
      <c r="P256" s="11">
        <f t="shared" si="93"/>
        <v>0.11738297586322678</v>
      </c>
      <c r="Q256" s="12">
        <f t="shared" si="94"/>
        <v>0.25738297586322678</v>
      </c>
      <c r="R256" s="12">
        <f t="shared" si="95"/>
        <v>7.7182976090078292E-2</v>
      </c>
      <c r="S256" s="12">
        <f t="shared" si="96"/>
        <v>0.42831840281488875</v>
      </c>
      <c r="T256" s="7">
        <f t="shared" si="79"/>
        <v>-42765324.870000012</v>
      </c>
      <c r="U256" s="7">
        <f t="shared" si="80"/>
        <v>30852717.989999998</v>
      </c>
      <c r="V256" s="7">
        <f t="shared" si="80"/>
        <v>40620788.170000002</v>
      </c>
      <c r="W256" s="7">
        <f t="shared" si="80"/>
        <v>33306212.920000002</v>
      </c>
      <c r="X256" s="7">
        <f t="shared" si="80"/>
        <v>308958.23</v>
      </c>
      <c r="Y256" s="7" t="str">
        <f t="shared" si="81"/>
        <v/>
      </c>
      <c r="Z256" s="7" t="str">
        <f t="shared" si="82"/>
        <v/>
      </c>
      <c r="AA256" s="7" t="str">
        <f t="shared" si="83"/>
        <v/>
      </c>
      <c r="AB256" s="7" t="str">
        <f t="shared" si="83"/>
        <v/>
      </c>
      <c r="AC256" s="8" t="str">
        <f t="shared" si="84"/>
        <v/>
      </c>
      <c r="AE256" s="9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>
        <v>19268277.699999999</v>
      </c>
      <c r="AR256" s="7">
        <v>21686257.609999999</v>
      </c>
      <c r="AS256" s="7">
        <v>19592838.16</v>
      </c>
      <c r="AT256" s="7">
        <v>0</v>
      </c>
      <c r="AU256" s="7">
        <v>24113872.899999999</v>
      </c>
      <c r="AV256" s="7">
        <v>22632092.5</v>
      </c>
      <c r="AW256" s="7">
        <v>27200716.190000001</v>
      </c>
      <c r="AX256" s="7">
        <v>0</v>
      </c>
      <c r="AY256" s="7">
        <v>30852717.989999998</v>
      </c>
      <c r="AZ256" s="7">
        <v>40620788.170000002</v>
      </c>
      <c r="BA256" s="7">
        <v>33306212.920000002</v>
      </c>
      <c r="BB256" s="7">
        <v>308958.23</v>
      </c>
      <c r="BC256" s="7"/>
      <c r="BD256" s="7"/>
      <c r="BE256" s="7"/>
      <c r="BF256" s="7"/>
    </row>
    <row r="257" spans="1:58" hidden="1" x14ac:dyDescent="0.25">
      <c r="A257" s="3" t="s">
        <v>1016</v>
      </c>
      <c r="B257" s="3" t="str">
        <f t="shared" si="85"/>
        <v>RS</v>
      </c>
      <c r="C257" s="3" t="s">
        <v>1529</v>
      </c>
      <c r="D257" s="3">
        <v>7</v>
      </c>
      <c r="E257" s="11">
        <f t="shared" si="86"/>
        <v>0</v>
      </c>
      <c r="F257" s="11">
        <f t="shared" si="87"/>
        <v>1</v>
      </c>
      <c r="G257" s="7">
        <v>15.196349113186558</v>
      </c>
      <c r="H257" s="11">
        <f t="shared" si="88"/>
        <v>0.30392698226373116</v>
      </c>
      <c r="I257" s="7">
        <f t="shared" si="89"/>
        <v>-13818571.428364791</v>
      </c>
      <c r="J257" s="7">
        <v>5643502.5800000001</v>
      </c>
      <c r="K257" s="12">
        <v>0.19109999999999999</v>
      </c>
      <c r="L257" s="7">
        <v>-643359.29</v>
      </c>
      <c r="M257" s="10">
        <f t="shared" si="90"/>
        <v>0.11399999926995692</v>
      </c>
      <c r="N257" s="12">
        <f t="shared" si="91"/>
        <v>0.3050999992699569</v>
      </c>
      <c r="O257" s="7">
        <f t="shared" si="92"/>
        <v>-829114.28570188745</v>
      </c>
      <c r="P257" s="11">
        <f t="shared" si="93"/>
        <v>0.1469148412619114</v>
      </c>
      <c r="Q257" s="12">
        <f t="shared" si="94"/>
        <v>0.33801484126191139</v>
      </c>
      <c r="R257" s="12">
        <f t="shared" si="95"/>
        <v>3.2914841991954491E-2</v>
      </c>
      <c r="S257" s="12">
        <f t="shared" si="96"/>
        <v>0.10788214379125893</v>
      </c>
      <c r="T257" s="7">
        <f t="shared" si="79"/>
        <v>-19852186.590000004</v>
      </c>
      <c r="U257" s="7">
        <f t="shared" si="80"/>
        <v>7622887.7599999998</v>
      </c>
      <c r="V257" s="7">
        <f t="shared" si="80"/>
        <v>28154382</v>
      </c>
      <c r="W257" s="7">
        <f t="shared" si="80"/>
        <v>5828286</v>
      </c>
      <c r="X257" s="7">
        <f t="shared" si="80"/>
        <v>6507593.6500000004</v>
      </c>
      <c r="Y257" s="7" t="str">
        <f t="shared" si="81"/>
        <v/>
      </c>
      <c r="Z257" s="7" t="str">
        <f t="shared" si="82"/>
        <v/>
      </c>
      <c r="AA257" s="7" t="str">
        <f t="shared" si="83"/>
        <v/>
      </c>
      <c r="AB257" s="7" t="str">
        <f t="shared" si="83"/>
        <v/>
      </c>
      <c r="AC257" s="8" t="str">
        <f t="shared" si="84"/>
        <v/>
      </c>
      <c r="AE257" s="9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>
        <v>6114110.0599999996</v>
      </c>
      <c r="AR257" s="7">
        <v>18575923.460000001</v>
      </c>
      <c r="AS257" s="7">
        <v>5026321.57</v>
      </c>
      <c r="AT257" s="7">
        <v>6306389.04</v>
      </c>
      <c r="AU257" s="7">
        <v>7086866.1699999999</v>
      </c>
      <c r="AV257" s="7">
        <v>18652357.629999999</v>
      </c>
      <c r="AW257" s="7">
        <v>6834430.7199999997</v>
      </c>
      <c r="AX257" s="7">
        <v>6567778.7300000004</v>
      </c>
      <c r="AY257" s="7">
        <v>7622887.7599999998</v>
      </c>
      <c r="AZ257" s="7">
        <v>28154382</v>
      </c>
      <c r="BA257" s="7">
        <v>5828286</v>
      </c>
      <c r="BB257" s="7">
        <v>6507593.6500000004</v>
      </c>
      <c r="BC257" s="7"/>
      <c r="BD257" s="7"/>
      <c r="BE257" s="7"/>
      <c r="BF257" s="7"/>
    </row>
    <row r="258" spans="1:58" hidden="1" x14ac:dyDescent="0.25">
      <c r="A258" s="3" t="s">
        <v>761</v>
      </c>
      <c r="B258" s="3" t="str">
        <f t="shared" si="85"/>
        <v>PR</v>
      </c>
      <c r="C258" s="3" t="s">
        <v>1529</v>
      </c>
      <c r="D258" s="3">
        <v>5</v>
      </c>
      <c r="E258" s="11">
        <f t="shared" si="86"/>
        <v>0.39840748316259611</v>
      </c>
      <c r="F258" s="11">
        <f t="shared" si="87"/>
        <v>0.60159251683740389</v>
      </c>
      <c r="G258" s="7">
        <v>37.539355809487347</v>
      </c>
      <c r="H258" s="11">
        <f t="shared" si="88"/>
        <v>0.4516679108376862</v>
      </c>
      <c r="I258" s="7">
        <f t="shared" si="89"/>
        <v>-276902000.75017822</v>
      </c>
      <c r="J258" s="7">
        <v>95777068.911428571</v>
      </c>
      <c r="K258" s="12">
        <v>0.11</v>
      </c>
      <c r="L258" s="7">
        <v>-10572595.109999999</v>
      </c>
      <c r="M258" s="10">
        <f t="shared" si="90"/>
        <v>0.11038754088180733</v>
      </c>
      <c r="N258" s="12">
        <f t="shared" si="91"/>
        <v>0.22038754088180734</v>
      </c>
      <c r="O258" s="7">
        <f t="shared" si="92"/>
        <v>-16614120.045010693</v>
      </c>
      <c r="P258" s="11">
        <f t="shared" si="93"/>
        <v>0.17346657434646362</v>
      </c>
      <c r="Q258" s="12">
        <f t="shared" si="94"/>
        <v>0.28346657434646361</v>
      </c>
      <c r="R258" s="12">
        <f t="shared" si="95"/>
        <v>6.3079033464656264E-2</v>
      </c>
      <c r="S258" s="12">
        <f t="shared" si="96"/>
        <v>0.28621869100343211</v>
      </c>
      <c r="T258" s="7">
        <f t="shared" si="79"/>
        <v>-504989597.04000002</v>
      </c>
      <c r="U258" s="7">
        <f t="shared" si="80"/>
        <v>94887836.299999997</v>
      </c>
      <c r="V258" s="7">
        <f t="shared" si="80"/>
        <v>303797962.66000003</v>
      </c>
      <c r="W258" s="7">
        <f t="shared" si="80"/>
        <v>305323262.88</v>
      </c>
      <c r="X258" s="7">
        <f t="shared" si="80"/>
        <v>9243792.1999999993</v>
      </c>
      <c r="Y258" s="7" t="str">
        <f t="shared" si="81"/>
        <v/>
      </c>
      <c r="Z258" s="7" t="str">
        <f t="shared" si="82"/>
        <v/>
      </c>
      <c r="AA258" s="7" t="str">
        <f t="shared" si="83"/>
        <v/>
      </c>
      <c r="AB258" s="7" t="str">
        <f t="shared" si="83"/>
        <v/>
      </c>
      <c r="AC258" s="8" t="str">
        <f t="shared" si="84"/>
        <v/>
      </c>
      <c r="AE258" s="9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>
        <v>65310397.630000003</v>
      </c>
      <c r="AR258" s="7">
        <v>126629179.16</v>
      </c>
      <c r="AS258" s="7">
        <v>216925019.05000001</v>
      </c>
      <c r="AT258" s="7">
        <v>7760426.9500000002</v>
      </c>
      <c r="AU258" s="7">
        <v>79800197.930000007</v>
      </c>
      <c r="AV258" s="7">
        <v>251339409.97</v>
      </c>
      <c r="AW258" s="7">
        <v>235046885.91</v>
      </c>
      <c r="AX258" s="7">
        <v>19591016.760000002</v>
      </c>
      <c r="AY258" s="7">
        <v>94887836.299999997</v>
      </c>
      <c r="AZ258" s="7">
        <v>303797962.66000003</v>
      </c>
      <c r="BA258" s="7">
        <v>305323262.88</v>
      </c>
      <c r="BB258" s="7">
        <v>9243792.1999999993</v>
      </c>
      <c r="BC258" s="7"/>
      <c r="BD258" s="7"/>
      <c r="BE258" s="7"/>
      <c r="BF258" s="7"/>
    </row>
    <row r="259" spans="1:58" hidden="1" x14ac:dyDescent="0.25">
      <c r="A259" s="3" t="s">
        <v>1278</v>
      </c>
      <c r="B259" s="3" t="str">
        <f t="shared" si="85"/>
        <v>SC</v>
      </c>
      <c r="C259" s="3" t="s">
        <v>1529</v>
      </c>
      <c r="D259" s="3">
        <v>5</v>
      </c>
      <c r="E259" s="11">
        <f t="shared" si="86"/>
        <v>0</v>
      </c>
      <c r="F259" s="11">
        <f t="shared" si="87"/>
        <v>1</v>
      </c>
      <c r="G259" s="7">
        <v>39.235802444717855</v>
      </c>
      <c r="H259" s="11">
        <f t="shared" si="88"/>
        <v>0.78471604889435709</v>
      </c>
      <c r="I259" s="7">
        <f t="shared" si="89"/>
        <v>-12104626.252521595</v>
      </c>
      <c r="J259" s="7">
        <v>38828896.127999991</v>
      </c>
      <c r="K259" s="12">
        <v>0.12</v>
      </c>
      <c r="L259" s="7">
        <v>-579008.44999999995</v>
      </c>
      <c r="M259" s="10">
        <f t="shared" si="90"/>
        <v>1.491179270436354E-2</v>
      </c>
      <c r="N259" s="12">
        <f t="shared" si="91"/>
        <v>0.13491179270436354</v>
      </c>
      <c r="O259" s="7">
        <f t="shared" si="92"/>
        <v>-726277.57515129563</v>
      </c>
      <c r="P259" s="11">
        <f t="shared" si="93"/>
        <v>1.8704564063760958E-2</v>
      </c>
      <c r="Q259" s="12">
        <f t="shared" si="94"/>
        <v>0.13870456406376094</v>
      </c>
      <c r="R259" s="12">
        <f t="shared" si="95"/>
        <v>3.7927713593974011E-3</v>
      </c>
      <c r="S259" s="12">
        <f t="shared" si="96"/>
        <v>2.8112971322741265E-2</v>
      </c>
      <c r="T259" s="7">
        <f t="shared" si="79"/>
        <v>-56226328.950000003</v>
      </c>
      <c r="U259" s="7">
        <f t="shared" si="80"/>
        <v>40653831.25</v>
      </c>
      <c r="V259" s="7">
        <f t="shared" si="80"/>
        <v>64380004.689999998</v>
      </c>
      <c r="W259" s="7">
        <f t="shared" si="80"/>
        <v>32500155.510000002</v>
      </c>
      <c r="X259" s="7">
        <f t="shared" si="80"/>
        <v>0</v>
      </c>
      <c r="Y259" s="7" t="str">
        <f t="shared" si="81"/>
        <v/>
      </c>
      <c r="Z259" s="7" t="str">
        <f t="shared" si="82"/>
        <v/>
      </c>
      <c r="AA259" s="7" t="str">
        <f t="shared" si="83"/>
        <v/>
      </c>
      <c r="AB259" s="7" t="str">
        <f t="shared" si="83"/>
        <v/>
      </c>
      <c r="AC259" s="8" t="str">
        <f t="shared" si="84"/>
        <v/>
      </c>
      <c r="AE259" s="9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>
        <v>24419867.23</v>
      </c>
      <c r="AR259" s="7">
        <v>50221952.759999998</v>
      </c>
      <c r="AS259" s="7">
        <v>19815531.559999999</v>
      </c>
      <c r="AT259" s="7">
        <v>0</v>
      </c>
      <c r="AU259" s="7">
        <v>32727265.870000001</v>
      </c>
      <c r="AV259" s="7">
        <v>72946364.900000006</v>
      </c>
      <c r="AW259" s="7">
        <v>25573413.100000001</v>
      </c>
      <c r="AX259" s="7">
        <v>0</v>
      </c>
      <c r="AY259" s="7">
        <v>40653831.25</v>
      </c>
      <c r="AZ259" s="7">
        <v>64380004.689999998</v>
      </c>
      <c r="BA259" s="7">
        <v>32500155.510000002</v>
      </c>
      <c r="BB259" s="7">
        <v>0</v>
      </c>
      <c r="BC259" s="7"/>
      <c r="BD259" s="7"/>
      <c r="BE259" s="7"/>
      <c r="BF259" s="7"/>
    </row>
    <row r="260" spans="1:58" hidden="1" x14ac:dyDescent="0.25">
      <c r="A260" s="3" t="s">
        <v>301</v>
      </c>
      <c r="B260" s="3" t="str">
        <f t="shared" si="85"/>
        <v>MG</v>
      </c>
      <c r="C260" s="3" t="s">
        <v>1530</v>
      </c>
      <c r="D260" s="3">
        <v>6</v>
      </c>
      <c r="E260" s="11">
        <f t="shared" si="86"/>
        <v>0</v>
      </c>
      <c r="F260" s="11">
        <f t="shared" si="87"/>
        <v>1</v>
      </c>
      <c r="G260" s="7">
        <v>52.624027508814976</v>
      </c>
      <c r="H260" s="11">
        <f t="shared" si="88"/>
        <v>1.0524805501762995</v>
      </c>
      <c r="I260" s="7">
        <f t="shared" si="89"/>
        <v>1173099.4400350647</v>
      </c>
      <c r="J260" s="7">
        <v>15338378.9</v>
      </c>
      <c r="K260" s="12">
        <v>0.2</v>
      </c>
      <c r="L260" s="7">
        <v>-608366.51</v>
      </c>
      <c r="M260" s="10">
        <f t="shared" si="90"/>
        <v>3.9663025275767573E-2</v>
      </c>
      <c r="N260" s="12">
        <f t="shared" si="91"/>
        <v>0.23966302527576758</v>
      </c>
      <c r="O260" s="7">
        <f t="shared" si="92"/>
        <v>70385.966402103877</v>
      </c>
      <c r="P260" s="11">
        <f t="shared" si="93"/>
        <v>-4.5888791026086773E-3</v>
      </c>
      <c r="Q260" s="12">
        <f t="shared" si="94"/>
        <v>0.19541112089739132</v>
      </c>
      <c r="R260" s="12">
        <f t="shared" si="95"/>
        <v>-4.4251904378376256E-2</v>
      </c>
      <c r="S260" s="12">
        <f t="shared" si="96"/>
        <v>-0.18464218386402298</v>
      </c>
      <c r="T260" s="7">
        <f t="shared" si="79"/>
        <v>-22353032.43</v>
      </c>
      <c r="U260" s="7">
        <f t="shared" si="80"/>
        <v>40245026.310000002</v>
      </c>
      <c r="V260" s="7">
        <f t="shared" si="80"/>
        <v>24554247.420000002</v>
      </c>
      <c r="W260" s="7">
        <f t="shared" si="80"/>
        <v>39675443.640000001</v>
      </c>
      <c r="X260" s="7">
        <f t="shared" si="80"/>
        <v>1631632.32</v>
      </c>
      <c r="Y260" s="7" t="str">
        <f t="shared" si="81"/>
        <v/>
      </c>
      <c r="Z260" s="7" t="str">
        <f t="shared" si="82"/>
        <v/>
      </c>
      <c r="AA260" s="7" t="str">
        <f t="shared" si="83"/>
        <v/>
      </c>
      <c r="AB260" s="7" t="str">
        <f t="shared" si="83"/>
        <v/>
      </c>
      <c r="AC260" s="8" t="str">
        <f t="shared" si="84"/>
        <v/>
      </c>
      <c r="AE260" s="9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>
        <v>29385566.43</v>
      </c>
      <c r="AR260" s="7">
        <v>18644444.09</v>
      </c>
      <c r="AS260" s="7">
        <v>24099601.460000001</v>
      </c>
      <c r="AT260" s="7">
        <v>2008407.56</v>
      </c>
      <c r="AU260" s="7">
        <v>34204057.799999997</v>
      </c>
      <c r="AV260" s="7">
        <v>23798885.309999999</v>
      </c>
      <c r="AW260" s="7">
        <v>30042775.239999998</v>
      </c>
      <c r="AX260" s="7">
        <v>1872438.2</v>
      </c>
      <c r="AY260" s="7">
        <v>40245026.310000002</v>
      </c>
      <c r="AZ260" s="7">
        <v>24554247.420000002</v>
      </c>
      <c r="BA260" s="7">
        <v>39675443.640000001</v>
      </c>
      <c r="BB260" s="7">
        <v>1631632.32</v>
      </c>
      <c r="BC260" s="7"/>
      <c r="BD260" s="7"/>
      <c r="BE260" s="7"/>
      <c r="BF260" s="7"/>
    </row>
    <row r="261" spans="1:58" hidden="1" x14ac:dyDescent="0.25">
      <c r="A261" s="3" t="s">
        <v>302</v>
      </c>
      <c r="B261" s="3" t="str">
        <f t="shared" si="85"/>
        <v>MG</v>
      </c>
      <c r="C261" s="3" t="s">
        <v>1530</v>
      </c>
      <c r="D261" s="3">
        <v>7</v>
      </c>
      <c r="E261" s="11">
        <f t="shared" si="86"/>
        <v>0.31665467750773318</v>
      </c>
      <c r="F261" s="11">
        <f t="shared" si="87"/>
        <v>0.68334532249226676</v>
      </c>
      <c r="G261" s="7">
        <v>20.71563689021535</v>
      </c>
      <c r="H261" s="11">
        <f t="shared" si="88"/>
        <v>0.2831186714275381</v>
      </c>
      <c r="I261" s="7">
        <f t="shared" si="89"/>
        <v>-9502941.5707145892</v>
      </c>
      <c r="J261" s="7">
        <v>3866664.61</v>
      </c>
      <c r="K261" s="12">
        <v>0.18</v>
      </c>
      <c r="L261" s="7">
        <v>-11316.27</v>
      </c>
      <c r="M261" s="10">
        <f t="shared" si="90"/>
        <v>2.9266231083848776E-3</v>
      </c>
      <c r="N261" s="12">
        <f t="shared" si="91"/>
        <v>0.18292662310838487</v>
      </c>
      <c r="O261" s="7">
        <f t="shared" si="92"/>
        <v>-570176.49424287537</v>
      </c>
      <c r="P261" s="11">
        <f t="shared" si="93"/>
        <v>0.14745951659946926</v>
      </c>
      <c r="Q261" s="12">
        <f t="shared" si="94"/>
        <v>0.32745951659946926</v>
      </c>
      <c r="R261" s="12">
        <f t="shared" si="95"/>
        <v>0.14453289349108439</v>
      </c>
      <c r="S261" s="12">
        <f t="shared" si="96"/>
        <v>0.79011404154904219</v>
      </c>
      <c r="T261" s="7">
        <f t="shared" si="79"/>
        <v>-13255947.939999999</v>
      </c>
      <c r="U261" s="7">
        <f t="shared" si="80"/>
        <v>2842682.58</v>
      </c>
      <c r="V261" s="7">
        <f t="shared" si="80"/>
        <v>9058390.0199999996</v>
      </c>
      <c r="W261" s="7">
        <f t="shared" si="80"/>
        <v>7040240.5</v>
      </c>
      <c r="X261" s="7">
        <f t="shared" si="80"/>
        <v>0</v>
      </c>
      <c r="Y261" s="7" t="str">
        <f t="shared" si="81"/>
        <v/>
      </c>
      <c r="Z261" s="7" t="str">
        <f t="shared" si="82"/>
        <v/>
      </c>
      <c r="AA261" s="7" t="str">
        <f t="shared" si="83"/>
        <v/>
      </c>
      <c r="AB261" s="7" t="str">
        <f t="shared" si="83"/>
        <v/>
      </c>
      <c r="AC261" s="8" t="str">
        <f t="shared" si="84"/>
        <v/>
      </c>
      <c r="AE261" s="9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>
        <v>3005241.09</v>
      </c>
      <c r="AR261" s="7">
        <v>6497136.7000000002</v>
      </c>
      <c r="AS261" s="7">
        <v>6030763.5999999996</v>
      </c>
      <c r="AT261" s="7">
        <v>0</v>
      </c>
      <c r="AU261" s="7">
        <v>3149178.9</v>
      </c>
      <c r="AV261" s="7">
        <v>9155398.7799999993</v>
      </c>
      <c r="AW261" s="7">
        <v>2937360.02</v>
      </c>
      <c r="AX261" s="7">
        <v>0</v>
      </c>
      <c r="AY261" s="7">
        <v>2842682.58</v>
      </c>
      <c r="AZ261" s="7">
        <v>9058390.0199999996</v>
      </c>
      <c r="BA261" s="7">
        <v>7040240.5</v>
      </c>
      <c r="BB261" s="7">
        <v>0</v>
      </c>
      <c r="BC261" s="7"/>
      <c r="BD261" s="7"/>
      <c r="BE261" s="7"/>
      <c r="BF261" s="7"/>
    </row>
    <row r="262" spans="1:58" hidden="1" x14ac:dyDescent="0.25">
      <c r="A262" s="3" t="s">
        <v>303</v>
      </c>
      <c r="B262" s="3" t="str">
        <f t="shared" si="85"/>
        <v>MG</v>
      </c>
      <c r="C262" s="3" t="s">
        <v>1530</v>
      </c>
      <c r="D262" s="3">
        <v>6</v>
      </c>
      <c r="E262" s="11">
        <f t="shared" si="86"/>
        <v>0.2115452703399448</v>
      </c>
      <c r="F262" s="11">
        <f t="shared" si="87"/>
        <v>0.78845472966005525</v>
      </c>
      <c r="G262" s="7">
        <v>36.427486780491677</v>
      </c>
      <c r="H262" s="11">
        <f t="shared" si="88"/>
        <v>0.57442848483415598</v>
      </c>
      <c r="I262" s="7">
        <f t="shared" si="89"/>
        <v>-20713350.362949874</v>
      </c>
      <c r="J262" s="7">
        <v>9019948.5999999996</v>
      </c>
      <c r="K262" s="12">
        <v>0.11</v>
      </c>
      <c r="L262" s="7">
        <v>-703555.99</v>
      </c>
      <c r="M262" s="10">
        <f t="shared" si="90"/>
        <v>7.7999999911307696E-2</v>
      </c>
      <c r="N262" s="12">
        <f t="shared" si="91"/>
        <v>0.1879999999113077</v>
      </c>
      <c r="O262" s="7">
        <f t="shared" si="92"/>
        <v>-1242801.0217769924</v>
      </c>
      <c r="P262" s="11">
        <f t="shared" si="93"/>
        <v>0.13778360353150931</v>
      </c>
      <c r="Q262" s="12">
        <f t="shared" si="94"/>
        <v>0.2477836035315093</v>
      </c>
      <c r="R262" s="12">
        <f t="shared" si="95"/>
        <v>5.9783603620201603E-2</v>
      </c>
      <c r="S262" s="12">
        <f t="shared" si="96"/>
        <v>0.31799789174683823</v>
      </c>
      <c r="T262" s="7">
        <f t="shared" si="79"/>
        <v>-48671843.920000002</v>
      </c>
      <c r="U262" s="7">
        <f t="shared" si="80"/>
        <v>22394223.07</v>
      </c>
      <c r="V262" s="7">
        <f t="shared" si="80"/>
        <v>38375545.539999999</v>
      </c>
      <c r="W262" s="7">
        <f t="shared" si="80"/>
        <v>32690521.449999999</v>
      </c>
      <c r="X262" s="7">
        <f t="shared" si="80"/>
        <v>0</v>
      </c>
      <c r="Y262" s="7" t="str">
        <f t="shared" si="81"/>
        <v/>
      </c>
      <c r="Z262" s="7" t="str">
        <f t="shared" si="82"/>
        <v/>
      </c>
      <c r="AA262" s="7" t="str">
        <f t="shared" si="83"/>
        <v/>
      </c>
      <c r="AB262" s="7" t="str">
        <f t="shared" si="83"/>
        <v/>
      </c>
      <c r="AC262" s="8" t="str">
        <f t="shared" si="84"/>
        <v/>
      </c>
      <c r="AE262" s="9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>
        <v>16319016.779999999</v>
      </c>
      <c r="AR262" s="7">
        <v>13412720.939999999</v>
      </c>
      <c r="AS262" s="7">
        <v>15897374.560000001</v>
      </c>
      <c r="AT262" s="7">
        <v>0</v>
      </c>
      <c r="AU262" s="7">
        <v>19062748.09</v>
      </c>
      <c r="AV262" s="7">
        <v>13362371.27</v>
      </c>
      <c r="AW262" s="7">
        <v>20693846.98</v>
      </c>
      <c r="AX262" s="7">
        <v>0</v>
      </c>
      <c r="AY262" s="7">
        <v>22394223.07</v>
      </c>
      <c r="AZ262" s="7">
        <v>38375545.539999999</v>
      </c>
      <c r="BA262" s="7">
        <v>32690521.449999999</v>
      </c>
      <c r="BB262" s="7">
        <v>0</v>
      </c>
      <c r="BC262" s="7"/>
      <c r="BD262" s="7"/>
      <c r="BE262" s="7"/>
      <c r="BF262" s="7"/>
    </row>
    <row r="263" spans="1:58" hidden="1" x14ac:dyDescent="0.25">
      <c r="A263" s="3" t="s">
        <v>1017</v>
      </c>
      <c r="B263" s="3" t="str">
        <f t="shared" si="85"/>
        <v>RS</v>
      </c>
      <c r="C263" s="3" t="s">
        <v>1529</v>
      </c>
      <c r="D263" s="3">
        <v>7</v>
      </c>
      <c r="E263" s="11">
        <f t="shared" si="86"/>
        <v>0.21836946985451572</v>
      </c>
      <c r="F263" s="11">
        <f t="shared" si="87"/>
        <v>0.78163053014548423</v>
      </c>
      <c r="G263" s="7">
        <v>13.559538750877481</v>
      </c>
      <c r="H263" s="11">
        <f t="shared" si="88"/>
        <v>0.21197098924753205</v>
      </c>
      <c r="I263" s="7">
        <f t="shared" si="89"/>
        <v>-27136910.981054883</v>
      </c>
      <c r="J263" s="7">
        <v>4951319.1000000006</v>
      </c>
      <c r="K263" s="12">
        <v>0.125</v>
      </c>
      <c r="L263" s="7">
        <v>-1489997</v>
      </c>
      <c r="M263" s="10">
        <f t="shared" si="90"/>
        <v>0.30092930185008676</v>
      </c>
      <c r="N263" s="12">
        <f t="shared" si="91"/>
        <v>0.42592930185008676</v>
      </c>
      <c r="O263" s="7">
        <f t="shared" si="92"/>
        <v>-1628214.658863293</v>
      </c>
      <c r="P263" s="11">
        <f t="shared" si="93"/>
        <v>0.32884462220649296</v>
      </c>
      <c r="Q263" s="12">
        <f t="shared" si="94"/>
        <v>0.45384462220649296</v>
      </c>
      <c r="R263" s="12">
        <f t="shared" si="95"/>
        <v>2.7915320356406204E-2</v>
      </c>
      <c r="S263" s="12">
        <f t="shared" si="96"/>
        <v>6.5539797884653472E-2</v>
      </c>
      <c r="T263" s="7">
        <f t="shared" si="79"/>
        <v>-34436436.489999995</v>
      </c>
      <c r="U263" s="7">
        <f t="shared" si="80"/>
        <v>11156499.84</v>
      </c>
      <c r="V263" s="7">
        <f t="shared" si="80"/>
        <v>26916570.109999999</v>
      </c>
      <c r="W263" s="7">
        <f t="shared" si="80"/>
        <v>18676366.219999999</v>
      </c>
      <c r="X263" s="7">
        <f t="shared" si="80"/>
        <v>0</v>
      </c>
      <c r="Y263" s="7" t="str">
        <f t="shared" si="81"/>
        <v/>
      </c>
      <c r="Z263" s="7" t="str">
        <f t="shared" si="82"/>
        <v/>
      </c>
      <c r="AA263" s="7" t="str">
        <f t="shared" si="83"/>
        <v/>
      </c>
      <c r="AB263" s="7" t="str">
        <f t="shared" si="83"/>
        <v/>
      </c>
      <c r="AC263" s="8" t="str">
        <f t="shared" si="84"/>
        <v/>
      </c>
      <c r="AE263" s="9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>
        <v>7701725.9900000002</v>
      </c>
      <c r="AR263" s="7">
        <v>21039463.16</v>
      </c>
      <c r="AS263" s="7">
        <v>11573761.43</v>
      </c>
      <c r="AT263" s="7">
        <v>0</v>
      </c>
      <c r="AU263" s="7">
        <v>8992954.5800000001</v>
      </c>
      <c r="AV263" s="7">
        <v>23011759.030000001</v>
      </c>
      <c r="AW263" s="7">
        <v>16105903.390000001</v>
      </c>
      <c r="AX263" s="7">
        <v>0</v>
      </c>
      <c r="AY263" s="7">
        <v>11156499.84</v>
      </c>
      <c r="AZ263" s="7">
        <v>26916570.109999999</v>
      </c>
      <c r="BA263" s="7">
        <v>18676366.219999999</v>
      </c>
      <c r="BB263" s="7">
        <v>0</v>
      </c>
      <c r="BC263" s="7"/>
      <c r="BD263" s="7"/>
      <c r="BE263" s="7"/>
      <c r="BF263" s="7"/>
    </row>
    <row r="264" spans="1:58" hidden="1" x14ac:dyDescent="0.25">
      <c r="A264" s="3" t="s">
        <v>554</v>
      </c>
      <c r="B264" s="3" t="str">
        <f t="shared" si="85"/>
        <v>PB</v>
      </c>
      <c r="C264" s="3" t="s">
        <v>1528</v>
      </c>
      <c r="D264" s="3">
        <v>4</v>
      </c>
      <c r="E264" s="11">
        <f t="shared" si="86"/>
        <v>0.43662762024205914</v>
      </c>
      <c r="F264" s="11">
        <f t="shared" si="87"/>
        <v>0.56337237975794086</v>
      </c>
      <c r="G264" s="7">
        <v>15.501512117613682</v>
      </c>
      <c r="H264" s="11">
        <f t="shared" si="88"/>
        <v>0.17466247543093152</v>
      </c>
      <c r="I264" s="7">
        <f t="shared" si="89"/>
        <v>-1322645852.2590792</v>
      </c>
      <c r="J264" s="7">
        <v>211101518.94</v>
      </c>
      <c r="K264" s="12">
        <v>0.11</v>
      </c>
      <c r="L264" s="7">
        <v>-15832613.92</v>
      </c>
      <c r="M264" s="10">
        <f t="shared" si="90"/>
        <v>7.4999999997631475E-2</v>
      </c>
      <c r="N264" s="12">
        <f t="shared" si="91"/>
        <v>0.18499999999763148</v>
      </c>
      <c r="O264" s="7">
        <f t="shared" si="92"/>
        <v>-79358751.135544747</v>
      </c>
      <c r="P264" s="11">
        <f t="shared" si="93"/>
        <v>0.37592695464261611</v>
      </c>
      <c r="Q264" s="12">
        <f t="shared" si="94"/>
        <v>0.48592695464261609</v>
      </c>
      <c r="R264" s="12">
        <f t="shared" si="95"/>
        <v>0.30092695464498465</v>
      </c>
      <c r="S264" s="12">
        <f t="shared" si="96"/>
        <v>1.6266321872910128</v>
      </c>
      <c r="T264" s="7">
        <f t="shared" si="79"/>
        <v>-1602551456.6899998</v>
      </c>
      <c r="U264" s="7">
        <f t="shared" si="80"/>
        <v>25062609.170000002</v>
      </c>
      <c r="V264" s="7">
        <f t="shared" si="80"/>
        <v>902833227.84000003</v>
      </c>
      <c r="W264" s="7">
        <f t="shared" si="80"/>
        <v>792296900.15999997</v>
      </c>
      <c r="X264" s="7">
        <f t="shared" si="80"/>
        <v>67516062.140000001</v>
      </c>
      <c r="Y264" s="7" t="str">
        <f t="shared" si="81"/>
        <v/>
      </c>
      <c r="Z264" s="7" t="str">
        <f t="shared" si="82"/>
        <v/>
      </c>
      <c r="AA264" s="7" t="str">
        <f t="shared" si="83"/>
        <v/>
      </c>
      <c r="AB264" s="7" t="str">
        <f t="shared" si="83"/>
        <v/>
      </c>
      <c r="AC264" s="8" t="str">
        <f t="shared" si="84"/>
        <v/>
      </c>
      <c r="AE264" s="9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>
        <v>25652592.989999998</v>
      </c>
      <c r="AR264" s="7">
        <v>673941642.97000003</v>
      </c>
      <c r="AS264" s="7">
        <v>610403509.74000001</v>
      </c>
      <c r="AT264" s="7">
        <v>54074770.130000003</v>
      </c>
      <c r="AU264" s="7">
        <v>20659584.539999999</v>
      </c>
      <c r="AV264" s="7">
        <v>810265371.04999995</v>
      </c>
      <c r="AW264" s="7">
        <v>606736645.96000004</v>
      </c>
      <c r="AX264" s="7">
        <v>60378425.439999998</v>
      </c>
      <c r="AY264" s="7">
        <v>25062609.170000002</v>
      </c>
      <c r="AZ264" s="7">
        <v>902833227.84000003</v>
      </c>
      <c r="BA264" s="7">
        <v>792296900.15999997</v>
      </c>
      <c r="BB264" s="7">
        <v>67516062.140000001</v>
      </c>
      <c r="BC264" s="7"/>
      <c r="BD264" s="7"/>
      <c r="BE264" s="7"/>
      <c r="BF264" s="7"/>
    </row>
    <row r="265" spans="1:58" hidden="1" x14ac:dyDescent="0.25">
      <c r="A265" s="3" t="s">
        <v>762</v>
      </c>
      <c r="B265" s="3" t="str">
        <f t="shared" si="85"/>
        <v>PR</v>
      </c>
      <c r="C265" s="3" t="s">
        <v>1529</v>
      </c>
      <c r="D265" s="3">
        <v>6</v>
      </c>
      <c r="E265" s="11">
        <f t="shared" si="86"/>
        <v>0.18183378791600241</v>
      </c>
      <c r="F265" s="11">
        <f t="shared" si="87"/>
        <v>0.81816621208399765</v>
      </c>
      <c r="G265" s="7">
        <v>13.351608397039005</v>
      </c>
      <c r="H265" s="11">
        <f t="shared" si="88"/>
        <v>0.21847669734868597</v>
      </c>
      <c r="I265" s="7">
        <f t="shared" si="89"/>
        <v>-54140815.785835199</v>
      </c>
      <c r="J265" s="7">
        <v>32286715.170000002</v>
      </c>
      <c r="K265" s="12">
        <v>0.12</v>
      </c>
      <c r="L265" s="7">
        <v>-1063603.56</v>
      </c>
      <c r="M265" s="10">
        <f t="shared" si="90"/>
        <v>3.2942451853642689E-2</v>
      </c>
      <c r="N265" s="12">
        <f t="shared" si="91"/>
        <v>0.15294245185364269</v>
      </c>
      <c r="O265" s="7">
        <f t="shared" si="92"/>
        <v>-3248448.9471501117</v>
      </c>
      <c r="P265" s="11">
        <f t="shared" si="93"/>
        <v>0.10061255628037652</v>
      </c>
      <c r="Q265" s="12">
        <f t="shared" si="94"/>
        <v>0.22061255628037651</v>
      </c>
      <c r="R265" s="12">
        <f t="shared" si="95"/>
        <v>6.7670104426733824E-2</v>
      </c>
      <c r="S265" s="12">
        <f t="shared" si="96"/>
        <v>0.44245468544920619</v>
      </c>
      <c r="T265" s="7">
        <f t="shared" si="79"/>
        <v>-69276009.560000002</v>
      </c>
      <c r="U265" s="7">
        <f t="shared" si="80"/>
        <v>59628892.57</v>
      </c>
      <c r="V265" s="7">
        <f t="shared" si="80"/>
        <v>56679290.329999998</v>
      </c>
      <c r="W265" s="7">
        <f t="shared" si="80"/>
        <v>72225611.799999997</v>
      </c>
      <c r="X265" s="7">
        <f t="shared" si="80"/>
        <v>0</v>
      </c>
      <c r="Y265" s="7" t="str">
        <f t="shared" si="81"/>
        <v/>
      </c>
      <c r="Z265" s="7" t="str">
        <f t="shared" si="82"/>
        <v/>
      </c>
      <c r="AA265" s="7" t="str">
        <f t="shared" si="83"/>
        <v/>
      </c>
      <c r="AB265" s="7" t="str">
        <f t="shared" si="83"/>
        <v/>
      </c>
      <c r="AC265" s="8" t="str">
        <f t="shared" si="84"/>
        <v/>
      </c>
      <c r="AE265" s="9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>
        <v>39440992.799999997</v>
      </c>
      <c r="AR265" s="7">
        <v>44098717.210000001</v>
      </c>
      <c r="AS265" s="7">
        <v>41923797.189999998</v>
      </c>
      <c r="AT265" s="7">
        <v>0</v>
      </c>
      <c r="AU265" s="7">
        <v>45539150.439999998</v>
      </c>
      <c r="AV265" s="7">
        <v>63468761.219999999</v>
      </c>
      <c r="AW265" s="7">
        <v>50210960.350000001</v>
      </c>
      <c r="AX265" s="7">
        <v>0</v>
      </c>
      <c r="AY265" s="7">
        <v>59628892.57</v>
      </c>
      <c r="AZ265" s="7">
        <v>56679290.329999998</v>
      </c>
      <c r="BA265" s="7">
        <v>72225611.799999997</v>
      </c>
      <c r="BB265" s="7">
        <v>0</v>
      </c>
      <c r="BC265" s="7"/>
      <c r="BD265" s="7"/>
      <c r="BE265" s="7"/>
      <c r="BF265" s="7"/>
    </row>
    <row r="266" spans="1:58" hidden="1" x14ac:dyDescent="0.25">
      <c r="A266" s="3" t="s">
        <v>139</v>
      </c>
      <c r="B266" s="3" t="str">
        <f t="shared" si="85"/>
        <v>GO</v>
      </c>
      <c r="C266" s="3" t="s">
        <v>1526</v>
      </c>
      <c r="D266" s="3">
        <v>6</v>
      </c>
      <c r="E266" s="11">
        <f t="shared" si="86"/>
        <v>0.21885920703085882</v>
      </c>
      <c r="F266" s="11">
        <f t="shared" si="87"/>
        <v>0.78114079296914118</v>
      </c>
      <c r="G266" s="7">
        <v>20.074159816727832</v>
      </c>
      <c r="H266" s="11">
        <f t="shared" si="88"/>
        <v>0.31361490234856093</v>
      </c>
      <c r="I266" s="7">
        <f t="shared" si="89"/>
        <v>-34016942.105439112</v>
      </c>
      <c r="J266" s="7">
        <v>7436082.0300000003</v>
      </c>
      <c r="K266" s="12">
        <v>0.11</v>
      </c>
      <c r="L266" s="7">
        <v>-29846.36</v>
      </c>
      <c r="M266" s="10">
        <f t="shared" si="90"/>
        <v>4.0137211880649469E-3</v>
      </c>
      <c r="N266" s="12">
        <f t="shared" si="91"/>
        <v>0.11401372118806495</v>
      </c>
      <c r="O266" s="7">
        <f t="shared" si="92"/>
        <v>-2041016.5263263467</v>
      </c>
      <c r="P266" s="11">
        <f t="shared" si="93"/>
        <v>0.27447471909160026</v>
      </c>
      <c r="Q266" s="12">
        <f t="shared" si="94"/>
        <v>0.38447471909160025</v>
      </c>
      <c r="R266" s="12">
        <f t="shared" si="95"/>
        <v>0.27046099790353528</v>
      </c>
      <c r="S266" s="12">
        <f t="shared" si="96"/>
        <v>2.3721793753000262</v>
      </c>
      <c r="T266" s="7">
        <f t="shared" si="79"/>
        <v>-49559558.069999993</v>
      </c>
      <c r="U266" s="7">
        <f t="shared" si="80"/>
        <v>2716499.16</v>
      </c>
      <c r="V266" s="7">
        <f t="shared" si="80"/>
        <v>38712992.490000002</v>
      </c>
      <c r="W266" s="7">
        <f t="shared" si="80"/>
        <v>14896630.119999999</v>
      </c>
      <c r="X266" s="7">
        <f t="shared" ref="X266:X315" si="97">IF(SUM($BC266:$BF266)&lt;&gt;0,BF266,IF(SUM($AY266:$BB266)&lt;&gt;0,BB266,IF(SUM($AU266:$AX266)&lt;&gt;0,AX266,IF(SUM($AQ266:$AT266)&lt;&gt;0,AT266,""))))</f>
        <v>1333565.3799999999</v>
      </c>
      <c r="Y266" s="7" t="str">
        <f t="shared" si="81"/>
        <v/>
      </c>
      <c r="Z266" s="7" t="str">
        <f t="shared" si="82"/>
        <v/>
      </c>
      <c r="AA266" s="7" t="str">
        <f t="shared" si="83"/>
        <v/>
      </c>
      <c r="AB266" s="7" t="str">
        <f t="shared" si="83"/>
        <v/>
      </c>
      <c r="AC266" s="8" t="str">
        <f t="shared" si="84"/>
        <v/>
      </c>
      <c r="AE266" s="9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>
        <v>2867827.52</v>
      </c>
      <c r="AR266" s="7">
        <v>22445145.760000002</v>
      </c>
      <c r="AS266" s="7">
        <v>7225048.0300000003</v>
      </c>
      <c r="AT266" s="7">
        <v>0</v>
      </c>
      <c r="AU266" s="7">
        <v>2105823.11</v>
      </c>
      <c r="AV266" s="7">
        <v>23690006.440000001</v>
      </c>
      <c r="AW266" s="7">
        <v>7747580.4800000004</v>
      </c>
      <c r="AX266" s="7">
        <v>1073179.0900000001</v>
      </c>
      <c r="AY266" s="7">
        <v>2716499.16</v>
      </c>
      <c r="AZ266" s="7">
        <v>38712992.490000002</v>
      </c>
      <c r="BA266" s="7">
        <v>14896630.119999999</v>
      </c>
      <c r="BB266" s="7">
        <v>1333565.3799999999</v>
      </c>
      <c r="BC266" s="7"/>
      <c r="BD266" s="7"/>
      <c r="BE266" s="7"/>
      <c r="BF266" s="7"/>
    </row>
    <row r="267" spans="1:58" hidden="1" x14ac:dyDescent="0.25">
      <c r="A267" s="3" t="s">
        <v>1279</v>
      </c>
      <c r="B267" s="3" t="str">
        <f t="shared" si="85"/>
        <v>SC</v>
      </c>
      <c r="C267" s="3" t="s">
        <v>1529</v>
      </c>
      <c r="D267" s="3">
        <v>6</v>
      </c>
      <c r="E267" s="11">
        <f t="shared" si="86"/>
        <v>0</v>
      </c>
      <c r="F267" s="11">
        <f t="shared" si="87"/>
        <v>1</v>
      </c>
      <c r="G267" s="7">
        <v>7.8430840243710964</v>
      </c>
      <c r="H267" s="11">
        <f t="shared" si="88"/>
        <v>0.15686168048742194</v>
      </c>
      <c r="I267" s="7">
        <f t="shared" si="89"/>
        <v>-11810940.718294697</v>
      </c>
      <c r="J267" s="7">
        <v>9864087.2657142859</v>
      </c>
      <c r="K267" s="12">
        <v>0.2</v>
      </c>
      <c r="L267" s="7">
        <v>-172571.4</v>
      </c>
      <c r="M267" s="10">
        <f t="shared" si="90"/>
        <v>1.7494918217099087E-2</v>
      </c>
      <c r="N267" s="12">
        <f t="shared" si="91"/>
        <v>0.2174949182170991</v>
      </c>
      <c r="O267" s="7">
        <f t="shared" si="92"/>
        <v>-708656.44309768174</v>
      </c>
      <c r="P267" s="11">
        <f t="shared" si="93"/>
        <v>7.1842069520292914E-2</v>
      </c>
      <c r="Q267" s="12">
        <f t="shared" si="94"/>
        <v>0.27184206952029294</v>
      </c>
      <c r="R267" s="12">
        <f t="shared" si="95"/>
        <v>5.4347151303193841E-2</v>
      </c>
      <c r="S267" s="12">
        <f t="shared" si="96"/>
        <v>0.24987779828927126</v>
      </c>
      <c r="T267" s="7">
        <f t="shared" ref="T267:T316" si="98">IF(SUM(U267:X267)&lt;&gt;0,U267-V267-W267+X267,"")</f>
        <v>-14008307.350000001</v>
      </c>
      <c r="U267" s="7">
        <f t="shared" ref="U267:X316" si="99">IF(SUM($BC267:$BF267)&lt;&gt;0,BC267,IF(SUM($AY267:$BB267)&lt;&gt;0,AY267,IF(SUM($AU267:$AX267)&lt;&gt;0,AU267,IF(SUM($AQ267:$AT267)&lt;&gt;0,AQ267,""))))</f>
        <v>28650253.91</v>
      </c>
      <c r="V267" s="7">
        <f t="shared" si="99"/>
        <v>18513871</v>
      </c>
      <c r="W267" s="7">
        <f t="shared" si="99"/>
        <v>24144690.260000002</v>
      </c>
      <c r="X267" s="7">
        <f t="shared" si="97"/>
        <v>0</v>
      </c>
      <c r="Y267" s="7" t="str">
        <f t="shared" ref="Y267:Y316" si="100">IF(SUM(AA267:AC267)&lt;&gt;0,AA267-(AB267/3)-(AC267/3),"")</f>
        <v/>
      </c>
      <c r="Z267" s="7" t="str">
        <f t="shared" ref="Z267:Z316" si="101">IF(SUM(AA267:AC267)&lt;&gt;0,AA267-AB267-AC267,"")</f>
        <v/>
      </c>
      <c r="AA267" s="7" t="str">
        <f t="shared" ref="AA267:AB316" si="102">IF(SUM($AN267:$AP267)&lt;&gt;0,AN267,IF(SUM($AK267:$AM267)&lt;&gt;0,AK267,IF(SUM($AH267:$AJ267)&lt;&gt;0,AH267,IF(SUM($AE267:$AG267)&lt;&gt;0,AE267,""))))</f>
        <v/>
      </c>
      <c r="AB267" s="7" t="str">
        <f t="shared" si="102"/>
        <v/>
      </c>
      <c r="AC267" s="8" t="str">
        <f t="shared" ref="AC267:AC316" si="103">IF(SUM($AN267:$AP267)&lt;&gt;0,AP267,IF(SUM($AK267:$AM267)&lt;&gt;0,AM267,IF(SUM($AH267:$AJ267)&lt;&gt;0,AJ267,IF(SUM($AE267:$AG267)&lt;&gt;0,AG267,""))))</f>
        <v/>
      </c>
      <c r="AE267" s="9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>
        <v>19994043.719999999</v>
      </c>
      <c r="AR267" s="7">
        <v>10629707.49</v>
      </c>
      <c r="AS267" s="7">
        <v>13471899.859999999</v>
      </c>
      <c r="AT267" s="7">
        <v>0</v>
      </c>
      <c r="AU267" s="7">
        <v>23481131.73</v>
      </c>
      <c r="AV267" s="7">
        <v>16435870.49</v>
      </c>
      <c r="AW267" s="7">
        <v>16363768.300000001</v>
      </c>
      <c r="AX267" s="7">
        <v>0</v>
      </c>
      <c r="AY267" s="7">
        <v>28650253.91</v>
      </c>
      <c r="AZ267" s="7">
        <v>18513871</v>
      </c>
      <c r="BA267" s="7">
        <v>24144690.260000002</v>
      </c>
      <c r="BB267" s="7">
        <v>0</v>
      </c>
      <c r="BC267" s="7"/>
      <c r="BD267" s="7"/>
      <c r="BE267" s="7"/>
      <c r="BF267" s="7"/>
    </row>
    <row r="268" spans="1:58" hidden="1" x14ac:dyDescent="0.25">
      <c r="A268" s="3" t="s">
        <v>140</v>
      </c>
      <c r="B268" s="3" t="str">
        <f t="shared" si="85"/>
        <v>GO</v>
      </c>
      <c r="C268" s="3" t="s">
        <v>1526</v>
      </c>
      <c r="D268" s="3">
        <v>7</v>
      </c>
      <c r="E268" s="11">
        <f t="shared" si="86"/>
        <v>0.25363281848381225</v>
      </c>
      <c r="F268" s="11">
        <f t="shared" si="87"/>
        <v>0.74636718151618775</v>
      </c>
      <c r="G268" s="7">
        <v>8.3697002255415374</v>
      </c>
      <c r="H268" s="11">
        <f t="shared" si="88"/>
        <v>0.12493739134945675</v>
      </c>
      <c r="I268" s="7">
        <f t="shared" si="89"/>
        <v>-37081351.750114255</v>
      </c>
      <c r="J268" s="7">
        <v>8547811.5899999999</v>
      </c>
      <c r="K268" s="12">
        <v>0.11</v>
      </c>
      <c r="L268" s="7">
        <v>-299173.40999999997</v>
      </c>
      <c r="M268" s="10">
        <f t="shared" si="90"/>
        <v>3.5000000508902181E-2</v>
      </c>
      <c r="N268" s="12">
        <f t="shared" si="91"/>
        <v>0.14500000050890219</v>
      </c>
      <c r="O268" s="7">
        <f t="shared" si="92"/>
        <v>-2224881.105006855</v>
      </c>
      <c r="P268" s="11">
        <f t="shared" si="93"/>
        <v>0.26028663378702932</v>
      </c>
      <c r="Q268" s="12">
        <f t="shared" si="94"/>
        <v>0.37028663378702931</v>
      </c>
      <c r="R268" s="12">
        <f t="shared" si="95"/>
        <v>0.22528663327812712</v>
      </c>
      <c r="S268" s="12">
        <f t="shared" si="96"/>
        <v>1.5537009137065194</v>
      </c>
      <c r="T268" s="7">
        <f t="shared" si="98"/>
        <v>-42375655.619999997</v>
      </c>
      <c r="U268" s="7">
        <f t="shared" si="99"/>
        <v>10220077.34</v>
      </c>
      <c r="V268" s="7">
        <f t="shared" si="99"/>
        <v>31627798.649999999</v>
      </c>
      <c r="W268" s="7">
        <f t="shared" si="99"/>
        <v>20967934.309999999</v>
      </c>
      <c r="X268" s="7">
        <f t="shared" si="97"/>
        <v>0</v>
      </c>
      <c r="Y268" s="7" t="str">
        <f t="shared" si="100"/>
        <v/>
      </c>
      <c r="Z268" s="7" t="str">
        <f t="shared" si="101"/>
        <v/>
      </c>
      <c r="AA268" s="7" t="str">
        <f t="shared" si="102"/>
        <v/>
      </c>
      <c r="AB268" s="7" t="str">
        <f t="shared" si="102"/>
        <v/>
      </c>
      <c r="AC268" s="8" t="str">
        <f t="shared" si="103"/>
        <v/>
      </c>
      <c r="AE268" s="9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>
        <v>7374962.2699999996</v>
      </c>
      <c r="AR268" s="7">
        <v>23765112.68</v>
      </c>
      <c r="AS268" s="7">
        <v>14303459.73</v>
      </c>
      <c r="AT268" s="7">
        <v>0</v>
      </c>
      <c r="AU268" s="7">
        <v>8496708.9299999997</v>
      </c>
      <c r="AV268" s="7">
        <v>25850189.440000001</v>
      </c>
      <c r="AW268" s="7">
        <v>14125444.77</v>
      </c>
      <c r="AX268" s="7">
        <v>0</v>
      </c>
      <c r="AY268" s="7">
        <v>10220077.34</v>
      </c>
      <c r="AZ268" s="7">
        <v>31627798.649999999</v>
      </c>
      <c r="BA268" s="7">
        <v>20967934.309999999</v>
      </c>
      <c r="BB268" s="7">
        <v>0</v>
      </c>
      <c r="BC268" s="7"/>
      <c r="BD268" s="7"/>
      <c r="BE268" s="7"/>
      <c r="BF268" s="7"/>
    </row>
    <row r="269" spans="1:58" hidden="1" x14ac:dyDescent="0.25">
      <c r="A269" s="3" t="s">
        <v>1018</v>
      </c>
      <c r="B269" s="3" t="str">
        <f t="shared" si="85"/>
        <v>RS</v>
      </c>
      <c r="C269" s="3" t="s">
        <v>1529</v>
      </c>
      <c r="D269" s="3">
        <v>5</v>
      </c>
      <c r="E269" s="11">
        <f t="shared" si="86"/>
        <v>0.14843666469323771</v>
      </c>
      <c r="F269" s="11">
        <f t="shared" si="87"/>
        <v>0.85156333530676231</v>
      </c>
      <c r="G269" s="7">
        <v>16.216200825580501</v>
      </c>
      <c r="H269" s="11">
        <f t="shared" si="88"/>
        <v>0.27618244122071206</v>
      </c>
      <c r="I269" s="7">
        <f t="shared" si="89"/>
        <v>-218061962.80452281</v>
      </c>
      <c r="J269" s="7">
        <v>47576566.810000002</v>
      </c>
      <c r="K269" s="12">
        <v>0.13449999999999998</v>
      </c>
      <c r="L269" s="7">
        <v>-10043413.25</v>
      </c>
      <c r="M269" s="10">
        <f t="shared" si="90"/>
        <v>0.21109999992452166</v>
      </c>
      <c r="N269" s="12">
        <f t="shared" si="91"/>
        <v>0.34559999992452162</v>
      </c>
      <c r="O269" s="7">
        <f t="shared" si="92"/>
        <v>-13083717.768271368</v>
      </c>
      <c r="P269" s="11">
        <f t="shared" si="93"/>
        <v>0.27500340284161345</v>
      </c>
      <c r="Q269" s="12">
        <f t="shared" si="94"/>
        <v>0.40950340284161346</v>
      </c>
      <c r="R269" s="12">
        <f t="shared" si="95"/>
        <v>6.3903402917091845E-2</v>
      </c>
      <c r="S269" s="12">
        <f t="shared" si="96"/>
        <v>0.18490567977733852</v>
      </c>
      <c r="T269" s="7">
        <f t="shared" si="98"/>
        <v>-301266472.69</v>
      </c>
      <c r="U269" s="7">
        <f t="shared" si="99"/>
        <v>95588602.400000006</v>
      </c>
      <c r="V269" s="7">
        <f t="shared" si="99"/>
        <v>256547482.30000001</v>
      </c>
      <c r="W269" s="7">
        <f t="shared" si="99"/>
        <v>140307592.78999999</v>
      </c>
      <c r="X269" s="7">
        <f t="shared" si="97"/>
        <v>0</v>
      </c>
      <c r="Y269" s="7" t="str">
        <f t="shared" si="100"/>
        <v/>
      </c>
      <c r="Z269" s="7" t="str">
        <f t="shared" si="101"/>
        <v/>
      </c>
      <c r="AA269" s="7" t="str">
        <f t="shared" si="102"/>
        <v/>
      </c>
      <c r="AB269" s="7" t="str">
        <f t="shared" si="102"/>
        <v/>
      </c>
      <c r="AC269" s="8" t="str">
        <f t="shared" si="103"/>
        <v/>
      </c>
      <c r="AE269" s="9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>
        <v>38000018.640000001</v>
      </c>
      <c r="AR269" s="7">
        <v>205669339.77000001</v>
      </c>
      <c r="AS269" s="7">
        <v>98795352.480000004</v>
      </c>
      <c r="AT269" s="7">
        <v>35661784.810000002</v>
      </c>
      <c r="AU269" s="7">
        <v>83687156.689999998</v>
      </c>
      <c r="AV269" s="7">
        <v>220792657.97999999</v>
      </c>
      <c r="AW269" s="7">
        <v>110096073.13</v>
      </c>
      <c r="AX269" s="7">
        <v>0</v>
      </c>
      <c r="AY269" s="7">
        <v>95588602.400000006</v>
      </c>
      <c r="AZ269" s="7">
        <v>256547482.30000001</v>
      </c>
      <c r="BA269" s="7">
        <v>140307592.78999999</v>
      </c>
      <c r="BB269" s="7">
        <v>0</v>
      </c>
      <c r="BC269" s="7"/>
      <c r="BD269" s="7"/>
      <c r="BE269" s="7"/>
      <c r="BF269" s="7"/>
    </row>
    <row r="270" spans="1:58" hidden="1" x14ac:dyDescent="0.25">
      <c r="A270" s="3" t="s">
        <v>763</v>
      </c>
      <c r="B270" s="3" t="str">
        <f t="shared" si="85"/>
        <v>PR</v>
      </c>
      <c r="C270" s="3" t="s">
        <v>1529</v>
      </c>
      <c r="D270" s="3">
        <v>7</v>
      </c>
      <c r="E270" s="11">
        <f t="shared" si="86"/>
        <v>0</v>
      </c>
      <c r="F270" s="11">
        <f t="shared" si="87"/>
        <v>1</v>
      </c>
      <c r="G270" s="7">
        <v>39.812333635366741</v>
      </c>
      <c r="H270" s="11">
        <f t="shared" si="88"/>
        <v>0.79624667270733485</v>
      </c>
      <c r="I270" s="7">
        <f t="shared" si="89"/>
        <v>-3730264.2055171803</v>
      </c>
      <c r="J270" s="7">
        <v>4863412.2300000004</v>
      </c>
      <c r="K270" s="12">
        <v>0.11</v>
      </c>
      <c r="L270" s="7">
        <v>0</v>
      </c>
      <c r="M270" s="10">
        <f t="shared" si="90"/>
        <v>0</v>
      </c>
      <c r="N270" s="12">
        <f t="shared" si="91"/>
        <v>0.11</v>
      </c>
      <c r="O270" s="7">
        <f t="shared" si="92"/>
        <v>-223815.85233103079</v>
      </c>
      <c r="P270" s="11">
        <f t="shared" si="93"/>
        <v>4.602033340921026E-2</v>
      </c>
      <c r="Q270" s="12">
        <f t="shared" si="94"/>
        <v>0.15602033340921026</v>
      </c>
      <c r="R270" s="12">
        <f t="shared" si="95"/>
        <v>4.602033340921026E-2</v>
      </c>
      <c r="S270" s="12">
        <f t="shared" si="96"/>
        <v>0.418366667356457</v>
      </c>
      <c r="T270" s="7">
        <f t="shared" si="98"/>
        <v>-18307746.210000001</v>
      </c>
      <c r="U270" s="7">
        <f t="shared" si="99"/>
        <v>15644874.439999999</v>
      </c>
      <c r="V270" s="7">
        <f t="shared" si="99"/>
        <v>19435648.23</v>
      </c>
      <c r="W270" s="7">
        <f t="shared" si="99"/>
        <v>15077749.220000001</v>
      </c>
      <c r="X270" s="7">
        <f t="shared" si="97"/>
        <v>560776.80000000005</v>
      </c>
      <c r="Y270" s="7" t="str">
        <f t="shared" si="100"/>
        <v/>
      </c>
      <c r="Z270" s="7" t="str">
        <f t="shared" si="101"/>
        <v/>
      </c>
      <c r="AA270" s="7" t="str">
        <f t="shared" si="102"/>
        <v/>
      </c>
      <c r="AB270" s="7" t="str">
        <f t="shared" si="102"/>
        <v/>
      </c>
      <c r="AC270" s="8" t="str">
        <f t="shared" si="103"/>
        <v/>
      </c>
      <c r="AE270" s="9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>
        <v>12140959.199999999</v>
      </c>
      <c r="AR270" s="7">
        <v>12939697.51</v>
      </c>
      <c r="AS270" s="7">
        <v>12109211.35</v>
      </c>
      <c r="AT270" s="7">
        <v>13094983.939999999</v>
      </c>
      <c r="AU270" s="7">
        <v>13345583.109999999</v>
      </c>
      <c r="AV270" s="7">
        <v>12777060.01</v>
      </c>
      <c r="AW270" s="7">
        <v>14684663.58</v>
      </c>
      <c r="AX270" s="7">
        <v>14157321.109999999</v>
      </c>
      <c r="AY270" s="7">
        <v>15644874.439999999</v>
      </c>
      <c r="AZ270" s="7">
        <v>19435648.23</v>
      </c>
      <c r="BA270" s="7">
        <v>15077749.220000001</v>
      </c>
      <c r="BB270" s="7">
        <v>560776.80000000005</v>
      </c>
      <c r="BC270" s="7"/>
      <c r="BD270" s="7"/>
      <c r="BE270" s="7"/>
      <c r="BF270" s="7"/>
    </row>
    <row r="271" spans="1:58" hidden="1" x14ac:dyDescent="0.25">
      <c r="A271" s="3" t="s">
        <v>42</v>
      </c>
      <c r="B271" s="3" t="str">
        <f t="shared" si="85"/>
        <v>BA</v>
      </c>
      <c r="C271" s="3" t="s">
        <v>1528</v>
      </c>
      <c r="D271" s="3">
        <v>5</v>
      </c>
      <c r="E271" s="11">
        <f t="shared" si="86"/>
        <v>0.13980714038621436</v>
      </c>
      <c r="F271" s="11">
        <f t="shared" si="87"/>
        <v>0.86019285961378567</v>
      </c>
      <c r="G271" s="7">
        <v>8.2419779265188975</v>
      </c>
      <c r="H271" s="11">
        <f t="shared" si="88"/>
        <v>0.14179381122971979</v>
      </c>
      <c r="I271" s="7">
        <f t="shared" si="89"/>
        <v>-117757243.41603969</v>
      </c>
      <c r="J271" s="7">
        <v>47678587.049999997</v>
      </c>
      <c r="K271" s="12">
        <v>0.17300000000000001</v>
      </c>
      <c r="L271" s="7">
        <v>-2393465.0699999998</v>
      </c>
      <c r="M271" s="10">
        <f t="shared" si="90"/>
        <v>5.0200000001887637E-2</v>
      </c>
      <c r="N271" s="12">
        <f t="shared" si="91"/>
        <v>0.22320000000188767</v>
      </c>
      <c r="O271" s="7">
        <f t="shared" si="92"/>
        <v>-7065434.6049623815</v>
      </c>
      <c r="P271" s="11">
        <f t="shared" si="93"/>
        <v>0.14818884203831251</v>
      </c>
      <c r="Q271" s="12">
        <f t="shared" si="94"/>
        <v>0.32118884203831255</v>
      </c>
      <c r="R271" s="12">
        <f t="shared" si="95"/>
        <v>9.7988842036424884E-2</v>
      </c>
      <c r="S271" s="12">
        <f t="shared" si="96"/>
        <v>0.43901810947847753</v>
      </c>
      <c r="T271" s="7">
        <f t="shared" si="98"/>
        <v>-137213230.29000002</v>
      </c>
      <c r="U271" s="7">
        <f t="shared" si="99"/>
        <v>52113674.890000001</v>
      </c>
      <c r="V271" s="7">
        <f t="shared" si="99"/>
        <v>118029840.94</v>
      </c>
      <c r="W271" s="7">
        <f t="shared" si="99"/>
        <v>86498664.810000002</v>
      </c>
      <c r="X271" s="7">
        <f t="shared" si="97"/>
        <v>15201600.57</v>
      </c>
      <c r="Y271" s="7" t="str">
        <f t="shared" si="100"/>
        <v/>
      </c>
      <c r="Z271" s="7" t="str">
        <f t="shared" si="101"/>
        <v/>
      </c>
      <c r="AA271" s="7" t="str">
        <f t="shared" si="102"/>
        <v/>
      </c>
      <c r="AB271" s="7" t="str">
        <f t="shared" si="102"/>
        <v/>
      </c>
      <c r="AC271" s="8" t="str">
        <f t="shared" si="103"/>
        <v/>
      </c>
      <c r="AE271" s="9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>
        <v>46796640.640000001</v>
      </c>
      <c r="AR271" s="7">
        <v>104778896.52</v>
      </c>
      <c r="AS271" s="7">
        <v>56350961.689999998</v>
      </c>
      <c r="AT271" s="7">
        <v>9475691.2100000009</v>
      </c>
      <c r="AU271" s="7">
        <v>52113674.890000001</v>
      </c>
      <c r="AV271" s="7">
        <v>118029840.94</v>
      </c>
      <c r="AW271" s="7">
        <v>86498664.810000002</v>
      </c>
      <c r="AX271" s="7">
        <v>15201600.57</v>
      </c>
      <c r="AY271" s="7"/>
      <c r="AZ271" s="7"/>
      <c r="BA271" s="7"/>
      <c r="BB271" s="7"/>
      <c r="BC271" s="7"/>
      <c r="BD271" s="7"/>
      <c r="BE271" s="7"/>
      <c r="BF271" s="7"/>
    </row>
    <row r="272" spans="1:58" hidden="1" x14ac:dyDescent="0.25">
      <c r="A272" s="3" t="s">
        <v>461</v>
      </c>
      <c r="B272" s="3" t="str">
        <f t="shared" si="85"/>
        <v>MS</v>
      </c>
      <c r="C272" s="3" t="s">
        <v>1526</v>
      </c>
      <c r="D272" s="3">
        <v>2</v>
      </c>
      <c r="E272" s="11">
        <f t="shared" si="86"/>
        <v>0.53864556665741958</v>
      </c>
      <c r="F272" s="11">
        <f t="shared" si="87"/>
        <v>0.46135443334258042</v>
      </c>
      <c r="G272" s="7">
        <v>47.689194516592437</v>
      </c>
      <c r="H272" s="11">
        <f t="shared" si="88"/>
        <v>0.44003242625533195</v>
      </c>
      <c r="I272" s="7">
        <f t="shared" si="89"/>
        <v>-2905309883.8960314</v>
      </c>
      <c r="J272" s="7">
        <v>679864405.36800003</v>
      </c>
      <c r="K272" s="12">
        <v>0.11</v>
      </c>
      <c r="L272" s="7">
        <v>-121421132.16</v>
      </c>
      <c r="M272" s="10">
        <f t="shared" si="90"/>
        <v>0.17859610122444433</v>
      </c>
      <c r="N272" s="12">
        <f t="shared" si="91"/>
        <v>0.28859610122444435</v>
      </c>
      <c r="O272" s="7">
        <f t="shared" si="92"/>
        <v>-174318593.03376189</v>
      </c>
      <c r="P272" s="11">
        <f t="shared" si="93"/>
        <v>0.25640199965963206</v>
      </c>
      <c r="Q272" s="12">
        <f t="shared" si="94"/>
        <v>0.36640199965963205</v>
      </c>
      <c r="R272" s="12">
        <f t="shared" si="95"/>
        <v>7.7805898435187704E-2</v>
      </c>
      <c r="S272" s="12">
        <f t="shared" si="96"/>
        <v>0.2696013497932781</v>
      </c>
      <c r="T272" s="7">
        <f t="shared" si="98"/>
        <v>-5188353790.6800003</v>
      </c>
      <c r="U272" s="7">
        <f t="shared" si="99"/>
        <v>10117560.029999999</v>
      </c>
      <c r="V272" s="7">
        <f t="shared" si="99"/>
        <v>2393670023.0799999</v>
      </c>
      <c r="W272" s="7">
        <f t="shared" si="99"/>
        <v>2804801327.6300001</v>
      </c>
      <c r="X272" s="7">
        <f t="shared" si="97"/>
        <v>0</v>
      </c>
      <c r="Y272" s="7" t="str">
        <f t="shared" si="100"/>
        <v/>
      </c>
      <c r="Z272" s="7" t="str">
        <f t="shared" si="101"/>
        <v/>
      </c>
      <c r="AA272" s="7" t="str">
        <f t="shared" si="102"/>
        <v/>
      </c>
      <c r="AB272" s="7" t="str">
        <f t="shared" si="102"/>
        <v/>
      </c>
      <c r="AC272" s="8" t="str">
        <f t="shared" si="103"/>
        <v/>
      </c>
      <c r="AE272" s="9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>
        <v>87867212.359999999</v>
      </c>
      <c r="AR272" s="7">
        <v>2833199538.8899999</v>
      </c>
      <c r="AS272" s="7">
        <v>2351909256.27</v>
      </c>
      <c r="AT272" s="7">
        <v>43679414.090000004</v>
      </c>
      <c r="AU272" s="7">
        <v>25174854.43</v>
      </c>
      <c r="AV272" s="7">
        <v>2577310625.0599999</v>
      </c>
      <c r="AW272" s="7">
        <v>2702169625.4200001</v>
      </c>
      <c r="AX272" s="7">
        <v>44768536.18</v>
      </c>
      <c r="AY272" s="7">
        <v>10117560.029999999</v>
      </c>
      <c r="AZ272" s="7">
        <v>2393670023.0799999</v>
      </c>
      <c r="BA272" s="7">
        <v>2804801327.6300001</v>
      </c>
      <c r="BB272" s="7">
        <v>0</v>
      </c>
      <c r="BC272" s="7"/>
      <c r="BD272" s="7"/>
      <c r="BE272" s="7"/>
      <c r="BF272" s="7"/>
    </row>
    <row r="273" spans="1:58" hidden="1" x14ac:dyDescent="0.25">
      <c r="A273" s="3" t="s">
        <v>764</v>
      </c>
      <c r="B273" s="3" t="str">
        <f t="shared" si="85"/>
        <v>PR</v>
      </c>
      <c r="C273" s="3" t="s">
        <v>1529</v>
      </c>
      <c r="D273" s="3">
        <v>4</v>
      </c>
      <c r="E273" s="11">
        <f t="shared" si="86"/>
        <v>0.12810833041599398</v>
      </c>
      <c r="F273" s="11">
        <f t="shared" si="87"/>
        <v>0.87189166958400599</v>
      </c>
      <c r="G273" s="7">
        <v>11.790133473615247</v>
      </c>
      <c r="H273" s="11">
        <f t="shared" si="88"/>
        <v>0.20559438317857348</v>
      </c>
      <c r="I273" s="7">
        <f t="shared" si="89"/>
        <v>-140953449.2887398</v>
      </c>
      <c r="J273" s="7">
        <v>81229275.977142856</v>
      </c>
      <c r="K273" s="12">
        <v>0.12</v>
      </c>
      <c r="L273" s="7">
        <v>-3622836.29</v>
      </c>
      <c r="M273" s="10">
        <f t="shared" si="90"/>
        <v>4.4600130266080812E-2</v>
      </c>
      <c r="N273" s="12">
        <f t="shared" si="91"/>
        <v>0.16460013026608081</v>
      </c>
      <c r="O273" s="7">
        <f t="shared" si="92"/>
        <v>-8457206.9573243875</v>
      </c>
      <c r="P273" s="11">
        <f t="shared" si="93"/>
        <v>0.10411525716053613</v>
      </c>
      <c r="Q273" s="12">
        <f t="shared" si="94"/>
        <v>0.22411525716053612</v>
      </c>
      <c r="R273" s="12">
        <f t="shared" si="95"/>
        <v>5.9515126894455317E-2</v>
      </c>
      <c r="S273" s="12">
        <f t="shared" si="96"/>
        <v>0.36157399631608689</v>
      </c>
      <c r="T273" s="7">
        <f t="shared" si="98"/>
        <v>-177432594.00999999</v>
      </c>
      <c r="U273" s="7">
        <f t="shared" si="99"/>
        <v>260471626.86000001</v>
      </c>
      <c r="V273" s="7">
        <f t="shared" si="99"/>
        <v>154702000.63</v>
      </c>
      <c r="W273" s="7">
        <f t="shared" si="99"/>
        <v>283202220.24000001</v>
      </c>
      <c r="X273" s="7">
        <f t="shared" si="97"/>
        <v>0</v>
      </c>
      <c r="Y273" s="7" t="str">
        <f t="shared" si="100"/>
        <v/>
      </c>
      <c r="Z273" s="7" t="str">
        <f t="shared" si="101"/>
        <v/>
      </c>
      <c r="AA273" s="7" t="str">
        <f t="shared" si="102"/>
        <v/>
      </c>
      <c r="AB273" s="7" t="str">
        <f t="shared" si="102"/>
        <v/>
      </c>
      <c r="AC273" s="8" t="str">
        <f t="shared" si="103"/>
        <v/>
      </c>
      <c r="AE273" s="9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>
        <v>193506171.25999999</v>
      </c>
      <c r="AR273" s="7">
        <v>143639053.53</v>
      </c>
      <c r="AS273" s="7">
        <v>152993944.88</v>
      </c>
      <c r="AT273" s="7">
        <v>0</v>
      </c>
      <c r="AU273" s="7">
        <v>224483687.53999999</v>
      </c>
      <c r="AV273" s="7">
        <v>170654474.59999999</v>
      </c>
      <c r="AW273" s="7">
        <v>224665875.38999999</v>
      </c>
      <c r="AX273" s="7">
        <v>0</v>
      </c>
      <c r="AY273" s="7">
        <v>260471626.86000001</v>
      </c>
      <c r="AZ273" s="7">
        <v>154702000.63</v>
      </c>
      <c r="BA273" s="7">
        <v>283202220.24000001</v>
      </c>
      <c r="BB273" s="7">
        <v>0</v>
      </c>
      <c r="BC273" s="7"/>
      <c r="BD273" s="7"/>
      <c r="BE273" s="7"/>
      <c r="BF273" s="7"/>
    </row>
    <row r="274" spans="1:58" hidden="1" x14ac:dyDescent="0.25">
      <c r="A274" s="3" t="s">
        <v>708</v>
      </c>
      <c r="B274" s="3" t="str">
        <f t="shared" si="85"/>
        <v>PI</v>
      </c>
      <c r="C274" s="3" t="s">
        <v>1528</v>
      </c>
      <c r="D274" s="3">
        <v>6</v>
      </c>
      <c r="E274" s="11">
        <f t="shared" si="86"/>
        <v>0.46852539430431156</v>
      </c>
      <c r="F274" s="11">
        <f t="shared" si="87"/>
        <v>0.5314746056956885</v>
      </c>
      <c r="G274" s="7">
        <v>19.536544099906596</v>
      </c>
      <c r="H274" s="11">
        <f t="shared" si="88"/>
        <v>0.20766354144308574</v>
      </c>
      <c r="I274" s="7">
        <f t="shared" si="89"/>
        <v>-139184358.03239924</v>
      </c>
      <c r="J274" s="7">
        <v>28698815.940000001</v>
      </c>
      <c r="K274" s="12">
        <v>0.11</v>
      </c>
      <c r="L274" s="7">
        <v>-855224.72</v>
      </c>
      <c r="M274" s="10">
        <f t="shared" si="90"/>
        <v>2.9800000173805078E-2</v>
      </c>
      <c r="N274" s="12">
        <f t="shared" si="91"/>
        <v>0.13980000017380509</v>
      </c>
      <c r="O274" s="7">
        <f t="shared" si="92"/>
        <v>-8351061.4819439538</v>
      </c>
      <c r="P274" s="11">
        <f t="shared" si="93"/>
        <v>0.29098975718731179</v>
      </c>
      <c r="Q274" s="12">
        <f t="shared" si="94"/>
        <v>0.40098975718731178</v>
      </c>
      <c r="R274" s="12">
        <f t="shared" si="95"/>
        <v>0.26118975701350666</v>
      </c>
      <c r="S274" s="12">
        <f t="shared" si="96"/>
        <v>1.8683101336822951</v>
      </c>
      <c r="T274" s="7">
        <f t="shared" si="98"/>
        <v>-175663200.31</v>
      </c>
      <c r="U274" s="7">
        <f t="shared" si="99"/>
        <v>3900576.6</v>
      </c>
      <c r="V274" s="7">
        <f t="shared" si="99"/>
        <v>93360530.120000005</v>
      </c>
      <c r="W274" s="7">
        <f t="shared" si="99"/>
        <v>86203246.790000007</v>
      </c>
      <c r="X274" s="7">
        <f t="shared" si="97"/>
        <v>0</v>
      </c>
      <c r="Y274" s="7" t="str">
        <f t="shared" si="100"/>
        <v/>
      </c>
      <c r="Z274" s="7" t="str">
        <f t="shared" si="101"/>
        <v/>
      </c>
      <c r="AA274" s="7" t="str">
        <f t="shared" si="102"/>
        <v/>
      </c>
      <c r="AB274" s="7" t="str">
        <f t="shared" si="102"/>
        <v/>
      </c>
      <c r="AC274" s="8" t="str">
        <f t="shared" si="103"/>
        <v/>
      </c>
      <c r="AE274" s="9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>
        <v>4168479.12</v>
      </c>
      <c r="AR274" s="7">
        <v>90754657.430000007</v>
      </c>
      <c r="AS274" s="7">
        <v>13645409.310000001</v>
      </c>
      <c r="AT274" s="7">
        <v>2640309.4900000002</v>
      </c>
      <c r="AU274" s="7">
        <v>0</v>
      </c>
      <c r="AV274" s="7">
        <v>80821005.959999993</v>
      </c>
      <c r="AW274" s="7">
        <v>48430372.100000001</v>
      </c>
      <c r="AX274" s="7">
        <v>2198510.13</v>
      </c>
      <c r="AY274" s="7">
        <v>3900576.6</v>
      </c>
      <c r="AZ274" s="7">
        <v>93360530.120000005</v>
      </c>
      <c r="BA274" s="7">
        <v>86203246.790000007</v>
      </c>
      <c r="BB274" s="7">
        <v>0</v>
      </c>
      <c r="BC274" s="7"/>
      <c r="BD274" s="7"/>
      <c r="BE274" s="7"/>
      <c r="BF274" s="7"/>
    </row>
    <row r="275" spans="1:58" hidden="1" x14ac:dyDescent="0.25">
      <c r="A275" s="3" t="s">
        <v>956</v>
      </c>
      <c r="B275" s="3" t="str">
        <f t="shared" si="85"/>
        <v>RO</v>
      </c>
      <c r="C275" s="3" t="s">
        <v>1527</v>
      </c>
      <c r="D275" s="3">
        <v>6</v>
      </c>
      <c r="E275" s="11">
        <f t="shared" si="86"/>
        <v>0</v>
      </c>
      <c r="F275" s="11">
        <f t="shared" si="87"/>
        <v>1</v>
      </c>
      <c r="G275" s="7">
        <v>27.800089236483291</v>
      </c>
      <c r="H275" s="11">
        <f t="shared" si="88"/>
        <v>0.55600178472966588</v>
      </c>
      <c r="I275" s="7">
        <f t="shared" si="89"/>
        <v>-5196725.3271197798</v>
      </c>
      <c r="J275" s="7">
        <v>15657710.5</v>
      </c>
      <c r="K275" s="12">
        <v>0.11</v>
      </c>
      <c r="L275" s="7">
        <v>-533973.22</v>
      </c>
      <c r="M275" s="10">
        <f t="shared" si="90"/>
        <v>3.4102892629161843E-2</v>
      </c>
      <c r="N275" s="12">
        <f t="shared" si="91"/>
        <v>0.14410289262916184</v>
      </c>
      <c r="O275" s="7">
        <f t="shared" si="92"/>
        <v>-311803.51962718676</v>
      </c>
      <c r="P275" s="11">
        <f t="shared" si="93"/>
        <v>1.9913736406557445E-2</v>
      </c>
      <c r="Q275" s="12">
        <f t="shared" si="94"/>
        <v>0.12991373640655746</v>
      </c>
      <c r="R275" s="12">
        <f t="shared" si="95"/>
        <v>-1.4189156222604388E-2</v>
      </c>
      <c r="S275" s="12">
        <f t="shared" si="96"/>
        <v>-9.8465450371764129E-2</v>
      </c>
      <c r="T275" s="7">
        <f t="shared" si="98"/>
        <v>-11704383.370000003</v>
      </c>
      <c r="U275" s="7">
        <f t="shared" si="99"/>
        <v>26505401.989999998</v>
      </c>
      <c r="V275" s="7">
        <f t="shared" si="99"/>
        <v>32044911.260000002</v>
      </c>
      <c r="W275" s="7">
        <f t="shared" si="99"/>
        <v>6164874.0999999996</v>
      </c>
      <c r="X275" s="7">
        <f t="shared" si="97"/>
        <v>0</v>
      </c>
      <c r="Y275" s="7" t="str">
        <f t="shared" si="100"/>
        <v/>
      </c>
      <c r="Z275" s="7" t="str">
        <f t="shared" si="101"/>
        <v/>
      </c>
      <c r="AA275" s="7" t="str">
        <f t="shared" si="102"/>
        <v/>
      </c>
      <c r="AB275" s="7" t="str">
        <f t="shared" si="102"/>
        <v/>
      </c>
      <c r="AC275" s="8" t="str">
        <f t="shared" si="103"/>
        <v/>
      </c>
      <c r="AE275" s="9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>
        <v>15141281.91</v>
      </c>
      <c r="AR275" s="7">
        <v>26082843.129999999</v>
      </c>
      <c r="AS275" s="7">
        <v>4190989.51</v>
      </c>
      <c r="AT275" s="7">
        <v>0</v>
      </c>
      <c r="AU275" s="7">
        <v>6704124.7000000002</v>
      </c>
      <c r="AV275" s="7">
        <v>29606825.32</v>
      </c>
      <c r="AW275" s="7">
        <v>5962471.6799999997</v>
      </c>
      <c r="AX275" s="7">
        <v>17304197.640000001</v>
      </c>
      <c r="AY275" s="7">
        <v>26505401.989999998</v>
      </c>
      <c r="AZ275" s="7">
        <v>32044911.260000002</v>
      </c>
      <c r="BA275" s="7">
        <v>6164874.0999999996</v>
      </c>
      <c r="BB275" s="7">
        <v>0</v>
      </c>
      <c r="BC275" s="7"/>
      <c r="BD275" s="7"/>
      <c r="BE275" s="7"/>
      <c r="BF275" s="7"/>
    </row>
    <row r="276" spans="1:58" hidden="1" x14ac:dyDescent="0.25">
      <c r="A276" s="3" t="s">
        <v>927</v>
      </c>
      <c r="B276" s="3" t="str">
        <f t="shared" si="85"/>
        <v>RN</v>
      </c>
      <c r="C276" s="3" t="s">
        <v>1528</v>
      </c>
      <c r="D276" s="3">
        <v>6</v>
      </c>
      <c r="E276" s="11">
        <f t="shared" si="86"/>
        <v>0</v>
      </c>
      <c r="F276" s="11">
        <f t="shared" si="87"/>
        <v>1</v>
      </c>
      <c r="G276" s="7">
        <v>6.6473791391247499</v>
      </c>
      <c r="H276" s="11">
        <f t="shared" si="88"/>
        <v>0.13294758278249499</v>
      </c>
      <c r="I276" s="7">
        <f t="shared" si="89"/>
        <v>-32927488.457662668</v>
      </c>
      <c r="J276" s="7">
        <v>9392406.8499999996</v>
      </c>
      <c r="K276" s="12">
        <v>0.11</v>
      </c>
      <c r="L276" s="7">
        <v>0</v>
      </c>
      <c r="M276" s="10">
        <f t="shared" si="90"/>
        <v>0</v>
      </c>
      <c r="N276" s="12">
        <f t="shared" si="91"/>
        <v>0.11</v>
      </c>
      <c r="O276" s="7">
        <f t="shared" si="92"/>
        <v>-1975649.30745976</v>
      </c>
      <c r="P276" s="11">
        <f t="shared" si="93"/>
        <v>0.21034537142732057</v>
      </c>
      <c r="Q276" s="12">
        <f t="shared" si="94"/>
        <v>0.32034537142732056</v>
      </c>
      <c r="R276" s="12">
        <f t="shared" si="95"/>
        <v>0.21034537142732057</v>
      </c>
      <c r="S276" s="12">
        <f t="shared" si="96"/>
        <v>1.912230649339278</v>
      </c>
      <c r="T276" s="7">
        <f t="shared" si="98"/>
        <v>-37976352.759999998</v>
      </c>
      <c r="U276" s="7">
        <f t="shared" si="99"/>
        <v>0</v>
      </c>
      <c r="V276" s="7">
        <f t="shared" si="99"/>
        <v>37976352.759999998</v>
      </c>
      <c r="W276" s="7">
        <f t="shared" si="99"/>
        <v>0</v>
      </c>
      <c r="X276" s="7">
        <f t="shared" si="97"/>
        <v>0</v>
      </c>
      <c r="Y276" s="7" t="str">
        <f t="shared" si="100"/>
        <v/>
      </c>
      <c r="Z276" s="7" t="str">
        <f t="shared" si="101"/>
        <v/>
      </c>
      <c r="AA276" s="7" t="str">
        <f t="shared" si="102"/>
        <v/>
      </c>
      <c r="AB276" s="7" t="str">
        <f t="shared" si="102"/>
        <v/>
      </c>
      <c r="AC276" s="8" t="str">
        <f t="shared" si="103"/>
        <v/>
      </c>
      <c r="AE276" s="9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>
        <v>0</v>
      </c>
      <c r="AZ276" s="7">
        <v>37976352.759999998</v>
      </c>
      <c r="BA276" s="7">
        <v>0</v>
      </c>
      <c r="BB276" s="7">
        <v>0</v>
      </c>
      <c r="BC276" s="7"/>
      <c r="BD276" s="7"/>
      <c r="BE276" s="7"/>
      <c r="BF276" s="7"/>
    </row>
    <row r="277" spans="1:58" hidden="1" x14ac:dyDescent="0.25">
      <c r="A277" s="3" t="s">
        <v>304</v>
      </c>
      <c r="B277" s="3" t="str">
        <f t="shared" si="85"/>
        <v>MG</v>
      </c>
      <c r="C277" s="3" t="s">
        <v>1530</v>
      </c>
      <c r="D277" s="3">
        <v>6</v>
      </c>
      <c r="E277" s="11">
        <f t="shared" si="86"/>
        <v>0</v>
      </c>
      <c r="F277" s="11">
        <f t="shared" si="87"/>
        <v>1</v>
      </c>
      <c r="G277" s="7">
        <v>6.196196050418588</v>
      </c>
      <c r="H277" s="11">
        <f t="shared" si="88"/>
        <v>0.12392392100837175</v>
      </c>
      <c r="I277" s="7">
        <f t="shared" si="89"/>
        <v>-10278714.77994496</v>
      </c>
      <c r="J277" s="7">
        <v>10245480.699999999</v>
      </c>
      <c r="K277" s="12">
        <v>0.11</v>
      </c>
      <c r="L277" s="7">
        <v>-789926.56</v>
      </c>
      <c r="M277" s="10">
        <f t="shared" si="90"/>
        <v>7.7099999807720115E-2</v>
      </c>
      <c r="N277" s="12">
        <f t="shared" si="91"/>
        <v>0.18709999980772013</v>
      </c>
      <c r="O277" s="7">
        <f t="shared" si="92"/>
        <v>-616722.88679669762</v>
      </c>
      <c r="P277" s="11">
        <f t="shared" si="93"/>
        <v>6.0194626768141551E-2</v>
      </c>
      <c r="Q277" s="12">
        <f t="shared" si="94"/>
        <v>0.17019462676814157</v>
      </c>
      <c r="R277" s="12">
        <f t="shared" si="95"/>
        <v>-1.6905373039578564E-2</v>
      </c>
      <c r="S277" s="12">
        <f t="shared" si="96"/>
        <v>-9.0354746429459953E-2</v>
      </c>
      <c r="T277" s="7">
        <f t="shared" si="98"/>
        <v>-11732673.710000001</v>
      </c>
      <c r="U277" s="7">
        <f t="shared" si="99"/>
        <v>10924488.060000001</v>
      </c>
      <c r="V277" s="7">
        <f t="shared" si="99"/>
        <v>16148405.529999999</v>
      </c>
      <c r="W277" s="7">
        <f t="shared" si="99"/>
        <v>10777818.960000001</v>
      </c>
      <c r="X277" s="7">
        <f t="shared" si="97"/>
        <v>4269062.72</v>
      </c>
      <c r="Y277" s="7" t="str">
        <f t="shared" si="100"/>
        <v/>
      </c>
      <c r="Z277" s="7" t="str">
        <f t="shared" si="101"/>
        <v/>
      </c>
      <c r="AA277" s="7" t="str">
        <f t="shared" si="102"/>
        <v/>
      </c>
      <c r="AB277" s="7" t="str">
        <f t="shared" si="102"/>
        <v/>
      </c>
      <c r="AC277" s="8" t="str">
        <f t="shared" si="103"/>
        <v/>
      </c>
      <c r="AE277" s="9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>
        <v>8382920.9000000004</v>
      </c>
      <c r="AR277" s="7">
        <v>8181859.9800000004</v>
      </c>
      <c r="AS277" s="7">
        <v>9116156.8000000007</v>
      </c>
      <c r="AT277" s="7">
        <v>1964660.4</v>
      </c>
      <c r="AU277" s="7">
        <v>8245867.71</v>
      </c>
      <c r="AV277" s="7">
        <v>10213154.140000001</v>
      </c>
      <c r="AW277" s="7">
        <v>12467831.5</v>
      </c>
      <c r="AX277" s="7">
        <v>1964660.4</v>
      </c>
      <c r="AY277" s="7">
        <v>10924488.060000001</v>
      </c>
      <c r="AZ277" s="7">
        <v>16148405.529999999</v>
      </c>
      <c r="BA277" s="7">
        <v>10777818.960000001</v>
      </c>
      <c r="BB277" s="7">
        <v>4269062.72</v>
      </c>
      <c r="BC277" s="7"/>
      <c r="BD277" s="7"/>
      <c r="BE277" s="7"/>
      <c r="BF277" s="7"/>
    </row>
    <row r="278" spans="1:58" hidden="1" x14ac:dyDescent="0.25">
      <c r="A278" s="3" t="s">
        <v>141</v>
      </c>
      <c r="B278" s="3" t="str">
        <f t="shared" si="85"/>
        <v>GO</v>
      </c>
      <c r="C278" s="3" t="s">
        <v>1526</v>
      </c>
      <c r="D278" s="3">
        <v>6</v>
      </c>
      <c r="E278" s="11">
        <f t="shared" si="86"/>
        <v>0.15103467305415716</v>
      </c>
      <c r="F278" s="11">
        <f t="shared" si="87"/>
        <v>0.84896532694584281</v>
      </c>
      <c r="G278" s="7">
        <v>40.694914274019069</v>
      </c>
      <c r="H278" s="11">
        <f t="shared" si="88"/>
        <v>0.69097142403351286</v>
      </c>
      <c r="I278" s="7">
        <f t="shared" si="89"/>
        <v>-21171734.278383344</v>
      </c>
      <c r="J278" s="7">
        <v>17012560.890000001</v>
      </c>
      <c r="K278" s="12">
        <v>0.11</v>
      </c>
      <c r="L278" s="7">
        <v>-666363.87</v>
      </c>
      <c r="M278" s="10">
        <f t="shared" si="90"/>
        <v>3.9168933725415161E-2</v>
      </c>
      <c r="N278" s="12">
        <f t="shared" si="91"/>
        <v>0.14916893372541518</v>
      </c>
      <c r="O278" s="7">
        <f t="shared" si="92"/>
        <v>-1270304.0567030006</v>
      </c>
      <c r="P278" s="11">
        <f t="shared" si="93"/>
        <v>7.4668597215701168E-2</v>
      </c>
      <c r="Q278" s="12">
        <f t="shared" si="94"/>
        <v>0.18466859721570117</v>
      </c>
      <c r="R278" s="12">
        <f t="shared" si="95"/>
        <v>3.5499663490285993E-2</v>
      </c>
      <c r="S278" s="12">
        <f t="shared" si="96"/>
        <v>0.23798295398177549</v>
      </c>
      <c r="T278" s="7">
        <f t="shared" si="98"/>
        <v>-68510603.629999995</v>
      </c>
      <c r="U278" s="7">
        <f t="shared" si="99"/>
        <v>16255690.16</v>
      </c>
      <c r="V278" s="7">
        <f t="shared" si="99"/>
        <v>58163127.009999998</v>
      </c>
      <c r="W278" s="7">
        <f t="shared" si="99"/>
        <v>30170560.16</v>
      </c>
      <c r="X278" s="7">
        <f t="shared" si="97"/>
        <v>3567393.38</v>
      </c>
      <c r="Y278" s="7" t="str">
        <f t="shared" si="100"/>
        <v/>
      </c>
      <c r="Z278" s="7" t="str">
        <f t="shared" si="101"/>
        <v/>
      </c>
      <c r="AA278" s="7" t="str">
        <f t="shared" si="102"/>
        <v/>
      </c>
      <c r="AB278" s="7" t="str">
        <f t="shared" si="102"/>
        <v/>
      </c>
      <c r="AC278" s="8" t="str">
        <f t="shared" si="103"/>
        <v/>
      </c>
      <c r="AE278" s="9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>
        <v>9286190.8800000008</v>
      </c>
      <c r="AR278" s="7">
        <v>58170002.420000002</v>
      </c>
      <c r="AS278" s="7">
        <v>17994526.699999999</v>
      </c>
      <c r="AT278" s="7">
        <v>3243270.78</v>
      </c>
      <c r="AU278" s="7">
        <v>11895372.85</v>
      </c>
      <c r="AV278" s="7">
        <v>61974591.18</v>
      </c>
      <c r="AW278" s="7">
        <v>21568693.280000001</v>
      </c>
      <c r="AX278" s="7">
        <v>3512447.24</v>
      </c>
      <c r="AY278" s="7">
        <v>16255690.16</v>
      </c>
      <c r="AZ278" s="7">
        <v>58163127.009999998</v>
      </c>
      <c r="BA278" s="7">
        <v>30170560.16</v>
      </c>
      <c r="BB278" s="7">
        <v>3567393.38</v>
      </c>
      <c r="BC278" s="7"/>
      <c r="BD278" s="7"/>
      <c r="BE278" s="7"/>
      <c r="BF278" s="7"/>
    </row>
    <row r="279" spans="1:58" hidden="1" x14ac:dyDescent="0.25">
      <c r="A279" s="3" t="s">
        <v>1019</v>
      </c>
      <c r="B279" s="3" t="str">
        <f t="shared" si="85"/>
        <v>RS</v>
      </c>
      <c r="C279" s="3" t="s">
        <v>1529</v>
      </c>
      <c r="D279" s="3">
        <v>7</v>
      </c>
      <c r="E279" s="11">
        <f t="shared" si="86"/>
        <v>0</v>
      </c>
      <c r="F279" s="11">
        <f t="shared" si="87"/>
        <v>1</v>
      </c>
      <c r="G279" s="7">
        <v>12.10322471125477</v>
      </c>
      <c r="H279" s="11">
        <f t="shared" si="88"/>
        <v>0.24206449422509541</v>
      </c>
      <c r="I279" s="7">
        <f t="shared" si="89"/>
        <v>-8988964.9211492538</v>
      </c>
      <c r="J279" s="7">
        <v>3383910.36</v>
      </c>
      <c r="K279" s="12">
        <v>0.18100000000000002</v>
      </c>
      <c r="L279" s="7">
        <v>-592184.31000000006</v>
      </c>
      <c r="M279" s="10">
        <f t="shared" si="90"/>
        <v>0.17499999911345171</v>
      </c>
      <c r="N279" s="12">
        <f t="shared" si="91"/>
        <v>0.3559999991134517</v>
      </c>
      <c r="O279" s="7">
        <f t="shared" si="92"/>
        <v>-539337.89526895527</v>
      </c>
      <c r="P279" s="11">
        <f t="shared" si="93"/>
        <v>0.15938303261347481</v>
      </c>
      <c r="Q279" s="12">
        <f t="shared" si="94"/>
        <v>0.3403830326134748</v>
      </c>
      <c r="R279" s="12">
        <f t="shared" si="95"/>
        <v>-1.5616966499976903E-2</v>
      </c>
      <c r="S279" s="12">
        <f t="shared" si="96"/>
        <v>-4.3867883536145791E-2</v>
      </c>
      <c r="T279" s="7">
        <f t="shared" si="98"/>
        <v>-11859801.859999999</v>
      </c>
      <c r="U279" s="7">
        <f t="shared" si="99"/>
        <v>12161575.93</v>
      </c>
      <c r="V279" s="7">
        <f t="shared" si="99"/>
        <v>14251547.82</v>
      </c>
      <c r="W279" s="7">
        <f t="shared" si="99"/>
        <v>10132595.02</v>
      </c>
      <c r="X279" s="7">
        <f t="shared" si="97"/>
        <v>362765.05</v>
      </c>
      <c r="Y279" s="7" t="str">
        <f t="shared" si="100"/>
        <v/>
      </c>
      <c r="Z279" s="7" t="str">
        <f t="shared" si="101"/>
        <v/>
      </c>
      <c r="AA279" s="7" t="str">
        <f t="shared" si="102"/>
        <v/>
      </c>
      <c r="AB279" s="7" t="str">
        <f t="shared" si="102"/>
        <v/>
      </c>
      <c r="AC279" s="8" t="str">
        <f t="shared" si="103"/>
        <v/>
      </c>
      <c r="AE279" s="9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>
        <v>8182349.8300000001</v>
      </c>
      <c r="AR279" s="7">
        <v>10864308.789999999</v>
      </c>
      <c r="AS279" s="7">
        <v>6530013.6799999997</v>
      </c>
      <c r="AT279" s="7">
        <v>211264.38</v>
      </c>
      <c r="AU279" s="7">
        <v>9661374.2899999991</v>
      </c>
      <c r="AV279" s="7">
        <v>12767912.390000001</v>
      </c>
      <c r="AW279" s="7">
        <v>7686587.5199999996</v>
      </c>
      <c r="AX279" s="7">
        <v>122009.67</v>
      </c>
      <c r="AY279" s="7">
        <v>12161575.93</v>
      </c>
      <c r="AZ279" s="7">
        <v>14251547.82</v>
      </c>
      <c r="BA279" s="7">
        <v>10132595.02</v>
      </c>
      <c r="BB279" s="7">
        <v>362765.05</v>
      </c>
      <c r="BC279" s="7"/>
      <c r="BD279" s="7"/>
      <c r="BE279" s="7"/>
      <c r="BF279" s="7"/>
    </row>
    <row r="280" spans="1:58" hidden="1" x14ac:dyDescent="0.25">
      <c r="A280" s="3" t="s">
        <v>886</v>
      </c>
      <c r="B280" s="3" t="str">
        <f t="shared" si="85"/>
        <v>RJ</v>
      </c>
      <c r="C280" s="3" t="s">
        <v>1530</v>
      </c>
      <c r="D280" s="3">
        <v>3</v>
      </c>
      <c r="E280" s="11">
        <f t="shared" si="86"/>
        <v>0</v>
      </c>
      <c r="F280" s="11">
        <f t="shared" si="87"/>
        <v>1</v>
      </c>
      <c r="G280" s="7">
        <v>9.2587783128826651</v>
      </c>
      <c r="H280" s="11">
        <f t="shared" si="88"/>
        <v>0.1851755662576533</v>
      </c>
      <c r="I280" s="7">
        <f t="shared" si="89"/>
        <v>-174022376.3818588</v>
      </c>
      <c r="J280" s="7">
        <v>507814775.06999999</v>
      </c>
      <c r="K280" s="12">
        <v>0.11</v>
      </c>
      <c r="L280" s="7">
        <v>-14737623.65</v>
      </c>
      <c r="M280" s="10">
        <f t="shared" si="90"/>
        <v>2.9021651935921881E-2</v>
      </c>
      <c r="N280" s="12">
        <f t="shared" si="91"/>
        <v>0.13902165193592189</v>
      </c>
      <c r="O280" s="7">
        <f t="shared" si="92"/>
        <v>-10441342.582911527</v>
      </c>
      <c r="P280" s="11">
        <f t="shared" si="93"/>
        <v>2.0561320968796613E-2</v>
      </c>
      <c r="Q280" s="12">
        <f t="shared" si="94"/>
        <v>0.13056132096879661</v>
      </c>
      <c r="R280" s="12">
        <f t="shared" si="95"/>
        <v>-8.4603309671252847E-3</v>
      </c>
      <c r="S280" s="12">
        <f t="shared" si="96"/>
        <v>-6.0856210880193218E-2</v>
      </c>
      <c r="T280" s="7">
        <f t="shared" si="98"/>
        <v>-213570395.26000017</v>
      </c>
      <c r="U280" s="7">
        <f t="shared" si="99"/>
        <v>1091755771.1199999</v>
      </c>
      <c r="V280" s="7">
        <f t="shared" si="99"/>
        <v>1383018133.4300001</v>
      </c>
      <c r="W280" s="7">
        <f t="shared" si="99"/>
        <v>0</v>
      </c>
      <c r="X280" s="7">
        <f t="shared" si="97"/>
        <v>77691967.049999997</v>
      </c>
      <c r="Y280" s="7" t="str">
        <f t="shared" si="100"/>
        <v/>
      </c>
      <c r="Z280" s="7" t="str">
        <f t="shared" si="101"/>
        <v/>
      </c>
      <c r="AA280" s="7" t="str">
        <f t="shared" si="102"/>
        <v/>
      </c>
      <c r="AB280" s="7" t="str">
        <f t="shared" si="102"/>
        <v/>
      </c>
      <c r="AC280" s="8" t="str">
        <f t="shared" si="103"/>
        <v/>
      </c>
      <c r="AE280" s="9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>
        <v>1091755771.1199999</v>
      </c>
      <c r="AR280" s="7">
        <v>1383018133.4300001</v>
      </c>
      <c r="AS280" s="7">
        <v>0</v>
      </c>
      <c r="AT280" s="7">
        <v>77691967.049999997</v>
      </c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</row>
    <row r="281" spans="1:58" hidden="1" x14ac:dyDescent="0.25">
      <c r="A281" s="3" t="s">
        <v>305</v>
      </c>
      <c r="B281" s="3" t="str">
        <f t="shared" si="85"/>
        <v>MG</v>
      </c>
      <c r="C281" s="3" t="s">
        <v>1530</v>
      </c>
      <c r="D281" s="3">
        <v>6</v>
      </c>
      <c r="E281" s="11">
        <f t="shared" si="86"/>
        <v>0.4094951127821862</v>
      </c>
      <c r="F281" s="11">
        <f t="shared" si="87"/>
        <v>0.5905048872178138</v>
      </c>
      <c r="G281" s="7">
        <v>16.291234092656431</v>
      </c>
      <c r="H281" s="11">
        <f t="shared" si="88"/>
        <v>0.19240106701046178</v>
      </c>
      <c r="I281" s="7">
        <f t="shared" si="89"/>
        <v>-81216510.672480866</v>
      </c>
      <c r="J281" s="7">
        <v>17099181.449999999</v>
      </c>
      <c r="K281" s="12">
        <v>0.13</v>
      </c>
      <c r="L281" s="7">
        <v>-2308389.5</v>
      </c>
      <c r="M281" s="10">
        <f t="shared" si="90"/>
        <v>0.13500000024854991</v>
      </c>
      <c r="N281" s="12">
        <f t="shared" si="91"/>
        <v>0.26500000024854992</v>
      </c>
      <c r="O281" s="7">
        <f t="shared" si="92"/>
        <v>-4872990.6403488517</v>
      </c>
      <c r="P281" s="11">
        <f t="shared" si="93"/>
        <v>0.2849838546130436</v>
      </c>
      <c r="Q281" s="12">
        <f t="shared" si="94"/>
        <v>0.4149838546130436</v>
      </c>
      <c r="R281" s="12">
        <f t="shared" si="95"/>
        <v>0.14998385436449369</v>
      </c>
      <c r="S281" s="12">
        <f t="shared" si="96"/>
        <v>0.56597680839177422</v>
      </c>
      <c r="T281" s="7">
        <f t="shared" si="98"/>
        <v>-100565401.16</v>
      </c>
      <c r="U281" s="7">
        <f t="shared" si="99"/>
        <v>6485229.9199999999</v>
      </c>
      <c r="V281" s="7">
        <f t="shared" si="99"/>
        <v>59384360.869999997</v>
      </c>
      <c r="W281" s="7">
        <f t="shared" si="99"/>
        <v>52638721.049999997</v>
      </c>
      <c r="X281" s="7">
        <f t="shared" si="97"/>
        <v>4972450.84</v>
      </c>
      <c r="Y281" s="7" t="str">
        <f t="shared" si="100"/>
        <v/>
      </c>
      <c r="Z281" s="7" t="str">
        <f t="shared" si="101"/>
        <v/>
      </c>
      <c r="AA281" s="7" t="str">
        <f t="shared" si="102"/>
        <v/>
      </c>
      <c r="AB281" s="7" t="str">
        <f t="shared" si="102"/>
        <v/>
      </c>
      <c r="AC281" s="8" t="str">
        <f t="shared" si="103"/>
        <v/>
      </c>
      <c r="AE281" s="9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>
        <v>5140898.3899999997</v>
      </c>
      <c r="AR281" s="7">
        <v>34326963.289999999</v>
      </c>
      <c r="AS281" s="7">
        <v>38602430.109999999</v>
      </c>
      <c r="AT281" s="7">
        <v>1766811.36</v>
      </c>
      <c r="AU281" s="7">
        <v>6149759.8600000003</v>
      </c>
      <c r="AV281" s="7">
        <v>38915244.859999999</v>
      </c>
      <c r="AW281" s="7">
        <v>43944341.950000003</v>
      </c>
      <c r="AX281" s="7">
        <v>4191649.45</v>
      </c>
      <c r="AY281" s="7">
        <v>6485229.9199999999</v>
      </c>
      <c r="AZ281" s="7">
        <v>59384360.869999997</v>
      </c>
      <c r="BA281" s="7">
        <v>52638721.049999997</v>
      </c>
      <c r="BB281" s="7">
        <v>4972450.84</v>
      </c>
      <c r="BC281" s="7"/>
      <c r="BD281" s="7"/>
      <c r="BE281" s="7"/>
      <c r="BF281" s="7"/>
    </row>
    <row r="282" spans="1:58" hidden="1" x14ac:dyDescent="0.25">
      <c r="A282" s="3" t="s">
        <v>614</v>
      </c>
      <c r="B282" s="3" t="str">
        <f t="shared" si="85"/>
        <v>PE</v>
      </c>
      <c r="C282" s="3" t="s">
        <v>1528</v>
      </c>
      <c r="D282" s="3">
        <v>7</v>
      </c>
      <c r="E282" s="11">
        <f t="shared" si="86"/>
        <v>0.72349720048020016</v>
      </c>
      <c r="F282" s="11">
        <f t="shared" si="87"/>
        <v>0.27650279951979984</v>
      </c>
      <c r="G282" s="7">
        <v>24.880827200968486</v>
      </c>
      <c r="H282" s="11">
        <f t="shared" si="88"/>
        <v>0.13759236750872345</v>
      </c>
      <c r="I282" s="7">
        <f t="shared" si="89"/>
        <v>-55643787.308668144</v>
      </c>
      <c r="J282" s="7">
        <v>11145734.01</v>
      </c>
      <c r="K282" s="12">
        <v>0.11</v>
      </c>
      <c r="L282" s="7">
        <v>-1783317.44</v>
      </c>
      <c r="M282" s="10">
        <f t="shared" si="90"/>
        <v>0.15999999985644731</v>
      </c>
      <c r="N282" s="12">
        <f t="shared" si="91"/>
        <v>0.26999999985644729</v>
      </c>
      <c r="O282" s="7">
        <f t="shared" si="92"/>
        <v>-3338627.2385200886</v>
      </c>
      <c r="P282" s="11">
        <f t="shared" si="93"/>
        <v>0.29954305705884043</v>
      </c>
      <c r="Q282" s="12">
        <f t="shared" si="94"/>
        <v>0.40954305705884042</v>
      </c>
      <c r="R282" s="12">
        <f t="shared" si="95"/>
        <v>0.13954305720239313</v>
      </c>
      <c r="S282" s="12">
        <f t="shared" si="96"/>
        <v>0.51682613806142563</v>
      </c>
      <c r="T282" s="7">
        <f t="shared" si="98"/>
        <v>-64521445.789999999</v>
      </c>
      <c r="U282" s="7">
        <f t="shared" si="99"/>
        <v>0</v>
      </c>
      <c r="V282" s="7">
        <f t="shared" si="99"/>
        <v>17840360.390000001</v>
      </c>
      <c r="W282" s="7">
        <f t="shared" si="99"/>
        <v>47735207.039999999</v>
      </c>
      <c r="X282" s="7">
        <f t="shared" si="97"/>
        <v>1054121.6399999999</v>
      </c>
      <c r="Y282" s="7" t="str">
        <f t="shared" si="100"/>
        <v/>
      </c>
      <c r="Z282" s="7" t="str">
        <f t="shared" si="101"/>
        <v/>
      </c>
      <c r="AA282" s="7" t="str">
        <f t="shared" si="102"/>
        <v/>
      </c>
      <c r="AB282" s="7" t="str">
        <f t="shared" si="102"/>
        <v/>
      </c>
      <c r="AC282" s="8" t="str">
        <f t="shared" si="103"/>
        <v/>
      </c>
      <c r="AE282" s="9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>
        <v>6531365</v>
      </c>
      <c r="AR282" s="7">
        <v>25608284.399999999</v>
      </c>
      <c r="AS282" s="7">
        <v>20621483.719999999</v>
      </c>
      <c r="AT282" s="7">
        <v>882641.65</v>
      </c>
      <c r="AU282" s="7">
        <v>0</v>
      </c>
      <c r="AV282" s="7">
        <v>21625772.190000001</v>
      </c>
      <c r="AW282" s="7">
        <v>32279358.899999999</v>
      </c>
      <c r="AX282" s="7">
        <v>767941.21</v>
      </c>
      <c r="AY282" s="7">
        <v>0</v>
      </c>
      <c r="AZ282" s="7">
        <v>17840360.390000001</v>
      </c>
      <c r="BA282" s="7">
        <v>47735207.039999999</v>
      </c>
      <c r="BB282" s="7">
        <v>1054121.6399999999</v>
      </c>
      <c r="BC282" s="7"/>
      <c r="BD282" s="7"/>
      <c r="BE282" s="7"/>
      <c r="BF282" s="7"/>
    </row>
    <row r="283" spans="1:58" hidden="1" x14ac:dyDescent="0.25">
      <c r="A283" s="3" t="s">
        <v>1020</v>
      </c>
      <c r="B283" s="3" t="str">
        <f t="shared" si="85"/>
        <v>RS</v>
      </c>
      <c r="C283" s="3" t="s">
        <v>1529</v>
      </c>
      <c r="D283" s="3">
        <v>6</v>
      </c>
      <c r="E283" s="11">
        <f t="shared" si="86"/>
        <v>0</v>
      </c>
      <c r="F283" s="11">
        <f t="shared" si="87"/>
        <v>1</v>
      </c>
      <c r="G283" s="7">
        <v>11.92764113007332</v>
      </c>
      <c r="H283" s="11">
        <f t="shared" si="88"/>
        <v>0.2385528226014664</v>
      </c>
      <c r="I283" s="7">
        <f t="shared" si="89"/>
        <v>-60873879.299651973</v>
      </c>
      <c r="J283" s="7">
        <v>14963353.800000001</v>
      </c>
      <c r="K283" s="12">
        <v>0.1368</v>
      </c>
      <c r="L283" s="7">
        <v>-3703430.07</v>
      </c>
      <c r="M283" s="10">
        <f t="shared" si="90"/>
        <v>0.24750000030073468</v>
      </c>
      <c r="N283" s="12">
        <f t="shared" si="91"/>
        <v>0.38430000030073469</v>
      </c>
      <c r="O283" s="7">
        <f t="shared" si="92"/>
        <v>-3652432.7579791183</v>
      </c>
      <c r="P283" s="11">
        <f t="shared" si="93"/>
        <v>0.24409185312313594</v>
      </c>
      <c r="Q283" s="12">
        <f t="shared" si="94"/>
        <v>0.38089185312313595</v>
      </c>
      <c r="R283" s="12">
        <f t="shared" si="95"/>
        <v>-3.4081471775987415E-3</v>
      </c>
      <c r="S283" s="12">
        <f t="shared" si="96"/>
        <v>-8.8684547877483366E-3</v>
      </c>
      <c r="T283" s="7">
        <f t="shared" si="98"/>
        <v>-79944979.909999996</v>
      </c>
      <c r="U283" s="7">
        <f t="shared" si="99"/>
        <v>59215066.310000002</v>
      </c>
      <c r="V283" s="7">
        <f t="shared" si="99"/>
        <v>93447228.599999994</v>
      </c>
      <c r="W283" s="7">
        <f t="shared" si="99"/>
        <v>47888398.119999997</v>
      </c>
      <c r="X283" s="7">
        <f t="shared" si="97"/>
        <v>2175580.5</v>
      </c>
      <c r="Y283" s="7" t="str">
        <f t="shared" si="100"/>
        <v/>
      </c>
      <c r="Z283" s="7" t="str">
        <f t="shared" si="101"/>
        <v/>
      </c>
      <c r="AA283" s="7" t="str">
        <f t="shared" si="102"/>
        <v/>
      </c>
      <c r="AB283" s="7" t="str">
        <f t="shared" si="102"/>
        <v/>
      </c>
      <c r="AC283" s="8" t="str">
        <f t="shared" si="103"/>
        <v/>
      </c>
      <c r="AE283" s="9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>
        <v>40794821.009999998</v>
      </c>
      <c r="AR283" s="7">
        <v>68528145.489999995</v>
      </c>
      <c r="AS283" s="7">
        <v>28014024.399999999</v>
      </c>
      <c r="AT283" s="7">
        <v>1822178.22</v>
      </c>
      <c r="AU283" s="7">
        <v>48289049.359999999</v>
      </c>
      <c r="AV283" s="7">
        <v>72494590.920000002</v>
      </c>
      <c r="AW283" s="7">
        <v>33902026.18</v>
      </c>
      <c r="AX283" s="7">
        <v>1747421.52</v>
      </c>
      <c r="AY283" s="7">
        <v>59215066.310000002</v>
      </c>
      <c r="AZ283" s="7">
        <v>93447228.599999994</v>
      </c>
      <c r="BA283" s="7">
        <v>47888398.119999997</v>
      </c>
      <c r="BB283" s="7">
        <v>2175580.5</v>
      </c>
      <c r="BC283" s="7"/>
      <c r="BD283" s="7"/>
      <c r="BE283" s="7"/>
      <c r="BF283" s="7"/>
    </row>
    <row r="284" spans="1:58" hidden="1" x14ac:dyDescent="0.25">
      <c r="A284" s="3" t="s">
        <v>1021</v>
      </c>
      <c r="B284" s="3" t="str">
        <f t="shared" si="85"/>
        <v>RS</v>
      </c>
      <c r="C284" s="3" t="s">
        <v>1529</v>
      </c>
      <c r="D284" s="3">
        <v>7</v>
      </c>
      <c r="E284" s="11">
        <f t="shared" si="86"/>
        <v>0</v>
      </c>
      <c r="F284" s="11">
        <f t="shared" si="87"/>
        <v>1</v>
      </c>
      <c r="G284" s="7">
        <v>14.763061526320056</v>
      </c>
      <c r="H284" s="11">
        <f t="shared" si="88"/>
        <v>0.29526123052640113</v>
      </c>
      <c r="I284" s="7">
        <f t="shared" si="89"/>
        <v>-13091100.930464167</v>
      </c>
      <c r="J284" s="7">
        <v>7715416.3399999999</v>
      </c>
      <c r="K284" s="12">
        <v>0.115</v>
      </c>
      <c r="L284" s="7">
        <v>-1337459.6499999999</v>
      </c>
      <c r="M284" s="10">
        <f t="shared" si="90"/>
        <v>0.17334899259629583</v>
      </c>
      <c r="N284" s="12">
        <f t="shared" si="91"/>
        <v>0.28834899259629582</v>
      </c>
      <c r="O284" s="7">
        <f t="shared" si="92"/>
        <v>-785466.05582785001</v>
      </c>
      <c r="P284" s="11">
        <f t="shared" si="93"/>
        <v>0.10180475313505247</v>
      </c>
      <c r="Q284" s="12">
        <f t="shared" si="94"/>
        <v>0.21680475313505249</v>
      </c>
      <c r="R284" s="12">
        <f t="shared" si="95"/>
        <v>-7.1544239461243331E-2</v>
      </c>
      <c r="S284" s="12">
        <f t="shared" si="96"/>
        <v>-0.24811683514847283</v>
      </c>
      <c r="T284" s="7">
        <f t="shared" si="98"/>
        <v>-18575820.57</v>
      </c>
      <c r="U284" s="7">
        <f t="shared" si="99"/>
        <v>18561391.960000001</v>
      </c>
      <c r="V284" s="7">
        <f t="shared" si="99"/>
        <v>20475598.34</v>
      </c>
      <c r="W284" s="7">
        <f t="shared" si="99"/>
        <v>16661614.189999999</v>
      </c>
      <c r="X284" s="7">
        <f t="shared" si="97"/>
        <v>0</v>
      </c>
      <c r="Y284" s="7" t="str">
        <f t="shared" si="100"/>
        <v/>
      </c>
      <c r="Z284" s="7" t="str">
        <f t="shared" si="101"/>
        <v/>
      </c>
      <c r="AA284" s="7" t="str">
        <f t="shared" si="102"/>
        <v/>
      </c>
      <c r="AB284" s="7" t="str">
        <f t="shared" si="102"/>
        <v/>
      </c>
      <c r="AC284" s="8" t="str">
        <f t="shared" si="103"/>
        <v/>
      </c>
      <c r="AE284" s="9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>
        <v>12413941.25</v>
      </c>
      <c r="AR284" s="7">
        <v>18254708.940000001</v>
      </c>
      <c r="AS284" s="7">
        <v>9208288.8000000007</v>
      </c>
      <c r="AT284" s="7">
        <v>0</v>
      </c>
      <c r="AU284" s="7">
        <v>14802308.460000001</v>
      </c>
      <c r="AV284" s="7">
        <v>20660834.550000001</v>
      </c>
      <c r="AW284" s="7">
        <v>12006837.07</v>
      </c>
      <c r="AX284" s="7">
        <v>0</v>
      </c>
      <c r="AY284" s="7">
        <v>18561391.960000001</v>
      </c>
      <c r="AZ284" s="7">
        <v>20475598.34</v>
      </c>
      <c r="BA284" s="7">
        <v>16661614.189999999</v>
      </c>
      <c r="BB284" s="7">
        <v>0</v>
      </c>
      <c r="BC284" s="7"/>
      <c r="BD284" s="7"/>
      <c r="BE284" s="7"/>
      <c r="BF284" s="7"/>
    </row>
    <row r="285" spans="1:58" hidden="1" x14ac:dyDescent="0.25">
      <c r="A285" s="3" t="s">
        <v>1344</v>
      </c>
      <c r="B285" s="3" t="str">
        <f t="shared" si="85"/>
        <v>SP</v>
      </c>
      <c r="C285" s="3" t="s">
        <v>1530</v>
      </c>
      <c r="D285" s="3">
        <v>6</v>
      </c>
      <c r="E285" s="11">
        <f t="shared" si="86"/>
        <v>0.40275801273349315</v>
      </c>
      <c r="F285" s="11">
        <f t="shared" si="87"/>
        <v>0.5972419872665069</v>
      </c>
      <c r="G285" s="7">
        <v>15.801550756127163</v>
      </c>
      <c r="H285" s="11">
        <f t="shared" si="88"/>
        <v>0.18874699150963925</v>
      </c>
      <c r="I285" s="7">
        <f t="shared" si="89"/>
        <v>-114742288.04049166</v>
      </c>
      <c r="J285" s="7">
        <v>25469656.530000001</v>
      </c>
      <c r="K285" s="12">
        <v>0.11</v>
      </c>
      <c r="L285" s="7">
        <v>-7381555.8200000003</v>
      </c>
      <c r="M285" s="10">
        <f t="shared" si="90"/>
        <v>0.28981764286084777</v>
      </c>
      <c r="N285" s="12">
        <f t="shared" si="91"/>
        <v>0.39981764286084776</v>
      </c>
      <c r="O285" s="7">
        <f t="shared" si="92"/>
        <v>-6884537.2824294986</v>
      </c>
      <c r="P285" s="11">
        <f t="shared" si="93"/>
        <v>0.27030349915871044</v>
      </c>
      <c r="Q285" s="12">
        <f t="shared" si="94"/>
        <v>0.38030349915871042</v>
      </c>
      <c r="R285" s="12">
        <f t="shared" si="95"/>
        <v>-1.9514143702137332E-2</v>
      </c>
      <c r="S285" s="12">
        <f t="shared" si="96"/>
        <v>-4.8807610295799275E-2</v>
      </c>
      <c r="T285" s="7">
        <f t="shared" si="98"/>
        <v>-141438351.34</v>
      </c>
      <c r="U285" s="7">
        <f t="shared" si="99"/>
        <v>59627711.140000001</v>
      </c>
      <c r="V285" s="7">
        <f t="shared" si="99"/>
        <v>84472922.030000001</v>
      </c>
      <c r="W285" s="7">
        <f t="shared" si="99"/>
        <v>116593140.45</v>
      </c>
      <c r="X285" s="7">
        <f t="shared" si="97"/>
        <v>0</v>
      </c>
      <c r="Y285" s="7" t="str">
        <f t="shared" si="100"/>
        <v/>
      </c>
      <c r="Z285" s="7" t="str">
        <f t="shared" si="101"/>
        <v/>
      </c>
      <c r="AA285" s="7" t="str">
        <f t="shared" si="102"/>
        <v/>
      </c>
      <c r="AB285" s="7" t="str">
        <f t="shared" si="102"/>
        <v/>
      </c>
      <c r="AC285" s="8" t="str">
        <f t="shared" si="103"/>
        <v/>
      </c>
      <c r="AE285" s="9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>
        <v>37137242.119999997</v>
      </c>
      <c r="AR285" s="7">
        <v>88060460.590000004</v>
      </c>
      <c r="AS285" s="7">
        <v>51291951.43</v>
      </c>
      <c r="AT285" s="7">
        <v>0</v>
      </c>
      <c r="AU285" s="7">
        <v>49799291.880000003</v>
      </c>
      <c r="AV285" s="7">
        <v>86605268.709999993</v>
      </c>
      <c r="AW285" s="7">
        <v>87497671.359999999</v>
      </c>
      <c r="AX285" s="7">
        <v>0</v>
      </c>
      <c r="AY285" s="7">
        <v>59627711.140000001</v>
      </c>
      <c r="AZ285" s="7">
        <v>84472922.030000001</v>
      </c>
      <c r="BA285" s="7">
        <v>116593140.45</v>
      </c>
      <c r="BB285" s="7">
        <v>0</v>
      </c>
      <c r="BC285" s="7"/>
      <c r="BD285" s="7"/>
      <c r="BE285" s="7"/>
      <c r="BF285" s="7"/>
    </row>
    <row r="286" spans="1:58" hidden="1" x14ac:dyDescent="0.25">
      <c r="A286" s="3" t="s">
        <v>1345</v>
      </c>
      <c r="B286" s="3" t="str">
        <f t="shared" si="85"/>
        <v>SP</v>
      </c>
      <c r="C286" s="3" t="s">
        <v>1530</v>
      </c>
      <c r="D286" s="3">
        <v>7</v>
      </c>
      <c r="E286" s="11">
        <f t="shared" si="86"/>
        <v>0</v>
      </c>
      <c r="F286" s="11">
        <f t="shared" si="87"/>
        <v>1</v>
      </c>
      <c r="G286" s="7">
        <v>49.951917225266598</v>
      </c>
      <c r="H286" s="11">
        <f t="shared" si="88"/>
        <v>0.99903834450533191</v>
      </c>
      <c r="I286" s="7">
        <f t="shared" si="89"/>
        <v>-13062.895384309855</v>
      </c>
      <c r="J286" s="7">
        <v>4477045.03</v>
      </c>
      <c r="K286" s="12">
        <v>0.1288</v>
      </c>
      <c r="L286" s="7">
        <v>-538140.81000000006</v>
      </c>
      <c r="M286" s="10">
        <f t="shared" si="90"/>
        <v>0.12019999941791965</v>
      </c>
      <c r="N286" s="12">
        <f t="shared" si="91"/>
        <v>0.24899999941791964</v>
      </c>
      <c r="O286" s="7">
        <f t="shared" si="92"/>
        <v>-783.77372305859126</v>
      </c>
      <c r="P286" s="11">
        <f t="shared" si="93"/>
        <v>1.7506496311889703E-4</v>
      </c>
      <c r="Q286" s="12">
        <f t="shared" si="94"/>
        <v>0.12897506496311889</v>
      </c>
      <c r="R286" s="12">
        <f t="shared" si="95"/>
        <v>-0.12002493445480075</v>
      </c>
      <c r="S286" s="12">
        <f t="shared" si="96"/>
        <v>-0.48202785034289031</v>
      </c>
      <c r="T286" s="7">
        <f t="shared" si="98"/>
        <v>-13583757.859999999</v>
      </c>
      <c r="U286" s="7">
        <f t="shared" si="99"/>
        <v>8824742.0600000005</v>
      </c>
      <c r="V286" s="7">
        <f t="shared" si="99"/>
        <v>14477373.25</v>
      </c>
      <c r="W286" s="7">
        <f t="shared" si="99"/>
        <v>8402901.4399999995</v>
      </c>
      <c r="X286" s="7">
        <f t="shared" si="97"/>
        <v>471774.77</v>
      </c>
      <c r="Y286" s="7" t="str">
        <f t="shared" si="100"/>
        <v/>
      </c>
      <c r="Z286" s="7" t="str">
        <f t="shared" si="101"/>
        <v/>
      </c>
      <c r="AA286" s="7" t="str">
        <f t="shared" si="102"/>
        <v/>
      </c>
      <c r="AB286" s="7" t="str">
        <f t="shared" si="102"/>
        <v/>
      </c>
      <c r="AC286" s="8" t="str">
        <f t="shared" si="103"/>
        <v/>
      </c>
      <c r="AE286" s="9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>
        <v>5345635.95</v>
      </c>
      <c r="AR286" s="7">
        <v>10342084.58</v>
      </c>
      <c r="AS286" s="7">
        <v>6083600.0700000003</v>
      </c>
      <c r="AT286" s="7">
        <v>88014</v>
      </c>
      <c r="AU286" s="7">
        <v>6644189.6200000001</v>
      </c>
      <c r="AV286" s="7">
        <v>13291219</v>
      </c>
      <c r="AW286" s="7">
        <v>5670912.7000000002</v>
      </c>
      <c r="AX286" s="7">
        <v>632880.81999999995</v>
      </c>
      <c r="AY286" s="7">
        <v>8824742.0600000005</v>
      </c>
      <c r="AZ286" s="7">
        <v>14477373.25</v>
      </c>
      <c r="BA286" s="7">
        <v>8402901.4399999995</v>
      </c>
      <c r="BB286" s="7">
        <v>471774.77</v>
      </c>
      <c r="BC286" s="7"/>
      <c r="BD286" s="7"/>
      <c r="BE286" s="7"/>
      <c r="BF286" s="7"/>
    </row>
    <row r="287" spans="1:58" hidden="1" x14ac:dyDescent="0.25">
      <c r="A287" s="3" t="s">
        <v>1022</v>
      </c>
      <c r="B287" s="3" t="str">
        <f t="shared" si="85"/>
        <v>RS</v>
      </c>
      <c r="C287" s="3" t="s">
        <v>1529</v>
      </c>
      <c r="D287" s="3">
        <v>7</v>
      </c>
      <c r="E287" s="11">
        <f t="shared" si="86"/>
        <v>0</v>
      </c>
      <c r="F287" s="11">
        <f t="shared" si="87"/>
        <v>1</v>
      </c>
      <c r="G287" s="7">
        <v>15.672470222278402</v>
      </c>
      <c r="H287" s="11">
        <f t="shared" si="88"/>
        <v>0.31344940444556807</v>
      </c>
      <c r="I287" s="7">
        <f t="shared" si="89"/>
        <v>-28821763.722601771</v>
      </c>
      <c r="J287" s="7">
        <v>14809647.350000001</v>
      </c>
      <c r="K287" s="12">
        <v>0.11</v>
      </c>
      <c r="L287" s="7">
        <v>-1743436.34</v>
      </c>
      <c r="M287" s="10">
        <f t="shared" si="90"/>
        <v>0.1177230151938763</v>
      </c>
      <c r="N287" s="12">
        <f t="shared" si="91"/>
        <v>0.2277230151938763</v>
      </c>
      <c r="O287" s="7">
        <f t="shared" si="92"/>
        <v>-1729305.8233561062</v>
      </c>
      <c r="P287" s="11">
        <f t="shared" si="93"/>
        <v>0.11676887251174864</v>
      </c>
      <c r="Q287" s="12">
        <f t="shared" si="94"/>
        <v>0.22676887251174865</v>
      </c>
      <c r="R287" s="12">
        <f t="shared" si="95"/>
        <v>-9.5414268212765108E-4</v>
      </c>
      <c r="S287" s="12">
        <f t="shared" si="96"/>
        <v>-4.1899264389912982E-3</v>
      </c>
      <c r="T287" s="7">
        <f t="shared" si="98"/>
        <v>-41980538.519999996</v>
      </c>
      <c r="U287" s="7">
        <f t="shared" si="99"/>
        <v>35154275.93</v>
      </c>
      <c r="V287" s="7">
        <f t="shared" si="99"/>
        <v>69076651.849999994</v>
      </c>
      <c r="W287" s="7">
        <f t="shared" si="99"/>
        <v>11470890</v>
      </c>
      <c r="X287" s="7">
        <f t="shared" si="97"/>
        <v>3412727.4</v>
      </c>
      <c r="Y287" s="7" t="str">
        <f t="shared" si="100"/>
        <v/>
      </c>
      <c r="Z287" s="7" t="str">
        <f t="shared" si="101"/>
        <v/>
      </c>
      <c r="AA287" s="7" t="str">
        <f t="shared" si="102"/>
        <v/>
      </c>
      <c r="AB287" s="7" t="str">
        <f t="shared" si="102"/>
        <v/>
      </c>
      <c r="AC287" s="8" t="str">
        <f t="shared" si="103"/>
        <v/>
      </c>
      <c r="AE287" s="9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>
        <v>30871226.57</v>
      </c>
      <c r="AR287" s="7">
        <v>36546934.149999999</v>
      </c>
      <c r="AS287" s="7">
        <v>12949119.539999999</v>
      </c>
      <c r="AT287" s="7">
        <v>713718.73</v>
      </c>
      <c r="AU287" s="7">
        <v>35154275.93</v>
      </c>
      <c r="AV287" s="7">
        <v>69076651.849999994</v>
      </c>
      <c r="AW287" s="7">
        <v>11470890</v>
      </c>
      <c r="AX287" s="7">
        <v>3412727.4</v>
      </c>
      <c r="AY287" s="7"/>
      <c r="AZ287" s="7"/>
      <c r="BA287" s="7"/>
      <c r="BB287" s="7"/>
      <c r="BC287" s="7"/>
      <c r="BD287" s="7"/>
      <c r="BE287" s="7"/>
      <c r="BF287" s="7"/>
    </row>
    <row r="288" spans="1:58" hidden="1" x14ac:dyDescent="0.25">
      <c r="A288" s="3" t="s">
        <v>1023</v>
      </c>
      <c r="B288" s="3" t="str">
        <f t="shared" si="85"/>
        <v>RS</v>
      </c>
      <c r="C288" s="3" t="s">
        <v>1529</v>
      </c>
      <c r="D288" s="3">
        <v>5</v>
      </c>
      <c r="E288" s="11">
        <f t="shared" si="86"/>
        <v>0</v>
      </c>
      <c r="F288" s="11">
        <f t="shared" si="87"/>
        <v>1</v>
      </c>
      <c r="G288" s="7">
        <v>7.7239898037091868</v>
      </c>
      <c r="H288" s="11">
        <f t="shared" si="88"/>
        <v>0.15447979607418375</v>
      </c>
      <c r="I288" s="7">
        <f t="shared" si="89"/>
        <v>-65562496.768566452</v>
      </c>
      <c r="J288" s="7">
        <v>35629724.689999998</v>
      </c>
      <c r="K288" s="12">
        <v>0.11</v>
      </c>
      <c r="L288" s="7">
        <v>-3630668.95</v>
      </c>
      <c r="M288" s="10">
        <f t="shared" si="90"/>
        <v>0.10190000011476374</v>
      </c>
      <c r="N288" s="12">
        <f t="shared" si="91"/>
        <v>0.21190000011476373</v>
      </c>
      <c r="O288" s="7">
        <f t="shared" si="92"/>
        <v>-3933749.8061139868</v>
      </c>
      <c r="P288" s="11">
        <f t="shared" si="93"/>
        <v>0.11040640477410288</v>
      </c>
      <c r="Q288" s="12">
        <f t="shared" si="94"/>
        <v>0.22040640477410289</v>
      </c>
      <c r="R288" s="12">
        <f t="shared" si="95"/>
        <v>8.5064046593391618E-3</v>
      </c>
      <c r="S288" s="12">
        <f t="shared" si="96"/>
        <v>4.0143485864710504E-2</v>
      </c>
      <c r="T288" s="7">
        <f t="shared" si="98"/>
        <v>-77541017.310000002</v>
      </c>
      <c r="U288" s="7">
        <f t="shared" si="99"/>
        <v>111286092.62</v>
      </c>
      <c r="V288" s="7">
        <f t="shared" si="99"/>
        <v>127300394.3</v>
      </c>
      <c r="W288" s="7">
        <f t="shared" si="99"/>
        <v>69626451.040000007</v>
      </c>
      <c r="X288" s="7">
        <f t="shared" si="97"/>
        <v>8099735.4100000001</v>
      </c>
      <c r="Y288" s="7" t="str">
        <f t="shared" si="100"/>
        <v/>
      </c>
      <c r="Z288" s="7" t="str">
        <f t="shared" si="101"/>
        <v/>
      </c>
      <c r="AA288" s="7" t="str">
        <f t="shared" si="102"/>
        <v/>
      </c>
      <c r="AB288" s="7" t="str">
        <f t="shared" si="102"/>
        <v/>
      </c>
      <c r="AC288" s="8" t="str">
        <f t="shared" si="103"/>
        <v/>
      </c>
      <c r="AE288" s="9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>
        <v>80136835.859999999</v>
      </c>
      <c r="AR288" s="7">
        <v>76461001.340000004</v>
      </c>
      <c r="AS288" s="7">
        <v>53729958.329999998</v>
      </c>
      <c r="AT288" s="7">
        <v>1452295.48</v>
      </c>
      <c r="AU288" s="7">
        <v>94236720.069999993</v>
      </c>
      <c r="AV288" s="7">
        <v>94174169.890000001</v>
      </c>
      <c r="AW288" s="7">
        <v>67075124.420000002</v>
      </c>
      <c r="AX288" s="7">
        <v>4248166.66</v>
      </c>
      <c r="AY288" s="7">
        <v>111286092.62</v>
      </c>
      <c r="AZ288" s="7">
        <v>127300394.3</v>
      </c>
      <c r="BA288" s="7">
        <v>69626451.040000007</v>
      </c>
      <c r="BB288" s="7">
        <v>8099735.4100000001</v>
      </c>
      <c r="BC288" s="7"/>
      <c r="BD288" s="7"/>
      <c r="BE288" s="7"/>
      <c r="BF288" s="7"/>
    </row>
    <row r="289" spans="1:58" hidden="1" x14ac:dyDescent="0.25">
      <c r="A289" s="3" t="s">
        <v>306</v>
      </c>
      <c r="B289" s="3" t="str">
        <f t="shared" si="85"/>
        <v>MG</v>
      </c>
      <c r="C289" s="3" t="s">
        <v>1530</v>
      </c>
      <c r="D289" s="3">
        <v>7</v>
      </c>
      <c r="E289" s="11">
        <f t="shared" si="86"/>
        <v>0</v>
      </c>
      <c r="F289" s="11">
        <f t="shared" si="87"/>
        <v>1</v>
      </c>
      <c r="G289" s="7">
        <v>25.91011582236327</v>
      </c>
      <c r="H289" s="11">
        <f t="shared" si="88"/>
        <v>0.51820231644726544</v>
      </c>
      <c r="I289" s="7">
        <f t="shared" si="89"/>
        <v>-5172896.9727698425</v>
      </c>
      <c r="J289" s="7">
        <v>4562087.5599999996</v>
      </c>
      <c r="K289" s="12">
        <v>0.11</v>
      </c>
      <c r="L289" s="7">
        <v>-91241.75</v>
      </c>
      <c r="M289" s="10">
        <f t="shared" si="90"/>
        <v>1.9999999736962527E-2</v>
      </c>
      <c r="N289" s="12">
        <f t="shared" si="91"/>
        <v>0.12999999973696252</v>
      </c>
      <c r="O289" s="7">
        <f t="shared" si="92"/>
        <v>-310373.81836619054</v>
      </c>
      <c r="P289" s="11">
        <f t="shared" si="93"/>
        <v>6.8033288332192937E-2</v>
      </c>
      <c r="Q289" s="12">
        <f t="shared" si="94"/>
        <v>0.17803328833219295</v>
      </c>
      <c r="R289" s="12">
        <f t="shared" si="95"/>
        <v>4.8033288595230428E-2</v>
      </c>
      <c r="S289" s="12">
        <f t="shared" si="96"/>
        <v>0.36948683609553323</v>
      </c>
      <c r="T289" s="7">
        <f t="shared" si="98"/>
        <v>-10736658.039999999</v>
      </c>
      <c r="U289" s="7">
        <f t="shared" si="99"/>
        <v>3800167.64</v>
      </c>
      <c r="V289" s="7">
        <f t="shared" si="99"/>
        <v>10762148.25</v>
      </c>
      <c r="W289" s="7">
        <f t="shared" si="99"/>
        <v>3774677.43</v>
      </c>
      <c r="X289" s="7">
        <f t="shared" si="97"/>
        <v>0</v>
      </c>
      <c r="Y289" s="7" t="str">
        <f t="shared" si="100"/>
        <v/>
      </c>
      <c r="Z289" s="7" t="str">
        <f t="shared" si="101"/>
        <v/>
      </c>
      <c r="AA289" s="7" t="str">
        <f t="shared" si="102"/>
        <v/>
      </c>
      <c r="AB289" s="7" t="str">
        <f t="shared" si="102"/>
        <v/>
      </c>
      <c r="AC289" s="8" t="str">
        <f t="shared" si="103"/>
        <v/>
      </c>
      <c r="AE289" s="9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>
        <v>3800167.64</v>
      </c>
      <c r="AZ289" s="7">
        <v>10762148.25</v>
      </c>
      <c r="BA289" s="7">
        <v>3774677.43</v>
      </c>
      <c r="BB289" s="7">
        <v>0</v>
      </c>
      <c r="BC289" s="7"/>
      <c r="BD289" s="7"/>
      <c r="BE289" s="7"/>
      <c r="BF289" s="7"/>
    </row>
    <row r="290" spans="1:58" hidden="1" x14ac:dyDescent="0.25">
      <c r="A290" s="3" t="s">
        <v>765</v>
      </c>
      <c r="B290" s="3" t="str">
        <f t="shared" si="85"/>
        <v>PR</v>
      </c>
      <c r="C290" s="3" t="s">
        <v>1529</v>
      </c>
      <c r="D290" s="3">
        <v>6</v>
      </c>
      <c r="E290" s="11">
        <f t="shared" si="86"/>
        <v>0.52249720587655613</v>
      </c>
      <c r="F290" s="11">
        <f t="shared" si="87"/>
        <v>0.47750279412344387</v>
      </c>
      <c r="G290" s="7">
        <v>10.067903785620867</v>
      </c>
      <c r="H290" s="11">
        <f t="shared" si="88"/>
        <v>9.6149043771999232E-2</v>
      </c>
      <c r="I290" s="7">
        <f t="shared" si="89"/>
        <v>-30495171.079286017</v>
      </c>
      <c r="J290" s="7">
        <v>12591852.470000003</v>
      </c>
      <c r="K290" s="12">
        <v>0.15</v>
      </c>
      <c r="L290" s="7">
        <v>-547797.78</v>
      </c>
      <c r="M290" s="10">
        <f t="shared" si="90"/>
        <v>4.3504145343596132E-2</v>
      </c>
      <c r="N290" s="12">
        <f t="shared" si="91"/>
        <v>0.19350414534359611</v>
      </c>
      <c r="O290" s="7">
        <f t="shared" si="92"/>
        <v>-1829710.264757161</v>
      </c>
      <c r="P290" s="11">
        <f t="shared" si="93"/>
        <v>0.14530906148371994</v>
      </c>
      <c r="Q290" s="12">
        <f t="shared" si="94"/>
        <v>0.29530906148371994</v>
      </c>
      <c r="R290" s="12">
        <f t="shared" si="95"/>
        <v>0.10180491614012382</v>
      </c>
      <c r="S290" s="12">
        <f t="shared" si="96"/>
        <v>0.52611232673777431</v>
      </c>
      <c r="T290" s="7">
        <f t="shared" si="98"/>
        <v>-33739158.950000003</v>
      </c>
      <c r="U290" s="7">
        <f t="shared" si="99"/>
        <v>17601160.399999999</v>
      </c>
      <c r="V290" s="7">
        <f t="shared" si="99"/>
        <v>16110542.67</v>
      </c>
      <c r="W290" s="7">
        <f t="shared" si="99"/>
        <v>35229776.68</v>
      </c>
      <c r="X290" s="7">
        <f t="shared" si="97"/>
        <v>0</v>
      </c>
      <c r="Y290" s="7" t="str">
        <f t="shared" si="100"/>
        <v/>
      </c>
      <c r="Z290" s="7" t="str">
        <f t="shared" si="101"/>
        <v/>
      </c>
      <c r="AA290" s="7" t="str">
        <f t="shared" si="102"/>
        <v/>
      </c>
      <c r="AB290" s="7" t="str">
        <f t="shared" si="102"/>
        <v/>
      </c>
      <c r="AC290" s="8" t="str">
        <f t="shared" si="103"/>
        <v/>
      </c>
      <c r="AE290" s="9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>
        <v>12739898.109999999</v>
      </c>
      <c r="AR290" s="7">
        <v>18054943.91</v>
      </c>
      <c r="AS290" s="7">
        <v>16486561.869999999</v>
      </c>
      <c r="AT290" s="7">
        <v>0</v>
      </c>
      <c r="AU290" s="7">
        <v>14988878.060000001</v>
      </c>
      <c r="AV290" s="7">
        <v>14778350.1</v>
      </c>
      <c r="AW290" s="7">
        <v>23555350.800000001</v>
      </c>
      <c r="AX290" s="7">
        <v>0</v>
      </c>
      <c r="AY290" s="7">
        <v>17601160.399999999</v>
      </c>
      <c r="AZ290" s="7">
        <v>16110542.67</v>
      </c>
      <c r="BA290" s="7">
        <v>35229776.68</v>
      </c>
      <c r="BB290" s="7">
        <v>0</v>
      </c>
      <c r="BC290" s="7"/>
      <c r="BD290" s="7"/>
      <c r="BE290" s="7"/>
      <c r="BF290" s="7"/>
    </row>
    <row r="291" spans="1:58" hidden="1" x14ac:dyDescent="0.25">
      <c r="A291" s="3" t="s">
        <v>1024</v>
      </c>
      <c r="B291" s="3" t="str">
        <f t="shared" si="85"/>
        <v>RS</v>
      </c>
      <c r="C291" s="3" t="s">
        <v>1529</v>
      </c>
      <c r="D291" s="3">
        <v>6</v>
      </c>
      <c r="E291" s="11">
        <f t="shared" si="86"/>
        <v>0</v>
      </c>
      <c r="F291" s="11">
        <f t="shared" si="87"/>
        <v>1</v>
      </c>
      <c r="G291" s="7">
        <v>12.525749382133903</v>
      </c>
      <c r="H291" s="11">
        <f t="shared" si="88"/>
        <v>0.25051498764267804</v>
      </c>
      <c r="I291" s="7">
        <f t="shared" si="89"/>
        <v>-80344491.964276299</v>
      </c>
      <c r="J291" s="7">
        <v>52718153.710000001</v>
      </c>
      <c r="K291" s="12">
        <v>0.11</v>
      </c>
      <c r="L291" s="7">
        <v>-5324533.5199999996</v>
      </c>
      <c r="M291" s="10">
        <f t="shared" si="90"/>
        <v>0.10099999991065695</v>
      </c>
      <c r="N291" s="12">
        <f t="shared" si="91"/>
        <v>0.21099999991065693</v>
      </c>
      <c r="O291" s="7">
        <f t="shared" si="92"/>
        <v>-4820669.5178565774</v>
      </c>
      <c r="P291" s="11">
        <f t="shared" si="93"/>
        <v>9.1442305517276765E-2</v>
      </c>
      <c r="Q291" s="12">
        <f t="shared" si="94"/>
        <v>0.20144230551727677</v>
      </c>
      <c r="R291" s="12">
        <f t="shared" si="95"/>
        <v>-9.5576943933801672E-3</v>
      </c>
      <c r="S291" s="12">
        <f t="shared" si="96"/>
        <v>-4.5297129845626283E-2</v>
      </c>
      <c r="T291" s="7">
        <f t="shared" si="98"/>
        <v>-107199597.91</v>
      </c>
      <c r="U291" s="7">
        <f t="shared" si="99"/>
        <v>163837742.03999999</v>
      </c>
      <c r="V291" s="7">
        <f t="shared" si="99"/>
        <v>189907875.41999999</v>
      </c>
      <c r="W291" s="7">
        <f t="shared" si="99"/>
        <v>81129464.530000001</v>
      </c>
      <c r="X291" s="7">
        <f t="shared" si="97"/>
        <v>0</v>
      </c>
      <c r="Y291" s="7" t="str">
        <f t="shared" si="100"/>
        <v/>
      </c>
      <c r="Z291" s="7" t="str">
        <f t="shared" si="101"/>
        <v/>
      </c>
      <c r="AA291" s="7" t="str">
        <f t="shared" si="102"/>
        <v/>
      </c>
      <c r="AB291" s="7" t="str">
        <f t="shared" si="102"/>
        <v/>
      </c>
      <c r="AC291" s="8" t="str">
        <f t="shared" si="103"/>
        <v/>
      </c>
      <c r="AE291" s="9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>
        <v>111125253.27</v>
      </c>
      <c r="AR291" s="7">
        <v>159583787.94999999</v>
      </c>
      <c r="AS291" s="7">
        <v>56032915.390000001</v>
      </c>
      <c r="AT291" s="7">
        <v>0</v>
      </c>
      <c r="AU291" s="7">
        <v>134496854.02000001</v>
      </c>
      <c r="AV291" s="7">
        <v>162149570.86000001</v>
      </c>
      <c r="AW291" s="7">
        <v>66524069.479999997</v>
      </c>
      <c r="AX291" s="7">
        <v>0</v>
      </c>
      <c r="AY291" s="7">
        <v>163837742.03999999</v>
      </c>
      <c r="AZ291" s="7">
        <v>189907875.41999999</v>
      </c>
      <c r="BA291" s="7">
        <v>81129464.530000001</v>
      </c>
      <c r="BB291" s="7">
        <v>0</v>
      </c>
      <c r="BC291" s="7"/>
      <c r="BD291" s="7"/>
      <c r="BE291" s="7"/>
      <c r="BF291" s="7"/>
    </row>
    <row r="292" spans="1:58" hidden="1" x14ac:dyDescent="0.25">
      <c r="A292" s="3" t="s">
        <v>307</v>
      </c>
      <c r="B292" s="3" t="str">
        <f t="shared" si="85"/>
        <v>MG</v>
      </c>
      <c r="C292" s="3" t="s">
        <v>1530</v>
      </c>
      <c r="D292" s="3">
        <v>7</v>
      </c>
      <c r="E292" s="11">
        <f t="shared" si="86"/>
        <v>0.32610417345208675</v>
      </c>
      <c r="F292" s="11">
        <f t="shared" si="87"/>
        <v>0.67389582654791325</v>
      </c>
      <c r="G292" s="7">
        <v>7.702706851576993</v>
      </c>
      <c r="H292" s="11">
        <f t="shared" si="88"/>
        <v>0.10381644000799505</v>
      </c>
      <c r="I292" s="7">
        <f t="shared" si="89"/>
        <v>-13214229.59429704</v>
      </c>
      <c r="J292" s="7">
        <v>4453307.6500000004</v>
      </c>
      <c r="K292" s="12">
        <v>0.11</v>
      </c>
      <c r="L292" s="7">
        <v>-190633.42</v>
      </c>
      <c r="M292" s="10">
        <f t="shared" si="90"/>
        <v>4.2807152566699494E-2</v>
      </c>
      <c r="N292" s="12">
        <f t="shared" si="91"/>
        <v>0.15280715256669949</v>
      </c>
      <c r="O292" s="7">
        <f t="shared" si="92"/>
        <v>-792853.77565782238</v>
      </c>
      <c r="P292" s="11">
        <f t="shared" si="93"/>
        <v>0.17803705424614497</v>
      </c>
      <c r="Q292" s="12">
        <f t="shared" si="94"/>
        <v>0.28803705424614495</v>
      </c>
      <c r="R292" s="12">
        <f t="shared" si="95"/>
        <v>0.13522990167944546</v>
      </c>
      <c r="S292" s="12">
        <f t="shared" si="96"/>
        <v>0.88497102006019213</v>
      </c>
      <c r="T292" s="7">
        <f t="shared" si="98"/>
        <v>-14745003.350000001</v>
      </c>
      <c r="U292" s="7">
        <f t="shared" si="99"/>
        <v>1443361.23</v>
      </c>
      <c r="V292" s="7">
        <f t="shared" si="99"/>
        <v>9936596.2200000007</v>
      </c>
      <c r="W292" s="7">
        <f t="shared" si="99"/>
        <v>6251768.3600000003</v>
      </c>
      <c r="X292" s="7">
        <f t="shared" si="97"/>
        <v>0</v>
      </c>
      <c r="Y292" s="7" t="str">
        <f t="shared" si="100"/>
        <v/>
      </c>
      <c r="Z292" s="7" t="str">
        <f t="shared" si="101"/>
        <v/>
      </c>
      <c r="AA292" s="7" t="str">
        <f t="shared" si="102"/>
        <v/>
      </c>
      <c r="AB292" s="7" t="str">
        <f t="shared" si="102"/>
        <v/>
      </c>
      <c r="AC292" s="8" t="str">
        <f t="shared" si="103"/>
        <v/>
      </c>
      <c r="AE292" s="9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>
        <v>1893355.16</v>
      </c>
      <c r="AR292" s="7">
        <v>8466909.6099999994</v>
      </c>
      <c r="AS292" s="7">
        <v>5974349.4699999997</v>
      </c>
      <c r="AT292" s="7">
        <v>0</v>
      </c>
      <c r="AU292" s="7">
        <v>1443361.23</v>
      </c>
      <c r="AV292" s="7">
        <v>9936596.2200000007</v>
      </c>
      <c r="AW292" s="7">
        <v>6251768.3600000003</v>
      </c>
      <c r="AX292" s="7">
        <v>0</v>
      </c>
      <c r="AY292" s="7"/>
      <c r="AZ292" s="7"/>
      <c r="BA292" s="7"/>
      <c r="BB292" s="7"/>
      <c r="BC292" s="7"/>
      <c r="BD292" s="7"/>
      <c r="BE292" s="7"/>
      <c r="BF292" s="7"/>
    </row>
    <row r="293" spans="1:58" hidden="1" x14ac:dyDescent="0.25">
      <c r="A293" s="3" t="s">
        <v>1025</v>
      </c>
      <c r="B293" s="3" t="str">
        <f t="shared" si="85"/>
        <v>RS</v>
      </c>
      <c r="C293" s="3" t="s">
        <v>1529</v>
      </c>
      <c r="D293" s="3">
        <v>6</v>
      </c>
      <c r="E293" s="11">
        <f t="shared" si="86"/>
        <v>0</v>
      </c>
      <c r="F293" s="11">
        <f t="shared" si="87"/>
        <v>1</v>
      </c>
      <c r="G293" s="7">
        <v>9.1410275986009921</v>
      </c>
      <c r="H293" s="11">
        <f t="shared" si="88"/>
        <v>0.18282055197201985</v>
      </c>
      <c r="I293" s="7">
        <f t="shared" si="89"/>
        <v>-11658861.378792036</v>
      </c>
      <c r="J293" s="7">
        <v>7003801.9800000004</v>
      </c>
      <c r="K293" s="12">
        <v>0.16699999999999998</v>
      </c>
      <c r="L293" s="7">
        <v>-1211657.74</v>
      </c>
      <c r="M293" s="10">
        <f t="shared" si="90"/>
        <v>0.17299999963733981</v>
      </c>
      <c r="N293" s="12">
        <f t="shared" si="91"/>
        <v>0.33999999963733979</v>
      </c>
      <c r="O293" s="7">
        <f t="shared" si="92"/>
        <v>-699531.6827275221</v>
      </c>
      <c r="P293" s="11">
        <f t="shared" si="93"/>
        <v>9.9878849334275738E-2</v>
      </c>
      <c r="Q293" s="12">
        <f t="shared" si="94"/>
        <v>0.26687884933427575</v>
      </c>
      <c r="R293" s="12">
        <f t="shared" si="95"/>
        <v>-7.3121150303064042E-2</v>
      </c>
      <c r="S293" s="12">
        <f t="shared" si="96"/>
        <v>-0.2150622070031134</v>
      </c>
      <c r="T293" s="7">
        <f t="shared" si="98"/>
        <v>-14267198.479999999</v>
      </c>
      <c r="U293" s="7">
        <f t="shared" si="99"/>
        <v>20419147</v>
      </c>
      <c r="V293" s="7">
        <f t="shared" si="99"/>
        <v>24833826.309999999</v>
      </c>
      <c r="W293" s="7">
        <f t="shared" si="99"/>
        <v>10182021.800000001</v>
      </c>
      <c r="X293" s="7">
        <f t="shared" si="97"/>
        <v>329502.63</v>
      </c>
      <c r="Y293" s="7" t="str">
        <f t="shared" si="100"/>
        <v/>
      </c>
      <c r="Z293" s="7" t="str">
        <f t="shared" si="101"/>
        <v/>
      </c>
      <c r="AA293" s="7" t="str">
        <f t="shared" si="102"/>
        <v/>
      </c>
      <c r="AB293" s="7" t="str">
        <f t="shared" si="102"/>
        <v/>
      </c>
      <c r="AC293" s="8" t="str">
        <f t="shared" si="103"/>
        <v/>
      </c>
      <c r="AE293" s="9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>
        <v>11901108.390000001</v>
      </c>
      <c r="AR293" s="7">
        <v>23227268.039999999</v>
      </c>
      <c r="AS293" s="7">
        <v>5561624.1900000004</v>
      </c>
      <c r="AT293" s="7">
        <v>497032.8</v>
      </c>
      <c r="AU293" s="7">
        <v>15328953.5</v>
      </c>
      <c r="AV293" s="7">
        <v>25562036.059999999</v>
      </c>
      <c r="AW293" s="7">
        <v>5729773.2199999997</v>
      </c>
      <c r="AX293" s="7">
        <v>399795.51</v>
      </c>
      <c r="AY293" s="7">
        <v>20419147</v>
      </c>
      <c r="AZ293" s="7">
        <v>24833826.309999999</v>
      </c>
      <c r="BA293" s="7">
        <v>10182021.800000001</v>
      </c>
      <c r="BB293" s="7">
        <v>329502.63</v>
      </c>
      <c r="BC293" s="7"/>
      <c r="BD293" s="7"/>
      <c r="BE293" s="7"/>
      <c r="BF293" s="7"/>
    </row>
    <row r="294" spans="1:58" hidden="1" x14ac:dyDescent="0.25">
      <c r="A294" s="3" t="s">
        <v>308</v>
      </c>
      <c r="B294" s="3" t="str">
        <f t="shared" si="85"/>
        <v>MG</v>
      </c>
      <c r="C294" s="3" t="s">
        <v>1530</v>
      </c>
      <c r="D294" s="3">
        <v>6</v>
      </c>
      <c r="E294" s="11">
        <f t="shared" si="86"/>
        <v>0.60036204405075722</v>
      </c>
      <c r="F294" s="11">
        <f t="shared" si="87"/>
        <v>0.39963795594924278</v>
      </c>
      <c r="G294" s="7">
        <v>14.360299318967796</v>
      </c>
      <c r="H294" s="11">
        <f t="shared" si="88"/>
        <v>0.11477841333303186</v>
      </c>
      <c r="I294" s="7">
        <f t="shared" si="89"/>
        <v>-48088902.139852434</v>
      </c>
      <c r="J294" s="7">
        <v>9025173.0857142881</v>
      </c>
      <c r="K294" s="12">
        <v>0.19829999999999998</v>
      </c>
      <c r="L294" s="7">
        <v>-1682780.25</v>
      </c>
      <c r="M294" s="10">
        <f t="shared" si="90"/>
        <v>0.18645406952511848</v>
      </c>
      <c r="N294" s="12">
        <f t="shared" si="91"/>
        <v>0.38475406952511848</v>
      </c>
      <c r="O294" s="7">
        <f t="shared" si="92"/>
        <v>-2885334.1283911457</v>
      </c>
      <c r="P294" s="11">
        <f t="shared" si="93"/>
        <v>0.31969848123558608</v>
      </c>
      <c r="Q294" s="12">
        <f t="shared" si="94"/>
        <v>0.51799848123558601</v>
      </c>
      <c r="R294" s="12">
        <f t="shared" si="95"/>
        <v>0.13324441171046753</v>
      </c>
      <c r="S294" s="12">
        <f t="shared" si="96"/>
        <v>0.34631059750693227</v>
      </c>
      <c r="T294" s="7">
        <f t="shared" si="98"/>
        <v>-54324140.830000006</v>
      </c>
      <c r="U294" s="7">
        <f t="shared" si="99"/>
        <v>9687837.6199999992</v>
      </c>
      <c r="V294" s="7">
        <f t="shared" si="99"/>
        <v>21709988.600000001</v>
      </c>
      <c r="W294" s="7">
        <f t="shared" si="99"/>
        <v>42301989.850000001</v>
      </c>
      <c r="X294" s="7">
        <f t="shared" si="97"/>
        <v>0</v>
      </c>
      <c r="Y294" s="7" t="str">
        <f t="shared" si="100"/>
        <v/>
      </c>
      <c r="Z294" s="7" t="str">
        <f t="shared" si="101"/>
        <v/>
      </c>
      <c r="AA294" s="7" t="str">
        <f t="shared" si="102"/>
        <v/>
      </c>
      <c r="AB294" s="7" t="str">
        <f t="shared" si="102"/>
        <v/>
      </c>
      <c r="AC294" s="8" t="str">
        <f t="shared" si="103"/>
        <v/>
      </c>
      <c r="AE294" s="9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>
        <v>4124723.16</v>
      </c>
      <c r="AR294" s="7">
        <v>22722896.02</v>
      </c>
      <c r="AS294" s="7">
        <v>29373709.27</v>
      </c>
      <c r="AT294" s="7">
        <v>4188674.15</v>
      </c>
      <c r="AU294" s="7">
        <v>4712423.83</v>
      </c>
      <c r="AV294" s="7">
        <v>26130250.949999999</v>
      </c>
      <c r="AW294" s="7">
        <v>35928489.689999998</v>
      </c>
      <c r="AX294" s="7">
        <v>3895398.73</v>
      </c>
      <c r="AY294" s="7">
        <v>9687837.6199999992</v>
      </c>
      <c r="AZ294" s="7">
        <v>21709988.600000001</v>
      </c>
      <c r="BA294" s="7">
        <v>42301989.850000001</v>
      </c>
      <c r="BB294" s="7">
        <v>0</v>
      </c>
      <c r="BC294" s="7"/>
      <c r="BD294" s="7"/>
      <c r="BE294" s="7"/>
      <c r="BF294" s="7"/>
    </row>
    <row r="295" spans="1:58" hidden="1" x14ac:dyDescent="0.25">
      <c r="A295" s="3" t="s">
        <v>62</v>
      </c>
      <c r="B295" s="3" t="str">
        <f t="shared" si="85"/>
        <v>CE</v>
      </c>
      <c r="C295" s="3" t="s">
        <v>1528</v>
      </c>
      <c r="D295" s="3">
        <v>6</v>
      </c>
      <c r="E295" s="11">
        <f t="shared" ref="E295:E353" si="104">IF(U295+X295&gt;=W295,0,(U295+X295-W295)/T295)</f>
        <v>0.22722206911865281</v>
      </c>
      <c r="F295" s="11">
        <f t="shared" ref="F295:F353" si="105">IF(T295&gt;=0,0,1-E295)</f>
        <v>0.77277793088134716</v>
      </c>
      <c r="G295" s="7">
        <v>22.527134528573335</v>
      </c>
      <c r="H295" s="11">
        <f t="shared" ref="H295:H353" si="106">IF(T295&gt;0,"",G295*$G$2*F295/100)</f>
        <v>0.34816944819353313</v>
      </c>
      <c r="I295" s="7">
        <f t="shared" ref="I295:I353" si="107">IF(T295&gt;0,"",T295*(1-H295))</f>
        <v>-38312541.940949015</v>
      </c>
      <c r="J295" s="7">
        <v>15535032.23</v>
      </c>
      <c r="K295" s="12">
        <v>0.11</v>
      </c>
      <c r="L295" s="7">
        <v>-374394.28</v>
      </c>
      <c r="M295" s="10">
        <f t="shared" ref="M295:M353" si="108">L295*-1/J295</f>
        <v>2.4100000209655182E-2</v>
      </c>
      <c r="N295" s="12">
        <f t="shared" ref="N295:N353" si="109">M295+K295</f>
        <v>0.13410000020965518</v>
      </c>
      <c r="O295" s="7">
        <f t="shared" ref="O295:O353" si="110">6%*I295</f>
        <v>-2298752.5164569407</v>
      </c>
      <c r="P295" s="11">
        <f t="shared" ref="P295:P353" si="111">O295*-1/J295</f>
        <v>0.14797217555929978</v>
      </c>
      <c r="Q295" s="12">
        <f t="shared" ref="Q295:Q353" si="112">P295+K295</f>
        <v>0.2579721755592998</v>
      </c>
      <c r="R295" s="12">
        <f t="shared" si="95"/>
        <v>0.12387217534964462</v>
      </c>
      <c r="S295" s="12">
        <f t="shared" si="96"/>
        <v>0.92372986693497294</v>
      </c>
      <c r="T295" s="7">
        <f t="shared" si="98"/>
        <v>-58776842.899999999</v>
      </c>
      <c r="U295" s="7">
        <f t="shared" si="99"/>
        <v>14048124.970000001</v>
      </c>
      <c r="V295" s="7">
        <f t="shared" si="99"/>
        <v>45421447.039999999</v>
      </c>
      <c r="W295" s="7">
        <f t="shared" si="99"/>
        <v>27403520.829999998</v>
      </c>
      <c r="X295" s="7">
        <f t="shared" si="97"/>
        <v>0</v>
      </c>
      <c r="Y295" s="7" t="str">
        <f t="shared" si="100"/>
        <v/>
      </c>
      <c r="Z295" s="7" t="str">
        <f t="shared" si="101"/>
        <v/>
      </c>
      <c r="AA295" s="7" t="str">
        <f t="shared" si="102"/>
        <v/>
      </c>
      <c r="AB295" s="7" t="str">
        <f t="shared" si="102"/>
        <v/>
      </c>
      <c r="AC295" s="8" t="str">
        <f t="shared" si="103"/>
        <v/>
      </c>
      <c r="AE295" s="9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>
        <v>12915786.75</v>
      </c>
      <c r="AR295" s="7">
        <v>51237799.950000003</v>
      </c>
      <c r="AS295" s="7">
        <v>15422823.859999999</v>
      </c>
      <c r="AT295" s="7">
        <v>0</v>
      </c>
      <c r="AU295" s="7">
        <v>14048124.970000001</v>
      </c>
      <c r="AV295" s="7">
        <v>45421447.039999999</v>
      </c>
      <c r="AW295" s="7">
        <v>27403520.829999998</v>
      </c>
      <c r="AX295" s="7">
        <v>0</v>
      </c>
      <c r="AY295" s="7"/>
      <c r="AZ295" s="7"/>
      <c r="BA295" s="7"/>
      <c r="BB295" s="7"/>
      <c r="BC295" s="7"/>
      <c r="BD295" s="7"/>
      <c r="BE295" s="7"/>
      <c r="BF295" s="7"/>
    </row>
    <row r="296" spans="1:58" hidden="1" x14ac:dyDescent="0.25">
      <c r="A296" s="3" t="s">
        <v>309</v>
      </c>
      <c r="B296" s="3" t="str">
        <f t="shared" ref="B296:B353" si="113">RIGHT(A296,2)</f>
        <v>MG</v>
      </c>
      <c r="C296" s="3" t="s">
        <v>1530</v>
      </c>
      <c r="D296" s="3">
        <v>6</v>
      </c>
      <c r="E296" s="11">
        <f t="shared" si="104"/>
        <v>9.2363959929050304E-2</v>
      </c>
      <c r="F296" s="11">
        <f t="shared" si="105"/>
        <v>0.90763604007094967</v>
      </c>
      <c r="G296" s="7">
        <v>50.017536920645952</v>
      </c>
      <c r="H296" s="11">
        <f t="shared" si="106"/>
        <v>0.90795438289515229</v>
      </c>
      <c r="I296" s="7">
        <f t="shared" si="107"/>
        <v>-3554238.4980945047</v>
      </c>
      <c r="J296" s="7">
        <v>5214643.59</v>
      </c>
      <c r="K296" s="12">
        <v>0.13</v>
      </c>
      <c r="L296" s="7">
        <v>-104292.86</v>
      </c>
      <c r="M296" s="10">
        <f t="shared" si="108"/>
        <v>1.999999773714161E-2</v>
      </c>
      <c r="N296" s="12">
        <f t="shared" si="109"/>
        <v>0.14999999773714162</v>
      </c>
      <c r="O296" s="7">
        <f t="shared" si="110"/>
        <v>-213254.30988567029</v>
      </c>
      <c r="P296" s="11">
        <f t="shared" si="111"/>
        <v>4.0895280033063641E-2</v>
      </c>
      <c r="Q296" s="12">
        <f t="shared" si="112"/>
        <v>0.17089528003306365</v>
      </c>
      <c r="R296" s="12">
        <f t="shared" ref="R296:R353" si="114">Q296-N296</f>
        <v>2.0895282295922024E-2</v>
      </c>
      <c r="S296" s="12">
        <f t="shared" ref="S296:S353" si="115">Q296/N296-1</f>
        <v>0.13930188407428301</v>
      </c>
      <c r="T296" s="7">
        <f t="shared" si="98"/>
        <v>-38613880.920000002</v>
      </c>
      <c r="U296" s="7">
        <f t="shared" si="99"/>
        <v>48085.120000000003</v>
      </c>
      <c r="V296" s="7">
        <f t="shared" si="99"/>
        <v>35047349.969999999</v>
      </c>
      <c r="W296" s="7">
        <f t="shared" si="99"/>
        <v>11541068.41</v>
      </c>
      <c r="X296" s="7">
        <f t="shared" si="97"/>
        <v>7926452.3399999999</v>
      </c>
      <c r="Y296" s="7" t="str">
        <f t="shared" si="100"/>
        <v/>
      </c>
      <c r="Z296" s="7" t="str">
        <f t="shared" si="101"/>
        <v/>
      </c>
      <c r="AA296" s="7" t="str">
        <f t="shared" si="102"/>
        <v/>
      </c>
      <c r="AB296" s="7" t="str">
        <f t="shared" si="102"/>
        <v/>
      </c>
      <c r="AC296" s="8" t="str">
        <f t="shared" si="103"/>
        <v/>
      </c>
      <c r="AE296" s="9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>
        <v>18125.48</v>
      </c>
      <c r="AR296" s="7">
        <v>31262896.920000002</v>
      </c>
      <c r="AS296" s="7">
        <v>10463150.35</v>
      </c>
      <c r="AT296" s="7">
        <v>8761199.75</v>
      </c>
      <c r="AU296" s="7">
        <v>48085.120000000003</v>
      </c>
      <c r="AV296" s="7">
        <v>35047349.969999999</v>
      </c>
      <c r="AW296" s="7">
        <v>11541068.41</v>
      </c>
      <c r="AX296" s="7">
        <v>7926452.3399999999</v>
      </c>
      <c r="AY296" s="7"/>
      <c r="AZ296" s="7"/>
      <c r="BA296" s="7"/>
      <c r="BB296" s="7"/>
      <c r="BC296" s="7"/>
      <c r="BD296" s="7"/>
      <c r="BE296" s="7"/>
      <c r="BF296" s="7"/>
    </row>
    <row r="297" spans="1:58" hidden="1" x14ac:dyDescent="0.25">
      <c r="A297" s="3" t="s">
        <v>1346</v>
      </c>
      <c r="B297" s="3" t="str">
        <f t="shared" si="113"/>
        <v>SP</v>
      </c>
      <c r="C297" s="3" t="s">
        <v>1530</v>
      </c>
      <c r="D297" s="3">
        <v>6</v>
      </c>
      <c r="E297" s="11">
        <f t="shared" si="104"/>
        <v>1.8109749560540865E-2</v>
      </c>
      <c r="F297" s="11">
        <f t="shared" si="105"/>
        <v>0.9818902504394591</v>
      </c>
      <c r="G297" s="7">
        <v>16.783747703374306</v>
      </c>
      <c r="H297" s="11">
        <f t="shared" si="106"/>
        <v>0.32959596471557789</v>
      </c>
      <c r="I297" s="7">
        <f t="shared" si="107"/>
        <v>-82490731.702599436</v>
      </c>
      <c r="J297" s="7">
        <v>45869990.67428571</v>
      </c>
      <c r="K297" s="12">
        <v>0.11</v>
      </c>
      <c r="L297" s="7">
        <v>-6502508.9500000002</v>
      </c>
      <c r="M297" s="10">
        <f t="shared" si="108"/>
        <v>0.1417595437542839</v>
      </c>
      <c r="N297" s="12">
        <f t="shared" si="109"/>
        <v>0.25175954375428389</v>
      </c>
      <c r="O297" s="7">
        <f t="shared" si="110"/>
        <v>-4949443.9021559656</v>
      </c>
      <c r="P297" s="11">
        <f t="shared" si="111"/>
        <v>0.10790156765675075</v>
      </c>
      <c r="Q297" s="12">
        <f t="shared" si="112"/>
        <v>0.21790156765675076</v>
      </c>
      <c r="R297" s="12">
        <f t="shared" si="114"/>
        <v>-3.3857976097533132E-2</v>
      </c>
      <c r="S297" s="12">
        <f t="shared" si="115"/>
        <v>-0.13448537279912753</v>
      </c>
      <c r="T297" s="7">
        <f t="shared" si="98"/>
        <v>-123046293.52</v>
      </c>
      <c r="U297" s="7">
        <f t="shared" si="99"/>
        <v>96027719.049999997</v>
      </c>
      <c r="V297" s="7">
        <f t="shared" si="99"/>
        <v>120817955.95999999</v>
      </c>
      <c r="W297" s="7">
        <f t="shared" si="99"/>
        <v>98256056.609999999</v>
      </c>
      <c r="X297" s="7">
        <f t="shared" si="97"/>
        <v>0</v>
      </c>
      <c r="Y297" s="7" t="str">
        <f t="shared" si="100"/>
        <v/>
      </c>
      <c r="Z297" s="7" t="str">
        <f t="shared" si="101"/>
        <v/>
      </c>
      <c r="AA297" s="7" t="str">
        <f t="shared" si="102"/>
        <v/>
      </c>
      <c r="AB297" s="7" t="str">
        <f t="shared" si="102"/>
        <v/>
      </c>
      <c r="AC297" s="8" t="str">
        <f t="shared" si="103"/>
        <v/>
      </c>
      <c r="AE297" s="9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>
        <v>73524883.870000005</v>
      </c>
      <c r="AR297" s="7">
        <v>93866855.5</v>
      </c>
      <c r="AS297" s="7">
        <v>65249781.960000001</v>
      </c>
      <c r="AT297" s="7">
        <v>0</v>
      </c>
      <c r="AU297" s="7">
        <v>84616110.530000001</v>
      </c>
      <c r="AV297" s="7">
        <v>97361717.439999998</v>
      </c>
      <c r="AW297" s="7">
        <v>81338644.260000005</v>
      </c>
      <c r="AX297" s="7">
        <v>0</v>
      </c>
      <c r="AY297" s="7">
        <v>96027719.049999997</v>
      </c>
      <c r="AZ297" s="7">
        <v>120817955.95999999</v>
      </c>
      <c r="BA297" s="7">
        <v>98256056.609999999</v>
      </c>
      <c r="BB297" s="7">
        <v>0</v>
      </c>
      <c r="BC297" s="7"/>
      <c r="BD297" s="7"/>
      <c r="BE297" s="7"/>
      <c r="BF297" s="7"/>
    </row>
    <row r="298" spans="1:58" hidden="1" x14ac:dyDescent="0.25">
      <c r="A298" s="3" t="s">
        <v>310</v>
      </c>
      <c r="B298" s="3" t="str">
        <f t="shared" si="113"/>
        <v>MG</v>
      </c>
      <c r="C298" s="3" t="s">
        <v>1530</v>
      </c>
      <c r="D298" s="3">
        <v>7</v>
      </c>
      <c r="E298" s="11">
        <f t="shared" si="104"/>
        <v>0.31158833677447512</v>
      </c>
      <c r="F298" s="11">
        <f t="shared" si="105"/>
        <v>0.68841166322552483</v>
      </c>
      <c r="G298" s="7">
        <v>20.009585910718041</v>
      </c>
      <c r="H298" s="11">
        <f t="shared" si="106"/>
        <v>0.27549664634502868</v>
      </c>
      <c r="I298" s="7">
        <f t="shared" si="107"/>
        <v>-8305352.0337500507</v>
      </c>
      <c r="J298" s="7">
        <v>4342536.25</v>
      </c>
      <c r="K298" s="12">
        <v>0.11</v>
      </c>
      <c r="L298" s="7">
        <v>-365641.55</v>
      </c>
      <c r="M298" s="10">
        <f t="shared" si="108"/>
        <v>8.4199999481869611E-2</v>
      </c>
      <c r="N298" s="12">
        <f t="shared" si="109"/>
        <v>0.19419999948186961</v>
      </c>
      <c r="O298" s="7">
        <f t="shared" si="110"/>
        <v>-498321.12202500302</v>
      </c>
      <c r="P298" s="11">
        <f t="shared" si="111"/>
        <v>0.1147534743146941</v>
      </c>
      <c r="Q298" s="12">
        <f t="shared" si="112"/>
        <v>0.22475347431469411</v>
      </c>
      <c r="R298" s="12">
        <f t="shared" si="114"/>
        <v>3.0553474832824501E-2</v>
      </c>
      <c r="S298" s="12">
        <f t="shared" si="115"/>
        <v>0.15732994291628177</v>
      </c>
      <c r="T298" s="7">
        <f t="shared" si="98"/>
        <v>-11463510.82</v>
      </c>
      <c r="U298" s="7">
        <f t="shared" si="99"/>
        <v>7920891.7599999998</v>
      </c>
      <c r="V298" s="7">
        <f t="shared" si="99"/>
        <v>7891614.5499999998</v>
      </c>
      <c r="W298" s="7">
        <f t="shared" si="99"/>
        <v>11492788.029999999</v>
      </c>
      <c r="X298" s="7">
        <f t="shared" si="97"/>
        <v>0</v>
      </c>
      <c r="Y298" s="7" t="str">
        <f t="shared" si="100"/>
        <v/>
      </c>
      <c r="Z298" s="7" t="str">
        <f t="shared" si="101"/>
        <v/>
      </c>
      <c r="AA298" s="7" t="str">
        <f t="shared" si="102"/>
        <v/>
      </c>
      <c r="AB298" s="7" t="str">
        <f t="shared" si="102"/>
        <v/>
      </c>
      <c r="AC298" s="8" t="str">
        <f t="shared" si="103"/>
        <v/>
      </c>
      <c r="AE298" s="9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>
        <v>7920891.7599999998</v>
      </c>
      <c r="AZ298" s="7">
        <v>7891614.5499999998</v>
      </c>
      <c r="BA298" s="7">
        <v>11492788.029999999</v>
      </c>
      <c r="BB298" s="7">
        <v>0</v>
      </c>
      <c r="BC298" s="7"/>
      <c r="BD298" s="7"/>
      <c r="BE298" s="7"/>
      <c r="BF298" s="7"/>
    </row>
    <row r="299" spans="1:58" hidden="1" x14ac:dyDescent="0.25">
      <c r="A299" s="3" t="s">
        <v>1026</v>
      </c>
      <c r="B299" s="3" t="str">
        <f t="shared" si="113"/>
        <v>RS</v>
      </c>
      <c r="C299" s="3" t="s">
        <v>1529</v>
      </c>
      <c r="D299" s="3">
        <v>7</v>
      </c>
      <c r="E299" s="11">
        <f t="shared" si="104"/>
        <v>0</v>
      </c>
      <c r="F299" s="11">
        <f t="shared" si="105"/>
        <v>1</v>
      </c>
      <c r="G299" s="7">
        <v>7.7820155721733455</v>
      </c>
      <c r="H299" s="11">
        <f t="shared" si="106"/>
        <v>0.15564031144346691</v>
      </c>
      <c r="I299" s="7">
        <f t="shared" si="107"/>
        <v>-15893351.598570989</v>
      </c>
      <c r="J299" s="7">
        <v>5558020.8200000003</v>
      </c>
      <c r="K299" s="12">
        <v>0.11</v>
      </c>
      <c r="L299" s="7">
        <v>-760337.25</v>
      </c>
      <c r="M299" s="10">
        <f t="shared" si="108"/>
        <v>0.13680000032817435</v>
      </c>
      <c r="N299" s="12">
        <f t="shared" si="109"/>
        <v>0.24680000032817434</v>
      </c>
      <c r="O299" s="7">
        <f t="shared" si="110"/>
        <v>-953601.09591425932</v>
      </c>
      <c r="P299" s="11">
        <f t="shared" si="111"/>
        <v>0.1715720625735726</v>
      </c>
      <c r="Q299" s="12">
        <f t="shared" si="112"/>
        <v>0.28157206257357259</v>
      </c>
      <c r="R299" s="12">
        <f t="shared" si="114"/>
        <v>3.477206224539825E-2</v>
      </c>
      <c r="S299" s="12">
        <f t="shared" si="115"/>
        <v>0.14089166207115578</v>
      </c>
      <c r="T299" s="7">
        <f t="shared" si="98"/>
        <v>-18822963.5</v>
      </c>
      <c r="U299" s="7">
        <f t="shared" si="99"/>
        <v>14843168.5</v>
      </c>
      <c r="V299" s="7">
        <f t="shared" si="99"/>
        <v>23620390</v>
      </c>
      <c r="W299" s="7">
        <f t="shared" si="99"/>
        <v>10045742</v>
      </c>
      <c r="X299" s="7">
        <f t="shared" si="97"/>
        <v>0</v>
      </c>
      <c r="Y299" s="7" t="str">
        <f t="shared" si="100"/>
        <v/>
      </c>
      <c r="Z299" s="7" t="str">
        <f t="shared" si="101"/>
        <v/>
      </c>
      <c r="AA299" s="7" t="str">
        <f t="shared" si="102"/>
        <v/>
      </c>
      <c r="AB299" s="7" t="str">
        <f t="shared" si="102"/>
        <v/>
      </c>
      <c r="AC299" s="8" t="str">
        <f t="shared" si="103"/>
        <v/>
      </c>
      <c r="AE299" s="9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>
        <v>10214307.59</v>
      </c>
      <c r="AR299" s="7">
        <v>17991004.23</v>
      </c>
      <c r="AS299" s="7">
        <v>7639451.79</v>
      </c>
      <c r="AT299" s="7">
        <v>0</v>
      </c>
      <c r="AU299" s="7">
        <v>12217088.310000001</v>
      </c>
      <c r="AV299" s="7">
        <v>20888096.09</v>
      </c>
      <c r="AW299" s="7">
        <v>7539714.9900000002</v>
      </c>
      <c r="AX299" s="7">
        <v>0</v>
      </c>
      <c r="AY299" s="7">
        <v>14843168.5</v>
      </c>
      <c r="AZ299" s="7">
        <v>23620390</v>
      </c>
      <c r="BA299" s="7">
        <v>10045742</v>
      </c>
      <c r="BB299" s="7">
        <v>0</v>
      </c>
      <c r="BC299" s="7"/>
      <c r="BD299" s="7"/>
      <c r="BE299" s="7"/>
      <c r="BF299" s="7"/>
    </row>
    <row r="300" spans="1:58" hidden="1" x14ac:dyDescent="0.25">
      <c r="A300" s="3" t="s">
        <v>1347</v>
      </c>
      <c r="B300" s="3" t="str">
        <f t="shared" si="113"/>
        <v>SP</v>
      </c>
      <c r="C300" s="3" t="s">
        <v>1530</v>
      </c>
      <c r="D300" s="3">
        <v>4</v>
      </c>
      <c r="E300" s="11">
        <f t="shared" si="104"/>
        <v>0</v>
      </c>
      <c r="F300" s="11">
        <f t="shared" si="105"/>
        <v>1</v>
      </c>
      <c r="G300" s="7">
        <v>35.645887203634437</v>
      </c>
      <c r="H300" s="11">
        <f t="shared" si="106"/>
        <v>0.71291774407268871</v>
      </c>
      <c r="I300" s="7">
        <f t="shared" si="107"/>
        <v>-47244378.862268969</v>
      </c>
      <c r="J300" s="7">
        <v>108453829.99714285</v>
      </c>
      <c r="K300" s="12">
        <v>0.11</v>
      </c>
      <c r="L300" s="7">
        <v>-500000</v>
      </c>
      <c r="M300" s="10">
        <f t="shared" si="108"/>
        <v>4.6102567333322596E-3</v>
      </c>
      <c r="N300" s="12">
        <f t="shared" si="109"/>
        <v>0.11461025673333226</v>
      </c>
      <c r="O300" s="7">
        <f t="shared" si="110"/>
        <v>-2834662.731736138</v>
      </c>
      <c r="P300" s="11">
        <f t="shared" si="111"/>
        <v>2.6137045891425091E-2</v>
      </c>
      <c r="Q300" s="12">
        <f t="shared" si="112"/>
        <v>0.13613704589142508</v>
      </c>
      <c r="R300" s="12">
        <f t="shared" si="114"/>
        <v>2.1526789158092821E-2</v>
      </c>
      <c r="S300" s="12">
        <f t="shared" si="115"/>
        <v>0.18782602684661942</v>
      </c>
      <c r="T300" s="7">
        <f t="shared" si="98"/>
        <v>-164567394.48999998</v>
      </c>
      <c r="U300" s="7">
        <f t="shared" si="99"/>
        <v>281449086.47000003</v>
      </c>
      <c r="V300" s="7">
        <f t="shared" si="99"/>
        <v>297275645.44</v>
      </c>
      <c r="W300" s="7">
        <f t="shared" si="99"/>
        <v>148740835.52000001</v>
      </c>
      <c r="X300" s="7">
        <f t="shared" si="97"/>
        <v>0</v>
      </c>
      <c r="Y300" s="7" t="str">
        <f t="shared" si="100"/>
        <v/>
      </c>
      <c r="Z300" s="7" t="str">
        <f t="shared" si="101"/>
        <v/>
      </c>
      <c r="AA300" s="7" t="str">
        <f t="shared" si="102"/>
        <v/>
      </c>
      <c r="AB300" s="7" t="str">
        <f t="shared" si="102"/>
        <v/>
      </c>
      <c r="AC300" s="8" t="str">
        <f t="shared" si="103"/>
        <v/>
      </c>
      <c r="AE300" s="9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>
        <v>184787327.31</v>
      </c>
      <c r="AR300" s="7">
        <v>260427277.34</v>
      </c>
      <c r="AS300" s="7">
        <v>119364116</v>
      </c>
      <c r="AT300" s="7">
        <v>0</v>
      </c>
      <c r="AU300" s="7">
        <v>226169785.62</v>
      </c>
      <c r="AV300" s="7">
        <v>264570812.75</v>
      </c>
      <c r="AW300" s="7">
        <v>122373178.09999999</v>
      </c>
      <c r="AX300" s="7">
        <v>0</v>
      </c>
      <c r="AY300" s="7">
        <v>281449086.47000003</v>
      </c>
      <c r="AZ300" s="7">
        <v>297275645.44</v>
      </c>
      <c r="BA300" s="7">
        <v>148740835.52000001</v>
      </c>
      <c r="BB300" s="7">
        <v>0</v>
      </c>
      <c r="BC300" s="7"/>
      <c r="BD300" s="7"/>
      <c r="BE300" s="7"/>
      <c r="BF300" s="7"/>
    </row>
    <row r="301" spans="1:58" hidden="1" x14ac:dyDescent="0.25">
      <c r="A301" s="3" t="s">
        <v>311</v>
      </c>
      <c r="B301" s="3" t="str">
        <f t="shared" si="113"/>
        <v>MG</v>
      </c>
      <c r="C301" s="3" t="s">
        <v>1530</v>
      </c>
      <c r="D301" s="3">
        <v>6</v>
      </c>
      <c r="E301" s="11">
        <f t="shared" si="104"/>
        <v>0.7090299764717235</v>
      </c>
      <c r="F301" s="11">
        <f t="shared" si="105"/>
        <v>0.2909700235282765</v>
      </c>
      <c r="G301" s="7">
        <v>20.574710349213216</v>
      </c>
      <c r="H301" s="11">
        <f t="shared" si="106"/>
        <v>0.11973247908796088</v>
      </c>
      <c r="I301" s="7">
        <f t="shared" si="107"/>
        <v>-39718451.244012825</v>
      </c>
      <c r="J301" s="7">
        <v>12518741.630000001</v>
      </c>
      <c r="K301" s="12">
        <v>0.11</v>
      </c>
      <c r="L301" s="7">
        <v>-673508.3</v>
      </c>
      <c r="M301" s="10">
        <f t="shared" si="108"/>
        <v>5.3800000024443351E-2</v>
      </c>
      <c r="N301" s="12">
        <f t="shared" si="109"/>
        <v>0.16380000002444334</v>
      </c>
      <c r="O301" s="7">
        <f t="shared" si="110"/>
        <v>-2383107.0746407695</v>
      </c>
      <c r="P301" s="11">
        <f t="shared" si="111"/>
        <v>0.1903631487153529</v>
      </c>
      <c r="Q301" s="12">
        <f t="shared" si="112"/>
        <v>0.30036314871535291</v>
      </c>
      <c r="R301" s="12">
        <f t="shared" si="114"/>
        <v>0.13656314869090957</v>
      </c>
      <c r="S301" s="12">
        <f t="shared" si="115"/>
        <v>0.83371885635244625</v>
      </c>
      <c r="T301" s="7">
        <f t="shared" si="98"/>
        <v>-45120886.890000001</v>
      </c>
      <c r="U301" s="7">
        <f t="shared" si="99"/>
        <v>10700095.300000001</v>
      </c>
      <c r="V301" s="7">
        <f t="shared" si="99"/>
        <v>13128825.52</v>
      </c>
      <c r="W301" s="7">
        <f t="shared" si="99"/>
        <v>47233082.399999999</v>
      </c>
      <c r="X301" s="7">
        <f t="shared" si="97"/>
        <v>4540925.7300000004</v>
      </c>
      <c r="Y301" s="7" t="str">
        <f t="shared" si="100"/>
        <v/>
      </c>
      <c r="Z301" s="7" t="str">
        <f t="shared" si="101"/>
        <v/>
      </c>
      <c r="AA301" s="7" t="str">
        <f t="shared" si="102"/>
        <v/>
      </c>
      <c r="AB301" s="7" t="str">
        <f t="shared" si="102"/>
        <v/>
      </c>
      <c r="AC301" s="8" t="str">
        <f t="shared" si="103"/>
        <v/>
      </c>
      <c r="AE301" s="9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>
        <v>11044767.6</v>
      </c>
      <c r="AR301" s="7">
        <v>20438466.02</v>
      </c>
      <c r="AS301" s="7">
        <v>60873455.140000001</v>
      </c>
      <c r="AT301" s="7">
        <v>0</v>
      </c>
      <c r="AU301" s="7">
        <v>8592683.9700000007</v>
      </c>
      <c r="AV301" s="7">
        <v>9717910.3599999994</v>
      </c>
      <c r="AW301" s="7">
        <v>40451979.630000003</v>
      </c>
      <c r="AX301" s="7">
        <v>0</v>
      </c>
      <c r="AY301" s="7">
        <v>10700095.300000001</v>
      </c>
      <c r="AZ301" s="7">
        <v>13128825.52</v>
      </c>
      <c r="BA301" s="7">
        <v>47233082.399999999</v>
      </c>
      <c r="BB301" s="7">
        <v>4540925.7300000004</v>
      </c>
      <c r="BC301" s="7"/>
      <c r="BD301" s="7"/>
      <c r="BE301" s="7"/>
      <c r="BF301" s="7"/>
    </row>
    <row r="302" spans="1:58" hidden="1" x14ac:dyDescent="0.25">
      <c r="A302" s="3" t="s">
        <v>312</v>
      </c>
      <c r="B302" s="3" t="str">
        <f t="shared" si="113"/>
        <v>MG</v>
      </c>
      <c r="C302" s="3" t="s">
        <v>1530</v>
      </c>
      <c r="D302" s="3">
        <v>6</v>
      </c>
      <c r="E302" s="11">
        <f t="shared" si="104"/>
        <v>0.48320714029338507</v>
      </c>
      <c r="F302" s="11">
        <f t="shared" si="105"/>
        <v>0.51679285970661493</v>
      </c>
      <c r="G302" s="7">
        <v>7.6966402961599094</v>
      </c>
      <c r="H302" s="11">
        <f t="shared" si="106"/>
        <v>7.9551374975712935E-2</v>
      </c>
      <c r="I302" s="7">
        <f t="shared" si="107"/>
        <v>-97841217.545977354</v>
      </c>
      <c r="J302" s="7">
        <v>14029728.43</v>
      </c>
      <c r="K302" s="12">
        <v>0.11</v>
      </c>
      <c r="L302" s="7">
        <v>-3325045.64</v>
      </c>
      <c r="M302" s="10">
        <f t="shared" si="108"/>
        <v>0.23700000014896941</v>
      </c>
      <c r="N302" s="12">
        <f t="shared" si="109"/>
        <v>0.34700000014896942</v>
      </c>
      <c r="O302" s="7">
        <f t="shared" si="110"/>
        <v>-5870473.0527586406</v>
      </c>
      <c r="P302" s="11">
        <f t="shared" si="111"/>
        <v>0.4184309826130142</v>
      </c>
      <c r="Q302" s="12">
        <f t="shared" si="112"/>
        <v>0.52843098261301424</v>
      </c>
      <c r="R302" s="12">
        <f t="shared" si="114"/>
        <v>0.18143098246404482</v>
      </c>
      <c r="S302" s="12">
        <f t="shared" si="115"/>
        <v>0.52285585702062032</v>
      </c>
      <c r="T302" s="7">
        <f t="shared" si="98"/>
        <v>-106297315.12</v>
      </c>
      <c r="U302" s="7">
        <f t="shared" si="99"/>
        <v>3640480.62</v>
      </c>
      <c r="V302" s="7">
        <f t="shared" si="99"/>
        <v>54933693.460000001</v>
      </c>
      <c r="W302" s="7">
        <f t="shared" si="99"/>
        <v>56259072.380000003</v>
      </c>
      <c r="X302" s="7">
        <f t="shared" si="97"/>
        <v>1254970.1000000001</v>
      </c>
      <c r="Y302" s="7" t="str">
        <f t="shared" si="100"/>
        <v/>
      </c>
      <c r="Z302" s="7" t="str">
        <f t="shared" si="101"/>
        <v/>
      </c>
      <c r="AA302" s="7" t="str">
        <f t="shared" si="102"/>
        <v/>
      </c>
      <c r="AB302" s="7" t="str">
        <f t="shared" si="102"/>
        <v/>
      </c>
      <c r="AC302" s="8" t="str">
        <f t="shared" si="103"/>
        <v/>
      </c>
      <c r="AE302" s="9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>
        <v>2699285.3</v>
      </c>
      <c r="AR302" s="7">
        <v>45276709.810000002</v>
      </c>
      <c r="AS302" s="7">
        <v>49069319.850000001</v>
      </c>
      <c r="AT302" s="7">
        <v>1425269.54</v>
      </c>
      <c r="AU302" s="7">
        <v>3640480.62</v>
      </c>
      <c r="AV302" s="7">
        <v>54933693.460000001</v>
      </c>
      <c r="AW302" s="7">
        <v>56259072.380000003</v>
      </c>
      <c r="AX302" s="7">
        <v>1254970.1000000001</v>
      </c>
      <c r="AY302" s="7"/>
      <c r="AZ302" s="7"/>
      <c r="BA302" s="7"/>
      <c r="BB302" s="7"/>
      <c r="BC302" s="7"/>
      <c r="BD302" s="7"/>
      <c r="BE302" s="7"/>
      <c r="BF302" s="7"/>
    </row>
    <row r="303" spans="1:58" hidden="1" x14ac:dyDescent="0.25">
      <c r="A303" s="3" t="s">
        <v>313</v>
      </c>
      <c r="B303" s="3" t="str">
        <f t="shared" si="113"/>
        <v>MG</v>
      </c>
      <c r="C303" s="3" t="s">
        <v>1530</v>
      </c>
      <c r="D303" s="3">
        <v>7</v>
      </c>
      <c r="E303" s="11">
        <f t="shared" si="104"/>
        <v>0.61097182706534103</v>
      </c>
      <c r="F303" s="11">
        <f t="shared" si="105"/>
        <v>0.38902817293465897</v>
      </c>
      <c r="G303" s="7">
        <v>17.566241555367728</v>
      </c>
      <c r="H303" s="11">
        <f t="shared" si="106"/>
        <v>0.13667525715227177</v>
      </c>
      <c r="I303" s="7">
        <f t="shared" si="107"/>
        <v>-19711947.055892974</v>
      </c>
      <c r="J303" s="7">
        <v>3479152.55</v>
      </c>
      <c r="K303" s="12">
        <v>0.19699999999999998</v>
      </c>
      <c r="L303" s="7">
        <v>-400758.67</v>
      </c>
      <c r="M303" s="10">
        <f t="shared" si="108"/>
        <v>0.11518858809453469</v>
      </c>
      <c r="N303" s="12">
        <f t="shared" si="109"/>
        <v>0.31218858809453465</v>
      </c>
      <c r="O303" s="7">
        <f t="shared" si="110"/>
        <v>-1182716.8233535783</v>
      </c>
      <c r="P303" s="11">
        <f t="shared" si="111"/>
        <v>0.33994393932326378</v>
      </c>
      <c r="Q303" s="12">
        <f t="shared" si="112"/>
        <v>0.53694393932326379</v>
      </c>
      <c r="R303" s="12">
        <f t="shared" si="114"/>
        <v>0.22475535122872914</v>
      </c>
      <c r="S303" s="12">
        <f t="shared" si="115"/>
        <v>0.71993455174175169</v>
      </c>
      <c r="T303" s="7">
        <f t="shared" si="98"/>
        <v>-22832598.299999997</v>
      </c>
      <c r="U303" s="7">
        <f t="shared" si="99"/>
        <v>422908.23</v>
      </c>
      <c r="V303" s="7">
        <f t="shared" si="99"/>
        <v>8882524</v>
      </c>
      <c r="W303" s="7">
        <f t="shared" si="99"/>
        <v>14372982.529999999</v>
      </c>
      <c r="X303" s="7">
        <f t="shared" si="97"/>
        <v>0</v>
      </c>
      <c r="Y303" s="7" t="str">
        <f t="shared" si="100"/>
        <v/>
      </c>
      <c r="Z303" s="7" t="str">
        <f t="shared" si="101"/>
        <v/>
      </c>
      <c r="AA303" s="7" t="str">
        <f t="shared" si="102"/>
        <v/>
      </c>
      <c r="AB303" s="7" t="str">
        <f t="shared" si="102"/>
        <v/>
      </c>
      <c r="AC303" s="8" t="str">
        <f t="shared" si="103"/>
        <v/>
      </c>
      <c r="AE303" s="9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>
        <v>718808.37</v>
      </c>
      <c r="AR303" s="7">
        <v>6801350.0599999996</v>
      </c>
      <c r="AS303" s="7">
        <v>10996565.35</v>
      </c>
      <c r="AT303" s="7">
        <v>0</v>
      </c>
      <c r="AU303" s="7">
        <v>764366.87</v>
      </c>
      <c r="AV303" s="7">
        <v>8879415.2899999991</v>
      </c>
      <c r="AW303" s="7">
        <v>12552778.73</v>
      </c>
      <c r="AX303" s="7">
        <v>0</v>
      </c>
      <c r="AY303" s="7">
        <v>422908.23</v>
      </c>
      <c r="AZ303" s="7">
        <v>8882524</v>
      </c>
      <c r="BA303" s="7">
        <v>14372982.529999999</v>
      </c>
      <c r="BB303" s="7">
        <v>0</v>
      </c>
      <c r="BC303" s="7"/>
      <c r="BD303" s="7"/>
      <c r="BE303" s="7"/>
      <c r="BF303" s="7"/>
    </row>
    <row r="304" spans="1:58" hidden="1" x14ac:dyDescent="0.25">
      <c r="A304" s="3" t="s">
        <v>1348</v>
      </c>
      <c r="B304" s="3" t="str">
        <f t="shared" si="113"/>
        <v>SP</v>
      </c>
      <c r="C304" s="3" t="s">
        <v>1530</v>
      </c>
      <c r="D304" s="3">
        <v>6</v>
      </c>
      <c r="E304" s="11">
        <f t="shared" si="104"/>
        <v>0</v>
      </c>
      <c r="F304" s="11">
        <f t="shared" si="105"/>
        <v>1</v>
      </c>
      <c r="G304" s="7">
        <v>13.699281438591939</v>
      </c>
      <c r="H304" s="11">
        <f t="shared" si="106"/>
        <v>0.2739856287718388</v>
      </c>
      <c r="I304" s="7">
        <f t="shared" si="107"/>
        <v>-27206040.295006823</v>
      </c>
      <c r="J304" s="7">
        <v>12910576.200000001</v>
      </c>
      <c r="K304" s="12">
        <v>0.11</v>
      </c>
      <c r="L304" s="7">
        <v>-1618040.39</v>
      </c>
      <c r="M304" s="10">
        <f t="shared" si="108"/>
        <v>0.1253267371598798</v>
      </c>
      <c r="N304" s="12">
        <f t="shared" si="109"/>
        <v>0.23532673715987978</v>
      </c>
      <c r="O304" s="7">
        <f t="shared" si="110"/>
        <v>-1632362.4177004094</v>
      </c>
      <c r="P304" s="11">
        <f t="shared" si="111"/>
        <v>0.12643606237345234</v>
      </c>
      <c r="Q304" s="12">
        <f t="shared" si="112"/>
        <v>0.23643606237345233</v>
      </c>
      <c r="R304" s="12">
        <f t="shared" si="114"/>
        <v>1.1093252135725429E-3</v>
      </c>
      <c r="S304" s="12">
        <f t="shared" si="115"/>
        <v>4.7139786450141052E-3</v>
      </c>
      <c r="T304" s="7">
        <f t="shared" si="98"/>
        <v>-37473142.920000002</v>
      </c>
      <c r="U304" s="7">
        <f t="shared" si="99"/>
        <v>25451195.120000001</v>
      </c>
      <c r="V304" s="7">
        <f t="shared" si="99"/>
        <v>38072179.119999997</v>
      </c>
      <c r="W304" s="7">
        <f t="shared" si="99"/>
        <v>24852158.920000002</v>
      </c>
      <c r="X304" s="7">
        <f t="shared" si="97"/>
        <v>0</v>
      </c>
      <c r="Y304" s="7" t="str">
        <f t="shared" si="100"/>
        <v/>
      </c>
      <c r="Z304" s="7" t="str">
        <f t="shared" si="101"/>
        <v/>
      </c>
      <c r="AA304" s="7" t="str">
        <f t="shared" si="102"/>
        <v/>
      </c>
      <c r="AB304" s="7" t="str">
        <f t="shared" si="102"/>
        <v/>
      </c>
      <c r="AC304" s="8" t="str">
        <f t="shared" si="103"/>
        <v/>
      </c>
      <c r="AE304" s="9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>
        <v>16215962.91</v>
      </c>
      <c r="AR304" s="7">
        <v>31854966.670000002</v>
      </c>
      <c r="AS304" s="7">
        <v>15834911.09</v>
      </c>
      <c r="AT304" s="7">
        <v>0</v>
      </c>
      <c r="AU304" s="7">
        <v>19741999.59</v>
      </c>
      <c r="AV304" s="7">
        <v>35995003.25</v>
      </c>
      <c r="AW304" s="7">
        <v>22976112.309999999</v>
      </c>
      <c r="AX304" s="7">
        <v>0</v>
      </c>
      <c r="AY304" s="7">
        <v>25451195.120000001</v>
      </c>
      <c r="AZ304" s="7">
        <v>38072179.119999997</v>
      </c>
      <c r="BA304" s="7">
        <v>24852158.920000002</v>
      </c>
      <c r="BB304" s="7">
        <v>0</v>
      </c>
      <c r="BC304" s="7"/>
      <c r="BD304" s="7"/>
      <c r="BE304" s="7"/>
      <c r="BF304" s="7"/>
    </row>
    <row r="305" spans="1:58" hidden="1" x14ac:dyDescent="0.25">
      <c r="A305" s="3" t="s">
        <v>887</v>
      </c>
      <c r="B305" s="3" t="str">
        <f t="shared" si="113"/>
        <v>RJ</v>
      </c>
      <c r="C305" s="3" t="s">
        <v>1530</v>
      </c>
      <c r="D305" s="3">
        <v>6</v>
      </c>
      <c r="E305" s="11">
        <f t="shared" si="104"/>
        <v>0</v>
      </c>
      <c r="F305" s="11">
        <f t="shared" si="105"/>
        <v>1</v>
      </c>
      <c r="G305" s="7">
        <v>12.530027200080577</v>
      </c>
      <c r="H305" s="11">
        <f t="shared" si="106"/>
        <v>0.25060054400161152</v>
      </c>
      <c r="I305" s="7">
        <f t="shared" si="107"/>
        <v>-31120176.692042738</v>
      </c>
      <c r="J305" s="7">
        <v>18239795.136</v>
      </c>
      <c r="K305" s="12">
        <v>0.11</v>
      </c>
      <c r="L305" s="7">
        <v>-799920.26</v>
      </c>
      <c r="M305" s="10">
        <f t="shared" si="108"/>
        <v>4.3855769981823549E-2</v>
      </c>
      <c r="N305" s="12">
        <f t="shared" si="109"/>
        <v>0.15385576998182354</v>
      </c>
      <c r="O305" s="7">
        <f t="shared" si="110"/>
        <v>-1867210.6015225642</v>
      </c>
      <c r="P305" s="11">
        <f t="shared" si="111"/>
        <v>0.10237015205490103</v>
      </c>
      <c r="Q305" s="12">
        <f t="shared" si="112"/>
        <v>0.21237015205490103</v>
      </c>
      <c r="R305" s="12">
        <f t="shared" si="114"/>
        <v>5.8514382073077492E-2</v>
      </c>
      <c r="S305" s="12">
        <f t="shared" si="115"/>
        <v>0.38031971163636147</v>
      </c>
      <c r="T305" s="7">
        <f t="shared" si="98"/>
        <v>-41526820.500000015</v>
      </c>
      <c r="U305" s="7">
        <f t="shared" si="99"/>
        <v>69667333.189999998</v>
      </c>
      <c r="V305" s="7">
        <f t="shared" si="99"/>
        <v>79602705.150000006</v>
      </c>
      <c r="W305" s="7">
        <f t="shared" si="99"/>
        <v>31991347.620000001</v>
      </c>
      <c r="X305" s="7">
        <f t="shared" si="97"/>
        <v>399899.08</v>
      </c>
      <c r="Y305" s="7" t="str">
        <f t="shared" si="100"/>
        <v/>
      </c>
      <c r="Z305" s="7" t="str">
        <f t="shared" si="101"/>
        <v/>
      </c>
      <c r="AA305" s="7" t="str">
        <f t="shared" si="102"/>
        <v/>
      </c>
      <c r="AB305" s="7" t="str">
        <f t="shared" si="102"/>
        <v/>
      </c>
      <c r="AC305" s="8" t="str">
        <f t="shared" si="103"/>
        <v/>
      </c>
      <c r="AE305" s="9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>
        <v>50731773.310000002</v>
      </c>
      <c r="AR305" s="7">
        <v>77795270.060000002</v>
      </c>
      <c r="AS305" s="7">
        <v>16395377.609999999</v>
      </c>
      <c r="AT305" s="7">
        <v>0</v>
      </c>
      <c r="AU305" s="7">
        <v>58964794.140000001</v>
      </c>
      <c r="AV305" s="7">
        <v>75999405</v>
      </c>
      <c r="AW305" s="7">
        <v>19451165.239999998</v>
      </c>
      <c r="AX305" s="7">
        <v>0</v>
      </c>
      <c r="AY305" s="7">
        <v>69667333.189999998</v>
      </c>
      <c r="AZ305" s="7">
        <v>79602705.150000006</v>
      </c>
      <c r="BA305" s="7">
        <v>31991347.620000001</v>
      </c>
      <c r="BB305" s="7">
        <v>399899.08</v>
      </c>
      <c r="BC305" s="7"/>
      <c r="BD305" s="7"/>
      <c r="BE305" s="7"/>
      <c r="BF305" s="7"/>
    </row>
    <row r="306" spans="1:58" hidden="1" x14ac:dyDescent="0.25">
      <c r="A306" s="3" t="s">
        <v>63</v>
      </c>
      <c r="B306" s="3" t="str">
        <f t="shared" si="113"/>
        <v>CE</v>
      </c>
      <c r="C306" s="3" t="s">
        <v>1528</v>
      </c>
      <c r="D306" s="3">
        <v>6</v>
      </c>
      <c r="E306" s="11">
        <f t="shared" si="104"/>
        <v>0</v>
      </c>
      <c r="F306" s="11">
        <f t="shared" si="105"/>
        <v>1</v>
      </c>
      <c r="G306" s="7">
        <v>24.221961270181506</v>
      </c>
      <c r="H306" s="11">
        <f t="shared" si="106"/>
        <v>0.4844392254036301</v>
      </c>
      <c r="I306" s="7">
        <f t="shared" si="107"/>
        <v>-33929715.9014595</v>
      </c>
      <c r="J306" s="7">
        <v>23647024.719999999</v>
      </c>
      <c r="K306" s="12">
        <v>0.11199999999999999</v>
      </c>
      <c r="L306" s="7">
        <v>-898586.94</v>
      </c>
      <c r="M306" s="10">
        <f t="shared" si="108"/>
        <v>3.8000000027064718E-2</v>
      </c>
      <c r="N306" s="12">
        <f t="shared" si="109"/>
        <v>0.15000000002706471</v>
      </c>
      <c r="O306" s="7">
        <f t="shared" si="110"/>
        <v>-2035782.9540875698</v>
      </c>
      <c r="P306" s="11">
        <f t="shared" si="111"/>
        <v>8.6090448087778285E-2</v>
      </c>
      <c r="Q306" s="12">
        <f t="shared" si="112"/>
        <v>0.19809044808777826</v>
      </c>
      <c r="R306" s="12">
        <f t="shared" si="114"/>
        <v>4.8090448060713553E-2</v>
      </c>
      <c r="S306" s="12">
        <f t="shared" si="115"/>
        <v>0.32060298701357692</v>
      </c>
      <c r="T306" s="7">
        <f t="shared" si="98"/>
        <v>-65811282.729999997</v>
      </c>
      <c r="U306" s="7">
        <f t="shared" si="99"/>
        <v>7818437.2400000002</v>
      </c>
      <c r="V306" s="7">
        <f t="shared" si="99"/>
        <v>67605900.299999997</v>
      </c>
      <c r="W306" s="7">
        <f t="shared" si="99"/>
        <v>6023819.6699999999</v>
      </c>
      <c r="X306" s="7">
        <f t="shared" si="97"/>
        <v>0</v>
      </c>
      <c r="Y306" s="7" t="str">
        <f t="shared" si="100"/>
        <v/>
      </c>
      <c r="Z306" s="7" t="str">
        <f t="shared" si="101"/>
        <v/>
      </c>
      <c r="AA306" s="7" t="str">
        <f t="shared" si="102"/>
        <v/>
      </c>
      <c r="AB306" s="7" t="str">
        <f t="shared" si="102"/>
        <v/>
      </c>
      <c r="AC306" s="8" t="str">
        <f t="shared" si="103"/>
        <v/>
      </c>
      <c r="AE306" s="9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>
        <v>3828728.53</v>
      </c>
      <c r="AR306" s="7">
        <v>22468519.010000002</v>
      </c>
      <c r="AS306" s="7">
        <v>0</v>
      </c>
      <c r="AT306" s="7">
        <v>0</v>
      </c>
      <c r="AU306" s="7">
        <v>6512804.1299999999</v>
      </c>
      <c r="AV306" s="7">
        <v>65287259.850000001</v>
      </c>
      <c r="AW306" s="7">
        <v>2605203.09</v>
      </c>
      <c r="AX306" s="7">
        <v>0</v>
      </c>
      <c r="AY306" s="7">
        <v>7818437.2400000002</v>
      </c>
      <c r="AZ306" s="7">
        <v>67605900.299999997</v>
      </c>
      <c r="BA306" s="7">
        <v>6023819.6699999999</v>
      </c>
      <c r="BB306" s="7">
        <v>0</v>
      </c>
      <c r="BC306" s="7"/>
      <c r="BD306" s="7"/>
      <c r="BE306" s="7"/>
      <c r="BF306" s="7"/>
    </row>
    <row r="307" spans="1:58" hidden="1" x14ac:dyDescent="0.25">
      <c r="A307" s="3" t="s">
        <v>1027</v>
      </c>
      <c r="B307" s="3" t="str">
        <f t="shared" si="113"/>
        <v>RS</v>
      </c>
      <c r="C307" s="3" t="s">
        <v>1529</v>
      </c>
      <c r="D307" s="3">
        <v>6</v>
      </c>
      <c r="E307" s="11">
        <f t="shared" si="104"/>
        <v>0</v>
      </c>
      <c r="F307" s="11">
        <f t="shared" si="105"/>
        <v>1</v>
      </c>
      <c r="G307" s="7">
        <v>18.199294400620328</v>
      </c>
      <c r="H307" s="11">
        <f t="shared" si="106"/>
        <v>0.36398588801240656</v>
      </c>
      <c r="I307" s="7">
        <f t="shared" si="107"/>
        <v>-37344330.040526852</v>
      </c>
      <c r="J307" s="7">
        <v>27590210.890000001</v>
      </c>
      <c r="K307" s="12">
        <v>0.11</v>
      </c>
      <c r="L307" s="7">
        <v>-3145284.04</v>
      </c>
      <c r="M307" s="10">
        <f t="shared" si="108"/>
        <v>0.11399999994708268</v>
      </c>
      <c r="N307" s="12">
        <f t="shared" si="109"/>
        <v>0.2239999999470827</v>
      </c>
      <c r="O307" s="7">
        <f t="shared" si="110"/>
        <v>-2240659.8024316109</v>
      </c>
      <c r="P307" s="11">
        <f t="shared" si="111"/>
        <v>8.1212130322778076E-2</v>
      </c>
      <c r="Q307" s="12">
        <f t="shared" si="112"/>
        <v>0.19121213032277806</v>
      </c>
      <c r="R307" s="12">
        <f t="shared" si="114"/>
        <v>-3.2787869624304633E-2</v>
      </c>
      <c r="S307" s="12">
        <f t="shared" si="115"/>
        <v>-0.14637441800022488</v>
      </c>
      <c r="T307" s="7">
        <f t="shared" si="98"/>
        <v>-58716197.230000004</v>
      </c>
      <c r="U307" s="7">
        <f t="shared" si="99"/>
        <v>64244494.939999998</v>
      </c>
      <c r="V307" s="7">
        <f t="shared" si="99"/>
        <v>65160536.770000003</v>
      </c>
      <c r="W307" s="7">
        <f t="shared" si="99"/>
        <v>57800155.399999999</v>
      </c>
      <c r="X307" s="7">
        <f t="shared" si="97"/>
        <v>0</v>
      </c>
      <c r="Y307" s="7" t="str">
        <f t="shared" si="100"/>
        <v/>
      </c>
      <c r="Z307" s="7" t="str">
        <f t="shared" si="101"/>
        <v/>
      </c>
      <c r="AA307" s="7" t="str">
        <f t="shared" si="102"/>
        <v/>
      </c>
      <c r="AB307" s="7" t="str">
        <f t="shared" si="102"/>
        <v/>
      </c>
      <c r="AC307" s="8" t="str">
        <f t="shared" si="103"/>
        <v/>
      </c>
      <c r="AE307" s="9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>
        <v>44629480.399999999</v>
      </c>
      <c r="AR307" s="7">
        <v>58877040.719999999</v>
      </c>
      <c r="AS307" s="7">
        <v>42488580.649999999</v>
      </c>
      <c r="AT307" s="7">
        <v>0</v>
      </c>
      <c r="AU307" s="7">
        <v>50430773.969999999</v>
      </c>
      <c r="AV307" s="7">
        <v>56681813.369999997</v>
      </c>
      <c r="AW307" s="7">
        <v>50880342.729999997</v>
      </c>
      <c r="AX307" s="7">
        <v>0</v>
      </c>
      <c r="AY307" s="7">
        <v>64244494.939999998</v>
      </c>
      <c r="AZ307" s="7">
        <v>65160536.770000003</v>
      </c>
      <c r="BA307" s="7">
        <v>57800155.399999999</v>
      </c>
      <c r="BB307" s="7">
        <v>0</v>
      </c>
      <c r="BC307" s="7"/>
      <c r="BD307" s="7"/>
      <c r="BE307" s="7"/>
      <c r="BF307" s="7"/>
    </row>
    <row r="308" spans="1:58" hidden="1" x14ac:dyDescent="0.25">
      <c r="A308" s="3" t="s">
        <v>314</v>
      </c>
      <c r="B308" s="3" t="str">
        <f t="shared" si="113"/>
        <v>MG</v>
      </c>
      <c r="C308" s="3" t="s">
        <v>1530</v>
      </c>
      <c r="D308" s="3">
        <v>6</v>
      </c>
      <c r="E308" s="11">
        <f t="shared" si="104"/>
        <v>0.16482513317000377</v>
      </c>
      <c r="F308" s="11">
        <f t="shared" si="105"/>
        <v>0.8351748668299962</v>
      </c>
      <c r="G308" s="7">
        <v>7.945704980696128</v>
      </c>
      <c r="H308" s="11">
        <f t="shared" si="106"/>
        <v>0.13272106198246653</v>
      </c>
      <c r="I308" s="7">
        <f t="shared" si="107"/>
        <v>-36527727.243189365</v>
      </c>
      <c r="J308" s="7">
        <v>9332562.7114285715</v>
      </c>
      <c r="K308" s="12">
        <v>0.11</v>
      </c>
      <c r="L308" s="7">
        <v>-912878.74</v>
      </c>
      <c r="M308" s="10">
        <f t="shared" si="108"/>
        <v>9.7816512808651904E-2</v>
      </c>
      <c r="N308" s="12">
        <f t="shared" si="109"/>
        <v>0.2078165128086519</v>
      </c>
      <c r="O308" s="7">
        <f t="shared" si="110"/>
        <v>-2191663.634591362</v>
      </c>
      <c r="P308" s="11">
        <f t="shared" si="111"/>
        <v>0.23484049369499232</v>
      </c>
      <c r="Q308" s="12">
        <f t="shared" si="112"/>
        <v>0.34484049369499231</v>
      </c>
      <c r="R308" s="12">
        <f t="shared" si="114"/>
        <v>0.13702398088634041</v>
      </c>
      <c r="S308" s="12">
        <f t="shared" si="115"/>
        <v>0.65935078514432544</v>
      </c>
      <c r="T308" s="7">
        <f t="shared" si="98"/>
        <v>-42117622.879999995</v>
      </c>
      <c r="U308" s="7">
        <f t="shared" si="99"/>
        <v>23450106.940000001</v>
      </c>
      <c r="V308" s="7">
        <f t="shared" si="99"/>
        <v>35175580.079999998</v>
      </c>
      <c r="W308" s="7">
        <f t="shared" si="99"/>
        <v>30392149.739999998</v>
      </c>
      <c r="X308" s="7">
        <f t="shared" si="97"/>
        <v>0</v>
      </c>
      <c r="Y308" s="7">
        <f t="shared" si="100"/>
        <v>-5651737.8166666664</v>
      </c>
      <c r="Z308" s="7">
        <f t="shared" si="101"/>
        <v>-16955213.449999999</v>
      </c>
      <c r="AA308" s="7">
        <f t="shared" si="102"/>
        <v>0</v>
      </c>
      <c r="AB308" s="7">
        <f t="shared" si="102"/>
        <v>0</v>
      </c>
      <c r="AC308" s="8">
        <f t="shared" si="103"/>
        <v>16955213.449999999</v>
      </c>
      <c r="AE308" s="9">
        <v>0</v>
      </c>
      <c r="AF308" s="7">
        <v>0</v>
      </c>
      <c r="AG308" s="7">
        <v>11758756.77</v>
      </c>
      <c r="AH308" s="7">
        <v>0</v>
      </c>
      <c r="AI308" s="7">
        <v>0</v>
      </c>
      <c r="AJ308" s="7">
        <v>16408761.720000001</v>
      </c>
      <c r="AK308" s="7">
        <v>0</v>
      </c>
      <c r="AL308" s="7">
        <v>0</v>
      </c>
      <c r="AM308" s="7">
        <v>16955213.449999999</v>
      </c>
      <c r="AN308" s="7"/>
      <c r="AO308" s="7"/>
      <c r="AP308" s="7"/>
      <c r="AQ308" s="7">
        <v>19891673.879999999</v>
      </c>
      <c r="AR308" s="7">
        <v>-3414134.65</v>
      </c>
      <c r="AS308" s="7">
        <v>13499089.33</v>
      </c>
      <c r="AT308" s="7">
        <v>0</v>
      </c>
      <c r="AU308" s="7">
        <v>20815801.100000001</v>
      </c>
      <c r="AV308" s="7">
        <v>32290358.629999999</v>
      </c>
      <c r="AW308" s="7">
        <v>21795361.789999999</v>
      </c>
      <c r="AX308" s="7">
        <v>0</v>
      </c>
      <c r="AY308" s="7">
        <v>23450106.940000001</v>
      </c>
      <c r="AZ308" s="7">
        <v>35175580.079999998</v>
      </c>
      <c r="BA308" s="7">
        <v>30392149.739999998</v>
      </c>
      <c r="BB308" s="7">
        <v>0</v>
      </c>
      <c r="BC308" s="7"/>
      <c r="BD308" s="7"/>
      <c r="BE308" s="7"/>
      <c r="BF308" s="7"/>
    </row>
    <row r="309" spans="1:58" hidden="1" x14ac:dyDescent="0.25">
      <c r="A309" s="3" t="s">
        <v>315</v>
      </c>
      <c r="B309" s="3" t="str">
        <f t="shared" si="113"/>
        <v>MG</v>
      </c>
      <c r="C309" s="3" t="s">
        <v>1530</v>
      </c>
      <c r="D309" s="3">
        <v>7</v>
      </c>
      <c r="E309" s="11">
        <f t="shared" si="104"/>
        <v>0</v>
      </c>
      <c r="F309" s="11">
        <f t="shared" si="105"/>
        <v>1</v>
      </c>
      <c r="G309" s="7">
        <v>7.7043455634809677</v>
      </c>
      <c r="H309" s="11">
        <f t="shared" si="106"/>
        <v>0.15408691126961935</v>
      </c>
      <c r="I309" s="7">
        <f t="shared" si="107"/>
        <v>-6488056.6181046683</v>
      </c>
      <c r="J309" s="7">
        <v>4047941.5285714278</v>
      </c>
      <c r="K309" s="12">
        <v>0.11</v>
      </c>
      <c r="L309" s="7">
        <v>-148185.88</v>
      </c>
      <c r="M309" s="10">
        <f t="shared" si="108"/>
        <v>3.6607712575407868E-2</v>
      </c>
      <c r="N309" s="12">
        <f t="shared" si="109"/>
        <v>0.14660771257540786</v>
      </c>
      <c r="O309" s="7">
        <f t="shared" si="110"/>
        <v>-389283.39708628011</v>
      </c>
      <c r="P309" s="11">
        <f t="shared" si="111"/>
        <v>9.6168236210581667E-2</v>
      </c>
      <c r="Q309" s="12">
        <f t="shared" si="112"/>
        <v>0.20616823621058167</v>
      </c>
      <c r="R309" s="12">
        <f t="shared" si="114"/>
        <v>5.9560523635173807E-2</v>
      </c>
      <c r="S309" s="12">
        <f t="shared" si="115"/>
        <v>0.40625777859086898</v>
      </c>
      <c r="T309" s="7">
        <f t="shared" si="98"/>
        <v>-7669885.5999999996</v>
      </c>
      <c r="U309" s="7">
        <f t="shared" si="99"/>
        <v>10219789.390000001</v>
      </c>
      <c r="V309" s="7">
        <f t="shared" si="99"/>
        <v>10026535.52</v>
      </c>
      <c r="W309" s="7">
        <f t="shared" si="99"/>
        <v>8576502.9900000002</v>
      </c>
      <c r="X309" s="7">
        <f t="shared" si="97"/>
        <v>713363.52</v>
      </c>
      <c r="Y309" s="7" t="str">
        <f t="shared" si="100"/>
        <v/>
      </c>
      <c r="Z309" s="7" t="str">
        <f t="shared" si="101"/>
        <v/>
      </c>
      <c r="AA309" s="7" t="str">
        <f t="shared" si="102"/>
        <v/>
      </c>
      <c r="AB309" s="7" t="str">
        <f t="shared" si="102"/>
        <v/>
      </c>
      <c r="AC309" s="8" t="str">
        <f t="shared" si="103"/>
        <v/>
      </c>
      <c r="AE309" s="9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>
        <v>7966335.0700000003</v>
      </c>
      <c r="AR309" s="7">
        <v>7525256.1500000004</v>
      </c>
      <c r="AS309" s="7">
        <v>5542946.5300000003</v>
      </c>
      <c r="AT309" s="7">
        <v>975877.51</v>
      </c>
      <c r="AU309" s="7">
        <v>8894860.0399999991</v>
      </c>
      <c r="AV309" s="7">
        <v>8666779.3000000007</v>
      </c>
      <c r="AW309" s="7">
        <v>7059231.6399999997</v>
      </c>
      <c r="AX309" s="7">
        <v>837409.1</v>
      </c>
      <c r="AY309" s="7">
        <v>10219789.390000001</v>
      </c>
      <c r="AZ309" s="7">
        <v>10026535.52</v>
      </c>
      <c r="BA309" s="7">
        <v>8576502.9900000002</v>
      </c>
      <c r="BB309" s="7">
        <v>713363.52</v>
      </c>
      <c r="BC309" s="7"/>
      <c r="BD309" s="7"/>
      <c r="BE309" s="7"/>
      <c r="BF309" s="7"/>
    </row>
    <row r="310" spans="1:58" hidden="1" x14ac:dyDescent="0.25">
      <c r="A310" s="3" t="s">
        <v>888</v>
      </c>
      <c r="B310" s="3" t="str">
        <f t="shared" si="113"/>
        <v>RJ</v>
      </c>
      <c r="C310" s="3" t="s">
        <v>1530</v>
      </c>
      <c r="D310" s="3">
        <v>6</v>
      </c>
      <c r="E310" s="11">
        <f t="shared" si="104"/>
        <v>0</v>
      </c>
      <c r="F310" s="11">
        <f t="shared" si="105"/>
        <v>1</v>
      </c>
      <c r="G310" s="7">
        <v>15.496478371151932</v>
      </c>
      <c r="H310" s="11">
        <f t="shared" si="106"/>
        <v>0.30992956742303862</v>
      </c>
      <c r="I310" s="7">
        <f t="shared" si="107"/>
        <v>-9930797.9573396165</v>
      </c>
      <c r="J310" s="7">
        <v>8986890.4542857148</v>
      </c>
      <c r="K310" s="12">
        <v>0.11</v>
      </c>
      <c r="L310" s="7">
        <v>-498357.27</v>
      </c>
      <c r="M310" s="10">
        <f t="shared" si="108"/>
        <v>5.5453804910055492E-2</v>
      </c>
      <c r="N310" s="12">
        <f t="shared" si="109"/>
        <v>0.16545380491005549</v>
      </c>
      <c r="O310" s="7">
        <f t="shared" si="110"/>
        <v>-595847.87744037702</v>
      </c>
      <c r="P310" s="11">
        <f t="shared" si="111"/>
        <v>6.6301896130961074E-2</v>
      </c>
      <c r="Q310" s="12">
        <f t="shared" si="112"/>
        <v>0.17630189613096109</v>
      </c>
      <c r="R310" s="12">
        <f t="shared" si="114"/>
        <v>1.0848091220905604E-2</v>
      </c>
      <c r="S310" s="12">
        <f t="shared" si="115"/>
        <v>6.5565679960052137E-2</v>
      </c>
      <c r="T310" s="7">
        <f t="shared" si="98"/>
        <v>-14390991.83</v>
      </c>
      <c r="U310" s="7">
        <f t="shared" si="99"/>
        <v>15425777.35</v>
      </c>
      <c r="V310" s="7">
        <f t="shared" si="99"/>
        <v>25077710.449999999</v>
      </c>
      <c r="W310" s="7">
        <f t="shared" si="99"/>
        <v>4739058.7300000004</v>
      </c>
      <c r="X310" s="7">
        <f t="shared" si="97"/>
        <v>0</v>
      </c>
      <c r="Y310" s="7">
        <f t="shared" si="100"/>
        <v>-52407138.533333331</v>
      </c>
      <c r="Z310" s="7">
        <f t="shared" si="101"/>
        <v>-157221415.59999999</v>
      </c>
      <c r="AA310" s="7">
        <f t="shared" si="102"/>
        <v>0</v>
      </c>
      <c r="AB310" s="7">
        <f t="shared" si="102"/>
        <v>117159903.23999999</v>
      </c>
      <c r="AC310" s="8">
        <f t="shared" si="103"/>
        <v>40061512.359999999</v>
      </c>
      <c r="AE310" s="9">
        <v>0</v>
      </c>
      <c r="AF310" s="7">
        <v>135313938.31</v>
      </c>
      <c r="AG310" s="7">
        <v>31869378.52</v>
      </c>
      <c r="AH310" s="7">
        <v>0</v>
      </c>
      <c r="AI310" s="7">
        <v>150502251.75</v>
      </c>
      <c r="AJ310" s="7">
        <v>74158938.829999998</v>
      </c>
      <c r="AK310" s="7">
        <v>0</v>
      </c>
      <c r="AL310" s="7">
        <v>117159903.23999999</v>
      </c>
      <c r="AM310" s="7">
        <v>40061512.359999999</v>
      </c>
      <c r="AN310" s="7"/>
      <c r="AO310" s="7"/>
      <c r="AP310" s="7"/>
      <c r="AQ310" s="7">
        <v>17688699.16</v>
      </c>
      <c r="AR310" s="7">
        <v>13614028.32</v>
      </c>
      <c r="AS310" s="7">
        <v>7962350.6799999997</v>
      </c>
      <c r="AT310" s="7">
        <v>0</v>
      </c>
      <c r="AU310" s="7">
        <v>19653318.41</v>
      </c>
      <c r="AV310" s="7">
        <v>22401298.280000001</v>
      </c>
      <c r="AW310" s="7">
        <v>367476.13</v>
      </c>
      <c r="AX310" s="7">
        <v>0</v>
      </c>
      <c r="AY310" s="7">
        <v>15425777.35</v>
      </c>
      <c r="AZ310" s="7">
        <v>25077710.449999999</v>
      </c>
      <c r="BA310" s="7">
        <v>4739058.7300000004</v>
      </c>
      <c r="BB310" s="7">
        <v>0</v>
      </c>
      <c r="BC310" s="7"/>
      <c r="BD310" s="7"/>
      <c r="BE310" s="7"/>
      <c r="BF310" s="7"/>
    </row>
    <row r="311" spans="1:58" hidden="1" x14ac:dyDescent="0.25">
      <c r="A311" s="3" t="s">
        <v>316</v>
      </c>
      <c r="B311" s="3" t="str">
        <f t="shared" si="113"/>
        <v>MG</v>
      </c>
      <c r="C311" s="3" t="s">
        <v>1530</v>
      </c>
      <c r="D311" s="3">
        <v>6</v>
      </c>
      <c r="E311" s="11">
        <f t="shared" si="104"/>
        <v>0.1775519727540035</v>
      </c>
      <c r="F311" s="11">
        <f t="shared" si="105"/>
        <v>0.82244802724599653</v>
      </c>
      <c r="G311" s="7">
        <v>8.5726508437016982</v>
      </c>
      <c r="H311" s="11">
        <f t="shared" si="106"/>
        <v>0.14101119549342378</v>
      </c>
      <c r="I311" s="7">
        <f t="shared" si="107"/>
        <v>-28722490.841061909</v>
      </c>
      <c r="J311" s="7">
        <v>9637846.0099999998</v>
      </c>
      <c r="K311" s="12">
        <v>0.11</v>
      </c>
      <c r="L311" s="7">
        <v>-796086.08</v>
      </c>
      <c r="M311" s="10">
        <f t="shared" si="108"/>
        <v>8.2599999955799253E-2</v>
      </c>
      <c r="N311" s="12">
        <f t="shared" si="109"/>
        <v>0.19259999995579924</v>
      </c>
      <c r="O311" s="7">
        <f t="shared" si="110"/>
        <v>-1723349.4504637145</v>
      </c>
      <c r="P311" s="11">
        <f t="shared" si="111"/>
        <v>0.1788106438591785</v>
      </c>
      <c r="Q311" s="12">
        <f t="shared" si="112"/>
        <v>0.28881064385917848</v>
      </c>
      <c r="R311" s="12">
        <f t="shared" si="114"/>
        <v>9.6210643903379245E-2</v>
      </c>
      <c r="S311" s="12">
        <f t="shared" si="115"/>
        <v>0.49953605361089881</v>
      </c>
      <c r="T311" s="7">
        <f t="shared" si="98"/>
        <v>-33437561.339999996</v>
      </c>
      <c r="U311" s="7">
        <f t="shared" si="99"/>
        <v>18137144.170000002</v>
      </c>
      <c r="V311" s="7">
        <f t="shared" si="99"/>
        <v>27500656.359999999</v>
      </c>
      <c r="W311" s="7">
        <f t="shared" si="99"/>
        <v>24996984.690000001</v>
      </c>
      <c r="X311" s="7">
        <f t="shared" si="97"/>
        <v>922935.54</v>
      </c>
      <c r="Y311" s="7" t="str">
        <f t="shared" si="100"/>
        <v/>
      </c>
      <c r="Z311" s="7" t="str">
        <f t="shared" si="101"/>
        <v/>
      </c>
      <c r="AA311" s="7" t="str">
        <f t="shared" si="102"/>
        <v/>
      </c>
      <c r="AB311" s="7" t="str">
        <f t="shared" si="102"/>
        <v/>
      </c>
      <c r="AC311" s="8" t="str">
        <f t="shared" si="103"/>
        <v/>
      </c>
      <c r="AE311" s="9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>
        <v>12031663.07</v>
      </c>
      <c r="AR311" s="7">
        <v>25595073.989999998</v>
      </c>
      <c r="AS311" s="7">
        <v>14113914.51</v>
      </c>
      <c r="AT311" s="7">
        <v>1110045.73</v>
      </c>
      <c r="AU311" s="7">
        <v>14185014.720000001</v>
      </c>
      <c r="AV311" s="7">
        <v>23901721.100000001</v>
      </c>
      <c r="AW311" s="7">
        <v>20538047.620000001</v>
      </c>
      <c r="AX311" s="7">
        <v>995970.95</v>
      </c>
      <c r="AY311" s="7">
        <v>18137144.170000002</v>
      </c>
      <c r="AZ311" s="7">
        <v>27500656.359999999</v>
      </c>
      <c r="BA311" s="7">
        <v>24996984.690000001</v>
      </c>
      <c r="BB311" s="7">
        <v>922935.54</v>
      </c>
      <c r="BC311" s="7"/>
      <c r="BD311" s="7"/>
      <c r="BE311" s="7"/>
      <c r="BF311" s="7"/>
    </row>
    <row r="312" spans="1:58" hidden="1" x14ac:dyDescent="0.25">
      <c r="A312" s="3" t="s">
        <v>317</v>
      </c>
      <c r="B312" s="3" t="str">
        <f t="shared" si="113"/>
        <v>MG</v>
      </c>
      <c r="C312" s="3" t="s">
        <v>1530</v>
      </c>
      <c r="D312" s="3">
        <v>6</v>
      </c>
      <c r="E312" s="11">
        <f t="shared" si="104"/>
        <v>0.34983415615272656</v>
      </c>
      <c r="F312" s="11">
        <f t="shared" si="105"/>
        <v>0.65016584384727349</v>
      </c>
      <c r="G312" s="7">
        <v>5.2774988306475414</v>
      </c>
      <c r="H312" s="11">
        <f t="shared" si="106"/>
        <v>6.8624989612619161E-2</v>
      </c>
      <c r="I312" s="7">
        <f t="shared" si="107"/>
        <v>-69588152.559684634</v>
      </c>
      <c r="J312" s="7">
        <v>21367119.469999995</v>
      </c>
      <c r="K312" s="12">
        <v>0.11</v>
      </c>
      <c r="L312" s="7">
        <v>-2776195.32</v>
      </c>
      <c r="M312" s="10">
        <f t="shared" si="108"/>
        <v>0.12992838477352325</v>
      </c>
      <c r="N312" s="12">
        <f t="shared" si="109"/>
        <v>0.23992838477352324</v>
      </c>
      <c r="O312" s="7">
        <f t="shared" si="110"/>
        <v>-4175289.1535810777</v>
      </c>
      <c r="P312" s="11">
        <f t="shared" si="111"/>
        <v>0.19540720776346548</v>
      </c>
      <c r="Q312" s="12">
        <f t="shared" si="112"/>
        <v>0.30540720776346547</v>
      </c>
      <c r="R312" s="12">
        <f t="shared" si="114"/>
        <v>6.5478822989942231E-2</v>
      </c>
      <c r="S312" s="12">
        <f t="shared" si="115"/>
        <v>0.27290986454874844</v>
      </c>
      <c r="T312" s="7">
        <f t="shared" si="98"/>
        <v>-74715503.189999998</v>
      </c>
      <c r="U312" s="7">
        <f t="shared" si="99"/>
        <v>17895808.010000002</v>
      </c>
      <c r="V312" s="7">
        <f t="shared" si="99"/>
        <v>48577468.18</v>
      </c>
      <c r="W312" s="7">
        <f t="shared" si="99"/>
        <v>48890512.829999998</v>
      </c>
      <c r="X312" s="7">
        <f t="shared" si="97"/>
        <v>4856669.8099999996</v>
      </c>
      <c r="Y312" s="7" t="str">
        <f t="shared" si="100"/>
        <v/>
      </c>
      <c r="Z312" s="7" t="str">
        <f t="shared" si="101"/>
        <v/>
      </c>
      <c r="AA312" s="7" t="str">
        <f t="shared" si="102"/>
        <v/>
      </c>
      <c r="AB312" s="7" t="str">
        <f t="shared" si="102"/>
        <v/>
      </c>
      <c r="AC312" s="8" t="str">
        <f t="shared" si="103"/>
        <v/>
      </c>
      <c r="AE312" s="9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>
        <v>10682376.83</v>
      </c>
      <c r="AR312" s="7">
        <v>23434973.600000001</v>
      </c>
      <c r="AS312" s="7">
        <v>32025688.920000002</v>
      </c>
      <c r="AT312" s="7">
        <v>5889269.4900000002</v>
      </c>
      <c r="AU312" s="7">
        <v>14280444.76</v>
      </c>
      <c r="AV312" s="7">
        <v>32215885.359999999</v>
      </c>
      <c r="AW312" s="7">
        <v>44878734.799999997</v>
      </c>
      <c r="AX312" s="7">
        <v>5319209.93</v>
      </c>
      <c r="AY312" s="7">
        <v>17895808.010000002</v>
      </c>
      <c r="AZ312" s="7">
        <v>48577468.18</v>
      </c>
      <c r="BA312" s="7">
        <v>48890512.829999998</v>
      </c>
      <c r="BB312" s="7">
        <v>4856669.8099999996</v>
      </c>
      <c r="BC312" s="7"/>
      <c r="BD312" s="7"/>
      <c r="BE312" s="7"/>
      <c r="BF312" s="7"/>
    </row>
    <row r="313" spans="1:58" hidden="1" x14ac:dyDescent="0.25">
      <c r="A313" s="3" t="s">
        <v>142</v>
      </c>
      <c r="B313" s="3" t="str">
        <f t="shared" si="113"/>
        <v>GO</v>
      </c>
      <c r="C313" s="3" t="s">
        <v>1526</v>
      </c>
      <c r="D313" s="3">
        <v>7</v>
      </c>
      <c r="E313" s="11">
        <f t="shared" si="104"/>
        <v>0.5961765520162704</v>
      </c>
      <c r="F313" s="11">
        <f t="shared" si="105"/>
        <v>0.4038234479837296</v>
      </c>
      <c r="G313" s="7">
        <v>20.062623332732642</v>
      </c>
      <c r="H313" s="11">
        <f t="shared" si="106"/>
        <v>0.1620351545964584</v>
      </c>
      <c r="I313" s="7">
        <f t="shared" si="107"/>
        <v>-38534443.397852629</v>
      </c>
      <c r="J313" s="7">
        <v>6006322.1399999997</v>
      </c>
      <c r="K313" s="12">
        <v>0.11</v>
      </c>
      <c r="L313" s="7">
        <v>-1423702.01</v>
      </c>
      <c r="M313" s="10">
        <f t="shared" si="108"/>
        <v>0.2370339080747341</v>
      </c>
      <c r="N313" s="12">
        <f t="shared" si="109"/>
        <v>0.34703390807473411</v>
      </c>
      <c r="O313" s="7">
        <f t="shared" si="110"/>
        <v>-2312066.6038711579</v>
      </c>
      <c r="P313" s="11">
        <f t="shared" si="111"/>
        <v>0.38493882778507749</v>
      </c>
      <c r="Q313" s="12">
        <f t="shared" si="112"/>
        <v>0.49493882778507747</v>
      </c>
      <c r="R313" s="12">
        <f t="shared" si="114"/>
        <v>0.14790491971034336</v>
      </c>
      <c r="S313" s="12">
        <f t="shared" si="115"/>
        <v>0.42619731463961696</v>
      </c>
      <c r="T313" s="7">
        <f t="shared" si="98"/>
        <v>-45985751.799999997</v>
      </c>
      <c r="U313" s="7">
        <f t="shared" si="99"/>
        <v>52550.66</v>
      </c>
      <c r="V313" s="7">
        <f t="shared" si="99"/>
        <v>18570124.850000001</v>
      </c>
      <c r="W313" s="7">
        <f t="shared" si="99"/>
        <v>27468177.609999999</v>
      </c>
      <c r="X313" s="7">
        <f t="shared" si="97"/>
        <v>0</v>
      </c>
      <c r="Y313" s="7" t="str">
        <f t="shared" si="100"/>
        <v/>
      </c>
      <c r="Z313" s="7" t="str">
        <f t="shared" si="101"/>
        <v/>
      </c>
      <c r="AA313" s="7" t="str">
        <f t="shared" si="102"/>
        <v/>
      </c>
      <c r="AB313" s="7" t="str">
        <f t="shared" si="102"/>
        <v/>
      </c>
      <c r="AC313" s="8" t="str">
        <f t="shared" si="103"/>
        <v/>
      </c>
      <c r="AE313" s="9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>
        <v>21565.65</v>
      </c>
      <c r="AR313" s="7">
        <v>11987513.25</v>
      </c>
      <c r="AS313" s="7">
        <v>18526559.609999999</v>
      </c>
      <c r="AT313" s="7">
        <v>0</v>
      </c>
      <c r="AU313" s="7">
        <v>81743.17</v>
      </c>
      <c r="AV313" s="7">
        <v>16024165.51</v>
      </c>
      <c r="AW313" s="7">
        <v>21552097.420000002</v>
      </c>
      <c r="AX313" s="7">
        <v>0</v>
      </c>
      <c r="AY313" s="7">
        <v>52550.66</v>
      </c>
      <c r="AZ313" s="7">
        <v>18570124.850000001</v>
      </c>
      <c r="BA313" s="7">
        <v>27468177.609999999</v>
      </c>
      <c r="BB313" s="7">
        <v>0</v>
      </c>
      <c r="BC313" s="7"/>
      <c r="BD313" s="7"/>
      <c r="BE313" s="7"/>
      <c r="BF313" s="7"/>
    </row>
    <row r="314" spans="1:58" hidden="1" x14ac:dyDescent="0.25">
      <c r="A314" s="3" t="s">
        <v>615</v>
      </c>
      <c r="B314" s="3" t="str">
        <f t="shared" si="113"/>
        <v>PE</v>
      </c>
      <c r="C314" s="3" t="s">
        <v>1528</v>
      </c>
      <c r="D314" s="3">
        <v>7</v>
      </c>
      <c r="E314" s="11">
        <f t="shared" si="104"/>
        <v>0.21350171548594993</v>
      </c>
      <c r="F314" s="11">
        <f t="shared" si="105"/>
        <v>0.78649828451405002</v>
      </c>
      <c r="G314" s="7">
        <v>12.300021912174545</v>
      </c>
      <c r="H314" s="11">
        <f t="shared" si="106"/>
        <v>0.1934789226682101</v>
      </c>
      <c r="I314" s="7">
        <f t="shared" si="107"/>
        <v>-44037650.306851082</v>
      </c>
      <c r="J314" s="7">
        <v>6182407.2999999998</v>
      </c>
      <c r="K314" s="12">
        <v>0.121</v>
      </c>
      <c r="L314" s="7">
        <v>-556416.66</v>
      </c>
      <c r="M314" s="10">
        <f t="shared" si="108"/>
        <v>9.000000048524788E-2</v>
      </c>
      <c r="N314" s="12">
        <f t="shared" si="109"/>
        <v>0.21100000048524786</v>
      </c>
      <c r="O314" s="7">
        <f t="shared" si="110"/>
        <v>-2642259.018411065</v>
      </c>
      <c r="P314" s="11">
        <f t="shared" si="111"/>
        <v>0.42738352395693263</v>
      </c>
      <c r="Q314" s="12">
        <f t="shared" si="112"/>
        <v>0.54838352395693257</v>
      </c>
      <c r="R314" s="12">
        <f t="shared" si="114"/>
        <v>0.33738352347168471</v>
      </c>
      <c r="S314" s="12">
        <f t="shared" si="115"/>
        <v>1.5989740412122559</v>
      </c>
      <c r="T314" s="7">
        <f t="shared" si="98"/>
        <v>-54601983.189999998</v>
      </c>
      <c r="U314" s="7">
        <f t="shared" si="99"/>
        <v>6866898.3499999996</v>
      </c>
      <c r="V314" s="7">
        <f t="shared" si="99"/>
        <v>42944366.109999999</v>
      </c>
      <c r="W314" s="7">
        <f t="shared" si="99"/>
        <v>18524515.43</v>
      </c>
      <c r="X314" s="7">
        <f t="shared" si="97"/>
        <v>0</v>
      </c>
      <c r="Y314" s="7" t="str">
        <f t="shared" si="100"/>
        <v/>
      </c>
      <c r="Z314" s="7" t="str">
        <f t="shared" si="101"/>
        <v/>
      </c>
      <c r="AA314" s="7" t="str">
        <f t="shared" si="102"/>
        <v/>
      </c>
      <c r="AB314" s="7" t="str">
        <f t="shared" si="102"/>
        <v/>
      </c>
      <c r="AC314" s="8" t="str">
        <f t="shared" si="103"/>
        <v/>
      </c>
      <c r="AE314" s="9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>
        <v>3837643.66</v>
      </c>
      <c r="AR314" s="7">
        <v>31618411.739999998</v>
      </c>
      <c r="AS314" s="7">
        <v>9585631.6799999997</v>
      </c>
      <c r="AT314" s="7">
        <v>476753.4</v>
      </c>
      <c r="AU314" s="7">
        <v>5189507.76</v>
      </c>
      <c r="AV314" s="7">
        <v>33065262.789999999</v>
      </c>
      <c r="AW314" s="7">
        <v>11049323.32</v>
      </c>
      <c r="AX314" s="7">
        <v>317835.59999999998</v>
      </c>
      <c r="AY314" s="7">
        <v>6866898.3499999996</v>
      </c>
      <c r="AZ314" s="7">
        <v>42944366.109999999</v>
      </c>
      <c r="BA314" s="7">
        <v>18524515.43</v>
      </c>
      <c r="BB314" s="7">
        <v>0</v>
      </c>
      <c r="BC314" s="7"/>
      <c r="BD314" s="7"/>
      <c r="BE314" s="7"/>
      <c r="BF314" s="7"/>
    </row>
    <row r="315" spans="1:58" hidden="1" x14ac:dyDescent="0.25">
      <c r="A315" s="3" t="s">
        <v>265</v>
      </c>
      <c r="B315" s="3" t="str">
        <f t="shared" si="113"/>
        <v>MA</v>
      </c>
      <c r="C315" s="3" t="s">
        <v>1528</v>
      </c>
      <c r="D315" s="3">
        <v>6</v>
      </c>
      <c r="E315" s="11">
        <f t="shared" si="104"/>
        <v>0</v>
      </c>
      <c r="F315" s="11">
        <f t="shared" si="105"/>
        <v>1</v>
      </c>
      <c r="G315" s="7">
        <v>38.738900767025726</v>
      </c>
      <c r="H315" s="11">
        <f t="shared" si="106"/>
        <v>0.77477801534051449</v>
      </c>
      <c r="I315" s="7">
        <f t="shared" si="107"/>
        <v>-4503919.5767994365</v>
      </c>
      <c r="J315" s="7">
        <v>12165527.220000001</v>
      </c>
      <c r="K315" s="12">
        <v>0.12909999999999999</v>
      </c>
      <c r="L315" s="7">
        <v>-261762.78</v>
      </c>
      <c r="M315" s="10">
        <f t="shared" si="108"/>
        <v>2.1516764153851443E-2</v>
      </c>
      <c r="N315" s="12">
        <f t="shared" si="109"/>
        <v>0.15061676415385145</v>
      </c>
      <c r="O315" s="7">
        <f t="shared" si="110"/>
        <v>-270235.17460796615</v>
      </c>
      <c r="P315" s="11">
        <f t="shared" si="111"/>
        <v>2.2213190577034945E-2</v>
      </c>
      <c r="Q315" s="12">
        <f t="shared" si="112"/>
        <v>0.15131319057703493</v>
      </c>
      <c r="R315" s="12">
        <f t="shared" si="114"/>
        <v>6.9642642318348824E-4</v>
      </c>
      <c r="S315" s="12">
        <f t="shared" si="115"/>
        <v>4.6238307342210128E-3</v>
      </c>
      <c r="T315" s="7">
        <f t="shared" si="98"/>
        <v>-19997690.649999999</v>
      </c>
      <c r="U315" s="7">
        <f t="shared" si="99"/>
        <v>12399736.82</v>
      </c>
      <c r="V315" s="7">
        <f t="shared" si="99"/>
        <v>28687409.449999999</v>
      </c>
      <c r="W315" s="7">
        <f t="shared" si="99"/>
        <v>4737771.95</v>
      </c>
      <c r="X315" s="7">
        <f t="shared" si="97"/>
        <v>1027753.93</v>
      </c>
      <c r="Y315" s="7" t="str">
        <f t="shared" si="100"/>
        <v/>
      </c>
      <c r="Z315" s="7" t="str">
        <f t="shared" si="101"/>
        <v/>
      </c>
      <c r="AA315" s="7" t="str">
        <f t="shared" si="102"/>
        <v/>
      </c>
      <c r="AB315" s="7" t="str">
        <f t="shared" si="102"/>
        <v/>
      </c>
      <c r="AC315" s="8" t="str">
        <f t="shared" si="103"/>
        <v/>
      </c>
      <c r="AE315" s="9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>
        <v>12399736.82</v>
      </c>
      <c r="AR315" s="7">
        <v>28687409.449999999</v>
      </c>
      <c r="AS315" s="7">
        <v>4737771.95</v>
      </c>
      <c r="AT315" s="7">
        <v>1027753.93</v>
      </c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</row>
    <row r="316" spans="1:58" hidden="1" x14ac:dyDescent="0.25">
      <c r="A316" s="3" t="s">
        <v>616</v>
      </c>
      <c r="B316" s="3" t="str">
        <f t="shared" si="113"/>
        <v>PE</v>
      </c>
      <c r="C316" s="3" t="s">
        <v>1528</v>
      </c>
      <c r="D316" s="3">
        <v>5</v>
      </c>
      <c r="E316" s="11">
        <f t="shared" si="104"/>
        <v>0.53700847565105725</v>
      </c>
      <c r="F316" s="11">
        <f t="shared" si="105"/>
        <v>0.46299152434894275</v>
      </c>
      <c r="G316" s="7">
        <v>17.504245903112174</v>
      </c>
      <c r="H316" s="11">
        <f t="shared" si="106"/>
        <v>0.16208634986521284</v>
      </c>
      <c r="I316" s="7">
        <f t="shared" si="107"/>
        <v>-222902905.92151502</v>
      </c>
      <c r="J316" s="7">
        <v>71003120.627999991</v>
      </c>
      <c r="K316" s="12">
        <v>0.11</v>
      </c>
      <c r="L316" s="7">
        <v>-3404900.61</v>
      </c>
      <c r="M316" s="10">
        <f t="shared" si="108"/>
        <v>4.7954238910694884E-2</v>
      </c>
      <c r="N316" s="12">
        <f t="shared" si="109"/>
        <v>0.15795423891069488</v>
      </c>
      <c r="O316" s="7">
        <f t="shared" si="110"/>
        <v>-13374174.355290901</v>
      </c>
      <c r="P316" s="11">
        <f t="shared" si="111"/>
        <v>0.18836037398075728</v>
      </c>
      <c r="Q316" s="12">
        <f t="shared" si="112"/>
        <v>0.29836037398075727</v>
      </c>
      <c r="R316" s="12">
        <f t="shared" si="114"/>
        <v>0.14040613507006239</v>
      </c>
      <c r="S316" s="12">
        <f t="shared" si="115"/>
        <v>0.88890387518783887</v>
      </c>
      <c r="T316" s="7">
        <f t="shared" si="98"/>
        <v>-266021332.72999999</v>
      </c>
      <c r="U316" s="7">
        <f t="shared" si="99"/>
        <v>846139.69</v>
      </c>
      <c r="V316" s="7">
        <f t="shared" si="99"/>
        <v>123165622.34999999</v>
      </c>
      <c r="W316" s="7">
        <f t="shared" si="99"/>
        <v>143701850.06999999</v>
      </c>
      <c r="X316" s="7">
        <f t="shared" si="99"/>
        <v>0</v>
      </c>
      <c r="Y316" s="7" t="str">
        <f t="shared" si="100"/>
        <v/>
      </c>
      <c r="Z316" s="7" t="str">
        <f t="shared" si="101"/>
        <v/>
      </c>
      <c r="AA316" s="7" t="str">
        <f t="shared" si="102"/>
        <v/>
      </c>
      <c r="AB316" s="7" t="str">
        <f t="shared" si="102"/>
        <v/>
      </c>
      <c r="AC316" s="8" t="str">
        <f t="shared" si="103"/>
        <v/>
      </c>
      <c r="AE316" s="9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>
        <v>682083.1</v>
      </c>
      <c r="AR316" s="7">
        <v>122694072.59999999</v>
      </c>
      <c r="AS316" s="7">
        <v>109175546.84</v>
      </c>
      <c r="AT316" s="7">
        <v>0</v>
      </c>
      <c r="AU316" s="7">
        <v>846139.69</v>
      </c>
      <c r="AV316" s="7">
        <v>123165622.34999999</v>
      </c>
      <c r="AW316" s="7">
        <v>143701850.06999999</v>
      </c>
      <c r="AX316" s="7">
        <v>0</v>
      </c>
      <c r="AY316" s="7"/>
      <c r="AZ316" s="7"/>
      <c r="BA316" s="7"/>
      <c r="BB316" s="7"/>
      <c r="BC316" s="7"/>
      <c r="BD316" s="7"/>
      <c r="BE316" s="7"/>
      <c r="BF316" s="7"/>
    </row>
    <row r="317" spans="1:58" hidden="1" x14ac:dyDescent="0.25">
      <c r="A317" s="3" t="s">
        <v>318</v>
      </c>
      <c r="B317" s="3" t="str">
        <f t="shared" si="113"/>
        <v>MG</v>
      </c>
      <c r="C317" s="3" t="s">
        <v>1530</v>
      </c>
      <c r="D317" s="3">
        <v>7</v>
      </c>
      <c r="E317" s="11">
        <f t="shared" si="104"/>
        <v>0</v>
      </c>
      <c r="F317" s="11">
        <f t="shared" si="105"/>
        <v>1</v>
      </c>
      <c r="G317" s="7">
        <v>38.093167954506129</v>
      </c>
      <c r="H317" s="11">
        <f t="shared" si="106"/>
        <v>0.76186335909012259</v>
      </c>
      <c r="I317" s="7">
        <f t="shared" si="107"/>
        <v>-3103517.3705548374</v>
      </c>
      <c r="J317" s="7">
        <v>3861809.0057142861</v>
      </c>
      <c r="K317" s="12">
        <v>0.13</v>
      </c>
      <c r="L317" s="7">
        <v>-433944.71</v>
      </c>
      <c r="M317" s="10">
        <f t="shared" si="108"/>
        <v>0.11236824746068376</v>
      </c>
      <c r="N317" s="12">
        <f t="shared" si="109"/>
        <v>0.24236824746068375</v>
      </c>
      <c r="O317" s="7">
        <f t="shared" si="110"/>
        <v>-186211.04223329024</v>
      </c>
      <c r="P317" s="11">
        <f t="shared" si="111"/>
        <v>4.8218604793182504E-2</v>
      </c>
      <c r="Q317" s="12">
        <f t="shared" si="112"/>
        <v>0.17821860479318252</v>
      </c>
      <c r="R317" s="12">
        <f t="shared" si="114"/>
        <v>-6.4149642667501228E-2</v>
      </c>
      <c r="S317" s="12">
        <f t="shared" si="115"/>
        <v>-0.26467841121765501</v>
      </c>
      <c r="T317" s="7">
        <f t="shared" ref="T317:T369" si="116">IF(SUM(U317:X317)&lt;&gt;0,U317-V317-W317+X317,"")</f>
        <v>-13032506.709999999</v>
      </c>
      <c r="U317" s="7">
        <f t="shared" ref="U317:U369" si="117">IF(SUM($BC317:$BF317)&lt;&gt;0,BC317,IF(SUM($AY317:$BB317)&lt;&gt;0,AY317,IF(SUM($AU317:$AX317)&lt;&gt;0,AU317,IF(SUM($AQ317:$AT317)&lt;&gt;0,AQ317,""))))</f>
        <v>7943325.5099999998</v>
      </c>
      <c r="V317" s="7">
        <f t="shared" ref="V317:V333" si="118">IF(SUM($BC317:$BF317)&lt;&gt;0,BD317,IF(SUM($AY317:$BB317)&lt;&gt;0,AZ317,IF(SUM($AU317:$AX317)&lt;&gt;0,AV317,IF(SUM($AQ317:$AT317)&lt;&gt;0,AR317,""))))</f>
        <v>15489474.369999999</v>
      </c>
      <c r="W317" s="7">
        <f t="shared" ref="W317:X369" si="119">IF(SUM($BC317:$BF317)&lt;&gt;0,BE317,IF(SUM($AY317:$BB317)&lt;&gt;0,BA317,IF(SUM($AU317:$AX317)&lt;&gt;0,AW317,IF(SUM($AQ317:$AT317)&lt;&gt;0,AS317,""))))</f>
        <v>6491818.7699999996</v>
      </c>
      <c r="X317" s="7">
        <f t="shared" si="119"/>
        <v>1005460.92</v>
      </c>
      <c r="Y317" s="7" t="str">
        <f t="shared" ref="Y317:Y369" si="120">IF(SUM(AA317:AC317)&lt;&gt;0,AA317-(AB317/3)-(AC317/3),"")</f>
        <v/>
      </c>
      <c r="Z317" s="7" t="str">
        <f t="shared" ref="Z317:Z369" si="121">IF(SUM(AA317:AC317)&lt;&gt;0,AA317-AB317-AC317,"")</f>
        <v/>
      </c>
      <c r="AA317" s="7" t="str">
        <f t="shared" ref="AA317:AB369" si="122">IF(SUM($AN317:$AP317)&lt;&gt;0,AN317,IF(SUM($AK317:$AM317)&lt;&gt;0,AK317,IF(SUM($AH317:$AJ317)&lt;&gt;0,AH317,IF(SUM($AE317:$AG317)&lt;&gt;0,AE317,""))))</f>
        <v/>
      </c>
      <c r="AB317" s="7" t="str">
        <f t="shared" si="122"/>
        <v/>
      </c>
      <c r="AC317" s="8" t="str">
        <f t="shared" ref="AC317:AC369" si="123">IF(SUM($AN317:$AP317)&lt;&gt;0,AP317,IF(SUM($AK317:$AM317)&lt;&gt;0,AM317,IF(SUM($AH317:$AJ317)&lt;&gt;0,AJ317,IF(SUM($AE317:$AG317)&lt;&gt;0,AG317,""))))</f>
        <v/>
      </c>
      <c r="AE317" s="9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>
        <v>4673686.83</v>
      </c>
      <c r="AR317" s="7">
        <v>11146931.619999999</v>
      </c>
      <c r="AS317" s="7">
        <v>4540774.87</v>
      </c>
      <c r="AT317" s="7">
        <v>766462.56</v>
      </c>
      <c r="AU317" s="7">
        <v>6122595.04</v>
      </c>
      <c r="AV317" s="7">
        <v>12998762.68</v>
      </c>
      <c r="AW317" s="7">
        <v>5107602.6900000004</v>
      </c>
      <c r="AX317" s="7">
        <v>795374.61</v>
      </c>
      <c r="AY317" s="7">
        <v>7943325.5099999998</v>
      </c>
      <c r="AZ317" s="7">
        <v>15489474.369999999</v>
      </c>
      <c r="BA317" s="7">
        <v>6491818.7699999996</v>
      </c>
      <c r="BB317" s="7">
        <v>1005460.92</v>
      </c>
      <c r="BC317" s="7"/>
      <c r="BD317" s="7"/>
      <c r="BE317" s="7"/>
      <c r="BF317" s="7"/>
    </row>
    <row r="318" spans="1:58" hidden="1" x14ac:dyDescent="0.25">
      <c r="A318" s="3" t="s">
        <v>64</v>
      </c>
      <c r="B318" s="3" t="str">
        <f t="shared" si="113"/>
        <v>CE</v>
      </c>
      <c r="C318" s="3" t="s">
        <v>1528</v>
      </c>
      <c r="D318" s="3">
        <v>5</v>
      </c>
      <c r="E318" s="11">
        <f t="shared" si="104"/>
        <v>0</v>
      </c>
      <c r="F318" s="11">
        <f t="shared" si="105"/>
        <v>1</v>
      </c>
      <c r="G318" s="7">
        <v>10.672998484450604</v>
      </c>
      <c r="H318" s="11">
        <f t="shared" si="106"/>
        <v>0.21345996968901207</v>
      </c>
      <c r="I318" s="7">
        <f t="shared" si="107"/>
        <v>-62415906.710488915</v>
      </c>
      <c r="J318" s="7">
        <v>26159392.500000007</v>
      </c>
      <c r="K318" s="12">
        <v>0.11</v>
      </c>
      <c r="L318" s="7">
        <v>-866924.43</v>
      </c>
      <c r="M318" s="10">
        <f t="shared" si="108"/>
        <v>3.314008266820416E-2</v>
      </c>
      <c r="N318" s="12">
        <f t="shared" si="109"/>
        <v>0.14314008266820416</v>
      </c>
      <c r="O318" s="7">
        <f t="shared" si="110"/>
        <v>-3744954.4026293349</v>
      </c>
      <c r="P318" s="11">
        <f t="shared" si="111"/>
        <v>0.14315907384429261</v>
      </c>
      <c r="Q318" s="12">
        <f t="shared" si="112"/>
        <v>0.25315907384429259</v>
      </c>
      <c r="R318" s="12">
        <f t="shared" si="114"/>
        <v>0.11001899117608843</v>
      </c>
      <c r="S318" s="12">
        <f t="shared" si="115"/>
        <v>0.76861064437911675</v>
      </c>
      <c r="T318" s="7">
        <f t="shared" si="116"/>
        <v>-79355028.739999995</v>
      </c>
      <c r="U318" s="7">
        <f t="shared" si="117"/>
        <v>22668481.48</v>
      </c>
      <c r="V318" s="7">
        <f t="shared" si="118"/>
        <v>89351304.189999998</v>
      </c>
      <c r="W318" s="7">
        <f t="shared" si="119"/>
        <v>16679683.949999999</v>
      </c>
      <c r="X318" s="7">
        <f t="shared" si="119"/>
        <v>4007477.92</v>
      </c>
      <c r="Y318" s="7" t="str">
        <f t="shared" si="120"/>
        <v/>
      </c>
      <c r="Z318" s="7" t="str">
        <f t="shared" si="121"/>
        <v/>
      </c>
      <c r="AA318" s="7" t="str">
        <f t="shared" si="122"/>
        <v/>
      </c>
      <c r="AB318" s="7" t="str">
        <f t="shared" si="122"/>
        <v/>
      </c>
      <c r="AC318" s="8" t="str">
        <f t="shared" si="123"/>
        <v/>
      </c>
      <c r="AE318" s="9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>
        <v>18782792.969999999</v>
      </c>
      <c r="AR318" s="7">
        <v>60749831.310000002</v>
      </c>
      <c r="AS318" s="7">
        <v>11169952.66</v>
      </c>
      <c r="AT318" s="7">
        <v>2072627.67</v>
      </c>
      <c r="AU318" s="7">
        <v>21429808.34</v>
      </c>
      <c r="AV318" s="7">
        <v>94021656.400000006</v>
      </c>
      <c r="AW318" s="7">
        <v>8559837.2699999996</v>
      </c>
      <c r="AX318" s="7">
        <v>2346077.0699999998</v>
      </c>
      <c r="AY318" s="7">
        <v>22668481.48</v>
      </c>
      <c r="AZ318" s="7">
        <v>89351304.189999998</v>
      </c>
      <c r="BA318" s="7">
        <v>16679683.949999999</v>
      </c>
      <c r="BB318" s="7">
        <v>4007477.92</v>
      </c>
      <c r="BC318" s="7"/>
      <c r="BD318" s="7"/>
      <c r="BE318" s="7"/>
      <c r="BF318" s="7"/>
    </row>
    <row r="319" spans="1:58" hidden="1" x14ac:dyDescent="0.25">
      <c r="A319" s="3" t="s">
        <v>766</v>
      </c>
      <c r="B319" s="3" t="str">
        <f t="shared" si="113"/>
        <v>PR</v>
      </c>
      <c r="C319" s="3" t="s">
        <v>1529</v>
      </c>
      <c r="D319" s="3">
        <v>4</v>
      </c>
      <c r="E319" s="11">
        <f t="shared" si="104"/>
        <v>0.47493316586535977</v>
      </c>
      <c r="F319" s="11">
        <f t="shared" si="105"/>
        <v>0.52506683413464028</v>
      </c>
      <c r="G319" s="7">
        <v>10.628737398958005</v>
      </c>
      <c r="H319" s="11">
        <f t="shared" si="106"/>
        <v>0.11161594993838662</v>
      </c>
      <c r="I319" s="7">
        <f t="shared" si="107"/>
        <v>-970343642.20838201</v>
      </c>
      <c r="J319" s="7">
        <v>275607513.63999999</v>
      </c>
      <c r="K319" s="12">
        <v>0.115</v>
      </c>
      <c r="L319" s="7">
        <v>-8289616.4199999999</v>
      </c>
      <c r="M319" s="10">
        <f t="shared" si="108"/>
        <v>3.0077614033512678E-2</v>
      </c>
      <c r="N319" s="12">
        <f t="shared" si="109"/>
        <v>0.14507761403351269</v>
      </c>
      <c r="O319" s="7">
        <f t="shared" si="110"/>
        <v>-58220618.532502919</v>
      </c>
      <c r="P319" s="11">
        <f t="shared" si="111"/>
        <v>0.211244670958249</v>
      </c>
      <c r="Q319" s="12">
        <f t="shared" si="112"/>
        <v>0.32624467095824899</v>
      </c>
      <c r="R319" s="12">
        <f t="shared" si="114"/>
        <v>0.18116705692473631</v>
      </c>
      <c r="S319" s="12">
        <f t="shared" si="115"/>
        <v>1.2487595562668066</v>
      </c>
      <c r="T319" s="7">
        <f t="shared" si="116"/>
        <v>-1092256937.9100001</v>
      </c>
      <c r="U319" s="7">
        <f t="shared" si="117"/>
        <v>256976523.90000001</v>
      </c>
      <c r="V319" s="7">
        <f t="shared" si="118"/>
        <v>573507892.45000005</v>
      </c>
      <c r="W319" s="7">
        <f t="shared" si="119"/>
        <v>775725569.36000001</v>
      </c>
      <c r="X319" s="7">
        <f t="shared" si="119"/>
        <v>0</v>
      </c>
      <c r="Y319" s="7" t="str">
        <f t="shared" si="120"/>
        <v/>
      </c>
      <c r="Z319" s="7" t="str">
        <f t="shared" si="121"/>
        <v/>
      </c>
      <c r="AA319" s="7" t="str">
        <f t="shared" si="122"/>
        <v/>
      </c>
      <c r="AB319" s="7" t="str">
        <f t="shared" si="122"/>
        <v/>
      </c>
      <c r="AC319" s="8" t="str">
        <f t="shared" si="123"/>
        <v/>
      </c>
      <c r="AE319" s="9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>
        <v>197074355.59</v>
      </c>
      <c r="AR319" s="7">
        <v>504917491.42000002</v>
      </c>
      <c r="AS319" s="7">
        <v>450872113.30000001</v>
      </c>
      <c r="AT319" s="7">
        <v>0</v>
      </c>
      <c r="AU319" s="7">
        <v>225613138.66</v>
      </c>
      <c r="AV319" s="7">
        <v>540864305.58000004</v>
      </c>
      <c r="AW319" s="7">
        <v>637177207.30999994</v>
      </c>
      <c r="AX319" s="7">
        <v>0</v>
      </c>
      <c r="AY319" s="7">
        <v>256976523.90000001</v>
      </c>
      <c r="AZ319" s="7">
        <v>573507892.45000005</v>
      </c>
      <c r="BA319" s="7">
        <v>775725569.36000001</v>
      </c>
      <c r="BB319" s="7">
        <v>0</v>
      </c>
      <c r="BC319" s="7"/>
      <c r="BD319" s="7"/>
      <c r="BE319" s="7"/>
      <c r="BF319" s="7"/>
    </row>
    <row r="320" spans="1:58" hidden="1" x14ac:dyDescent="0.25">
      <c r="A320" s="3" t="s">
        <v>1028</v>
      </c>
      <c r="B320" s="3" t="str">
        <f t="shared" si="113"/>
        <v>RS</v>
      </c>
      <c r="C320" s="3" t="s">
        <v>1529</v>
      </c>
      <c r="D320" s="3">
        <v>7</v>
      </c>
      <c r="E320" s="11">
        <f t="shared" si="104"/>
        <v>0</v>
      </c>
      <c r="F320" s="11">
        <f t="shared" si="105"/>
        <v>1</v>
      </c>
      <c r="G320" s="7">
        <v>12.127329895482765</v>
      </c>
      <c r="H320" s="11">
        <f t="shared" si="106"/>
        <v>0.2425465979096553</v>
      </c>
      <c r="I320" s="7">
        <f t="shared" si="107"/>
        <v>-2523918.2147044735</v>
      </c>
      <c r="J320" s="7">
        <v>3900634.3885714291</v>
      </c>
      <c r="K320" s="12">
        <v>0.17199999999999999</v>
      </c>
      <c r="L320" s="7">
        <v>-314868.21999999997</v>
      </c>
      <c r="M320" s="10">
        <f t="shared" si="108"/>
        <v>8.0722310433026134E-2</v>
      </c>
      <c r="N320" s="12">
        <f t="shared" si="109"/>
        <v>0.25272231043302612</v>
      </c>
      <c r="O320" s="7">
        <f t="shared" si="110"/>
        <v>-151435.09288226839</v>
      </c>
      <c r="P320" s="11">
        <f t="shared" si="111"/>
        <v>3.8823195869359617E-2</v>
      </c>
      <c r="Q320" s="12">
        <f t="shared" si="112"/>
        <v>0.2108231958693596</v>
      </c>
      <c r="R320" s="12">
        <f t="shared" si="114"/>
        <v>-4.1899114563666517E-2</v>
      </c>
      <c r="S320" s="12">
        <f t="shared" si="115"/>
        <v>-0.1657911186862554</v>
      </c>
      <c r="T320" s="7">
        <f t="shared" si="116"/>
        <v>-3332110.2100000009</v>
      </c>
      <c r="U320" s="7">
        <f t="shared" si="117"/>
        <v>15126933.51</v>
      </c>
      <c r="V320" s="7">
        <f t="shared" si="118"/>
        <v>14507920.560000001</v>
      </c>
      <c r="W320" s="7">
        <f t="shared" si="119"/>
        <v>3951123.16</v>
      </c>
      <c r="X320" s="7">
        <f t="shared" si="119"/>
        <v>0</v>
      </c>
      <c r="Y320" s="7" t="str">
        <f t="shared" si="120"/>
        <v/>
      </c>
      <c r="Z320" s="7" t="str">
        <f t="shared" si="121"/>
        <v/>
      </c>
      <c r="AA320" s="7" t="str">
        <f t="shared" si="122"/>
        <v/>
      </c>
      <c r="AB320" s="7" t="str">
        <f t="shared" si="122"/>
        <v/>
      </c>
      <c r="AC320" s="8" t="str">
        <f t="shared" si="123"/>
        <v/>
      </c>
      <c r="AE320" s="9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>
        <v>10401666.779999999</v>
      </c>
      <c r="AR320" s="7">
        <v>9683113.0099999998</v>
      </c>
      <c r="AS320" s="7">
        <v>3514941.82</v>
      </c>
      <c r="AT320" s="7">
        <v>0</v>
      </c>
      <c r="AU320" s="7">
        <v>12228403.630000001</v>
      </c>
      <c r="AV320" s="7">
        <v>12417971.92</v>
      </c>
      <c r="AW320" s="7">
        <v>3384375.53</v>
      </c>
      <c r="AX320" s="7">
        <v>0</v>
      </c>
      <c r="AY320" s="7">
        <v>15126933.51</v>
      </c>
      <c r="AZ320" s="7">
        <v>14507920.560000001</v>
      </c>
      <c r="BA320" s="7">
        <v>3951123.16</v>
      </c>
      <c r="BB320" s="7">
        <v>0</v>
      </c>
      <c r="BC320" s="7"/>
      <c r="BD320" s="7"/>
      <c r="BE320" s="7"/>
      <c r="BF320" s="7"/>
    </row>
    <row r="321" spans="1:58" hidden="1" x14ac:dyDescent="0.25">
      <c r="A321" s="3" t="s">
        <v>889</v>
      </c>
      <c r="B321" s="3" t="str">
        <f t="shared" si="113"/>
        <v>RJ</v>
      </c>
      <c r="C321" s="3" t="s">
        <v>1530</v>
      </c>
      <c r="D321" s="3">
        <v>6</v>
      </c>
      <c r="E321" s="11">
        <f t="shared" si="104"/>
        <v>0</v>
      </c>
      <c r="F321" s="11">
        <f t="shared" si="105"/>
        <v>1</v>
      </c>
      <c r="G321" s="7">
        <v>15.852154993501694</v>
      </c>
      <c r="H321" s="11">
        <f t="shared" si="106"/>
        <v>0.31704309987003387</v>
      </c>
      <c r="I321" s="7">
        <f t="shared" si="107"/>
        <v>-72867417.407469094</v>
      </c>
      <c r="J321" s="7">
        <v>61290979.670000002</v>
      </c>
      <c r="K321" s="12">
        <v>0.11</v>
      </c>
      <c r="L321" s="7">
        <v>-3461468.95</v>
      </c>
      <c r="M321" s="10">
        <f t="shared" si="108"/>
        <v>5.6475993182635971E-2</v>
      </c>
      <c r="N321" s="12">
        <f t="shared" si="109"/>
        <v>0.16647599318263598</v>
      </c>
      <c r="O321" s="7">
        <f t="shared" si="110"/>
        <v>-4372045.0444481457</v>
      </c>
      <c r="P321" s="11">
        <f t="shared" si="111"/>
        <v>7.1332601762737424E-2</v>
      </c>
      <c r="Q321" s="12">
        <f t="shared" si="112"/>
        <v>0.18133260176273741</v>
      </c>
      <c r="R321" s="12">
        <f t="shared" si="114"/>
        <v>1.4856608580101432E-2</v>
      </c>
      <c r="S321" s="12">
        <f t="shared" si="115"/>
        <v>8.9241747690327111E-2</v>
      </c>
      <c r="T321" s="7">
        <f t="shared" si="116"/>
        <v>-106694020.36</v>
      </c>
      <c r="U321" s="7">
        <f t="shared" si="117"/>
        <v>133899623.52</v>
      </c>
      <c r="V321" s="7">
        <f t="shared" si="118"/>
        <v>133855100.34999999</v>
      </c>
      <c r="W321" s="7">
        <f t="shared" si="119"/>
        <v>107218543.55</v>
      </c>
      <c r="X321" s="7">
        <f t="shared" si="119"/>
        <v>480000.02</v>
      </c>
      <c r="Y321" s="7" t="str">
        <f t="shared" si="120"/>
        <v/>
      </c>
      <c r="Z321" s="7" t="str">
        <f t="shared" si="121"/>
        <v/>
      </c>
      <c r="AA321" s="7" t="str">
        <f t="shared" si="122"/>
        <v/>
      </c>
      <c r="AB321" s="7" t="str">
        <f t="shared" si="122"/>
        <v/>
      </c>
      <c r="AC321" s="8" t="str">
        <f t="shared" si="123"/>
        <v/>
      </c>
      <c r="AE321" s="9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>
        <v>92986221.629999995</v>
      </c>
      <c r="AR321" s="7">
        <v>109316367.19</v>
      </c>
      <c r="AS321" s="7">
        <v>55757816.93</v>
      </c>
      <c r="AT321" s="7">
        <v>1200000.26</v>
      </c>
      <c r="AU321" s="7">
        <v>112454094.37</v>
      </c>
      <c r="AV321" s="7">
        <v>127299917.09999999</v>
      </c>
      <c r="AW321" s="7">
        <v>82951806.140000001</v>
      </c>
      <c r="AX321" s="7">
        <v>840000.14</v>
      </c>
      <c r="AY321" s="7">
        <v>133899623.52</v>
      </c>
      <c r="AZ321" s="7">
        <v>133855100.34999999</v>
      </c>
      <c r="BA321" s="7">
        <v>107218543.55</v>
      </c>
      <c r="BB321" s="7">
        <v>480000.02</v>
      </c>
      <c r="BC321" s="7"/>
      <c r="BD321" s="7"/>
      <c r="BE321" s="7"/>
      <c r="BF321" s="7"/>
    </row>
    <row r="322" spans="1:58" hidden="1" x14ac:dyDescent="0.25">
      <c r="A322" s="3" t="s">
        <v>617</v>
      </c>
      <c r="B322" s="3" t="str">
        <f t="shared" si="113"/>
        <v>PE</v>
      </c>
      <c r="C322" s="3" t="s">
        <v>1528</v>
      </c>
      <c r="D322" s="3">
        <v>6</v>
      </c>
      <c r="E322" s="11">
        <f t="shared" si="104"/>
        <v>6.4797006951293409E-2</v>
      </c>
      <c r="F322" s="11">
        <f t="shared" si="105"/>
        <v>0.93520299304870658</v>
      </c>
      <c r="G322" s="7">
        <v>28.344833743159963</v>
      </c>
      <c r="H322" s="11">
        <f t="shared" si="106"/>
        <v>0.53016346708142348</v>
      </c>
      <c r="I322" s="7">
        <f t="shared" si="107"/>
        <v>-18095567.117402524</v>
      </c>
      <c r="J322" s="7">
        <v>9324871.4700000007</v>
      </c>
      <c r="K322" s="12">
        <v>0.11</v>
      </c>
      <c r="L322" s="7">
        <v>-559492.29</v>
      </c>
      <c r="M322" s="10">
        <f t="shared" si="108"/>
        <v>6.0000000193032151E-2</v>
      </c>
      <c r="N322" s="12">
        <f t="shared" si="109"/>
        <v>0.17000000019303216</v>
      </c>
      <c r="O322" s="7">
        <f t="shared" si="110"/>
        <v>-1085734.0270441514</v>
      </c>
      <c r="P322" s="11">
        <f t="shared" si="111"/>
        <v>0.11643420829307703</v>
      </c>
      <c r="Q322" s="12">
        <f t="shared" si="112"/>
        <v>0.22643420829307703</v>
      </c>
      <c r="R322" s="12">
        <f t="shared" si="114"/>
        <v>5.6434208100044875E-2</v>
      </c>
      <c r="S322" s="12">
        <f t="shared" si="115"/>
        <v>0.33196592962332216</v>
      </c>
      <c r="T322" s="7">
        <f t="shared" si="116"/>
        <v>-38514602.099999994</v>
      </c>
      <c r="U322" s="7">
        <f t="shared" si="117"/>
        <v>11743669.93</v>
      </c>
      <c r="V322" s="7">
        <f t="shared" si="118"/>
        <v>36018971.159999996</v>
      </c>
      <c r="W322" s="7">
        <f t="shared" si="119"/>
        <v>16038451.119999999</v>
      </c>
      <c r="X322" s="7">
        <f t="shared" si="119"/>
        <v>1799150.25</v>
      </c>
      <c r="Y322" s="7" t="str">
        <f t="shared" si="120"/>
        <v/>
      </c>
      <c r="Z322" s="7" t="str">
        <f t="shared" si="121"/>
        <v/>
      </c>
      <c r="AA322" s="7" t="str">
        <f t="shared" si="122"/>
        <v/>
      </c>
      <c r="AB322" s="7" t="str">
        <f t="shared" si="122"/>
        <v/>
      </c>
      <c r="AC322" s="8" t="str">
        <f t="shared" si="123"/>
        <v/>
      </c>
      <c r="AE322" s="9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>
        <v>8573246.8300000001</v>
      </c>
      <c r="AR322" s="7">
        <v>29847343.16</v>
      </c>
      <c r="AS322" s="7">
        <v>8380165.8799999999</v>
      </c>
      <c r="AT322" s="7">
        <v>2016760.08</v>
      </c>
      <c r="AU322" s="7">
        <v>8573246.8300000001</v>
      </c>
      <c r="AV322" s="7">
        <v>36309518.479999997</v>
      </c>
      <c r="AW322" s="7">
        <v>13465982.4</v>
      </c>
      <c r="AX322" s="7">
        <v>1937020.53</v>
      </c>
      <c r="AY322" s="7">
        <v>11743669.93</v>
      </c>
      <c r="AZ322" s="7">
        <v>36018971.159999996</v>
      </c>
      <c r="BA322" s="7">
        <v>16038451.119999999</v>
      </c>
      <c r="BB322" s="7">
        <v>1799150.25</v>
      </c>
      <c r="BC322" s="7"/>
      <c r="BD322" s="7"/>
      <c r="BE322" s="7"/>
      <c r="BF322" s="7"/>
    </row>
    <row r="323" spans="1:58" hidden="1" x14ac:dyDescent="0.25">
      <c r="A323" s="3" t="s">
        <v>462</v>
      </c>
      <c r="B323" s="3" t="str">
        <f t="shared" si="113"/>
        <v>MS</v>
      </c>
      <c r="C323" s="3" t="s">
        <v>1526</v>
      </c>
      <c r="D323" s="3">
        <v>6</v>
      </c>
      <c r="E323" s="11">
        <f t="shared" si="104"/>
        <v>0</v>
      </c>
      <c r="F323" s="11">
        <f t="shared" si="105"/>
        <v>1</v>
      </c>
      <c r="G323" s="7">
        <v>30.276881195979854</v>
      </c>
      <c r="H323" s="11">
        <f t="shared" si="106"/>
        <v>0.60553762391959709</v>
      </c>
      <c r="I323" s="7">
        <f t="shared" si="107"/>
        <v>-34134943.86257951</v>
      </c>
      <c r="J323" s="7">
        <v>14596003.109999999</v>
      </c>
      <c r="K323" s="12">
        <v>0.11</v>
      </c>
      <c r="L323" s="7">
        <v>-658279.74</v>
      </c>
      <c r="M323" s="10">
        <f t="shared" si="108"/>
        <v>4.5099999982118395E-2</v>
      </c>
      <c r="N323" s="12">
        <f t="shared" si="109"/>
        <v>0.1550999999821184</v>
      </c>
      <c r="O323" s="7">
        <f t="shared" si="110"/>
        <v>-2048096.6317547704</v>
      </c>
      <c r="P323" s="11">
        <f t="shared" si="111"/>
        <v>0.1403190048891933</v>
      </c>
      <c r="Q323" s="12">
        <f t="shared" si="112"/>
        <v>0.25031900488919329</v>
      </c>
      <c r="R323" s="12">
        <f t="shared" si="114"/>
        <v>9.5219004907074883E-2</v>
      </c>
      <c r="S323" s="12">
        <f t="shared" si="115"/>
        <v>0.6139200832885412</v>
      </c>
      <c r="T323" s="7">
        <f t="shared" si="116"/>
        <v>-86535360.359999999</v>
      </c>
      <c r="U323" s="7">
        <f t="shared" si="117"/>
        <v>34875339.649999999</v>
      </c>
      <c r="V323" s="7">
        <f t="shared" si="118"/>
        <v>91430191.5</v>
      </c>
      <c r="W323" s="7">
        <f t="shared" si="119"/>
        <v>30699930.59</v>
      </c>
      <c r="X323" s="7">
        <f t="shared" si="119"/>
        <v>719422.08</v>
      </c>
      <c r="Y323" s="7" t="str">
        <f t="shared" si="120"/>
        <v/>
      </c>
      <c r="Z323" s="7" t="str">
        <f t="shared" si="121"/>
        <v/>
      </c>
      <c r="AA323" s="7" t="str">
        <f t="shared" si="122"/>
        <v/>
      </c>
      <c r="AB323" s="7" t="str">
        <f t="shared" si="122"/>
        <v/>
      </c>
      <c r="AC323" s="8" t="str">
        <f t="shared" si="123"/>
        <v/>
      </c>
      <c r="AE323" s="9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>
        <v>23569521.690000001</v>
      </c>
      <c r="AR323" s="7">
        <v>28446256.690000001</v>
      </c>
      <c r="AS323" s="7">
        <v>-9499528.75</v>
      </c>
      <c r="AT323" s="7">
        <v>0</v>
      </c>
      <c r="AU323" s="7">
        <v>29837699.789999999</v>
      </c>
      <c r="AV323" s="7">
        <v>53416101.479999997</v>
      </c>
      <c r="AW323" s="7">
        <v>22013343.82</v>
      </c>
      <c r="AX323" s="7">
        <v>794358.76</v>
      </c>
      <c r="AY323" s="7">
        <v>34875339.649999999</v>
      </c>
      <c r="AZ323" s="7">
        <v>91430191.5</v>
      </c>
      <c r="BA323" s="7">
        <v>30699930.59</v>
      </c>
      <c r="BB323" s="7">
        <v>719422.08</v>
      </c>
      <c r="BC323" s="7"/>
      <c r="BD323" s="7"/>
      <c r="BE323" s="7"/>
      <c r="BF323" s="7"/>
    </row>
    <row r="324" spans="1:58" hidden="1" x14ac:dyDescent="0.25">
      <c r="A324" s="3" t="s">
        <v>536</v>
      </c>
      <c r="B324" s="3" t="str">
        <f t="shared" si="113"/>
        <v>PA</v>
      </c>
      <c r="C324" s="3" t="s">
        <v>1527</v>
      </c>
      <c r="D324" s="3">
        <v>4</v>
      </c>
      <c r="E324" s="11">
        <f t="shared" si="104"/>
        <v>0.17880542024643997</v>
      </c>
      <c r="F324" s="11">
        <f t="shared" si="105"/>
        <v>0.82119457975356003</v>
      </c>
      <c r="G324" s="7">
        <v>7.6176451440281818</v>
      </c>
      <c r="H324" s="11">
        <f t="shared" si="106"/>
        <v>0.12511137805523942</v>
      </c>
      <c r="I324" s="7">
        <f t="shared" si="107"/>
        <v>-361371740.02101004</v>
      </c>
      <c r="J324" s="7">
        <v>147595469.81999999</v>
      </c>
      <c r="K324" s="12">
        <v>0.11</v>
      </c>
      <c r="L324" s="7">
        <v>0</v>
      </c>
      <c r="M324" s="10">
        <f t="shared" si="108"/>
        <v>0</v>
      </c>
      <c r="N324" s="12">
        <f t="shared" si="109"/>
        <v>0.11</v>
      </c>
      <c r="O324" s="7">
        <f t="shared" si="110"/>
        <v>-21682304.401260603</v>
      </c>
      <c r="P324" s="11">
        <f t="shared" si="111"/>
        <v>0.146903590114949</v>
      </c>
      <c r="Q324" s="12">
        <f t="shared" si="112"/>
        <v>0.25690359011494901</v>
      </c>
      <c r="R324" s="12">
        <f t="shared" si="114"/>
        <v>0.14690359011494902</v>
      </c>
      <c r="S324" s="12">
        <f t="shared" si="115"/>
        <v>1.3354871828631727</v>
      </c>
      <c r="T324" s="7">
        <f t="shared" si="116"/>
        <v>-413048850.96999997</v>
      </c>
      <c r="U324" s="7">
        <f t="shared" si="117"/>
        <v>68633318.180000007</v>
      </c>
      <c r="V324" s="7">
        <f t="shared" si="118"/>
        <v>339193477.58999997</v>
      </c>
      <c r="W324" s="7">
        <f t="shared" si="119"/>
        <v>142488691.56</v>
      </c>
      <c r="X324" s="7">
        <f t="shared" si="119"/>
        <v>0</v>
      </c>
      <c r="Y324" s="7" t="str">
        <f t="shared" si="120"/>
        <v/>
      </c>
      <c r="Z324" s="7" t="str">
        <f t="shared" si="121"/>
        <v/>
      </c>
      <c r="AA324" s="7" t="str">
        <f t="shared" si="122"/>
        <v/>
      </c>
      <c r="AB324" s="7" t="str">
        <f t="shared" si="122"/>
        <v/>
      </c>
      <c r="AC324" s="8" t="str">
        <f t="shared" si="123"/>
        <v/>
      </c>
      <c r="AE324" s="9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>
        <v>20244844.77</v>
      </c>
      <c r="AR324" s="7">
        <v>254773186.13999999</v>
      </c>
      <c r="AS324" s="7">
        <v>98678487.019999996</v>
      </c>
      <c r="AT324" s="7">
        <v>0</v>
      </c>
      <c r="AU324" s="7">
        <v>21873803.800000001</v>
      </c>
      <c r="AV324" s="7">
        <v>321105508.68000001</v>
      </c>
      <c r="AW324" s="7">
        <v>124942336.11</v>
      </c>
      <c r="AX324" s="7">
        <v>0</v>
      </c>
      <c r="AY324" s="7">
        <v>68633318.180000007</v>
      </c>
      <c r="AZ324" s="7">
        <v>339193477.58999997</v>
      </c>
      <c r="BA324" s="7">
        <v>142488691.56</v>
      </c>
      <c r="BB324" s="7">
        <v>0</v>
      </c>
      <c r="BC324" s="7"/>
      <c r="BD324" s="7"/>
      <c r="BE324" s="7"/>
      <c r="BF324" s="7"/>
    </row>
    <row r="325" spans="1:58" hidden="1" x14ac:dyDescent="0.25">
      <c r="A325" s="3" t="s">
        <v>957</v>
      </c>
      <c r="B325" s="3" t="str">
        <f t="shared" si="113"/>
        <v>RO</v>
      </c>
      <c r="C325" s="3" t="s">
        <v>1527</v>
      </c>
      <c r="D325" s="3">
        <v>7</v>
      </c>
      <c r="E325" s="11">
        <f t="shared" si="104"/>
        <v>0</v>
      </c>
      <c r="F325" s="11">
        <f t="shared" si="105"/>
        <v>1</v>
      </c>
      <c r="G325" s="7">
        <v>49.281606071920223</v>
      </c>
      <c r="H325" s="11">
        <f t="shared" si="106"/>
        <v>0.98563212143840451</v>
      </c>
      <c r="I325" s="7">
        <f t="shared" si="107"/>
        <v>-297709.81638578488</v>
      </c>
      <c r="J325" s="7">
        <v>7131551.2300000004</v>
      </c>
      <c r="K325" s="12">
        <v>0.11230000000000001</v>
      </c>
      <c r="L325" s="7">
        <v>-304517.24</v>
      </c>
      <c r="M325" s="10">
        <f t="shared" si="108"/>
        <v>4.2700000347610206E-2</v>
      </c>
      <c r="N325" s="12">
        <f t="shared" si="109"/>
        <v>0.15500000034761022</v>
      </c>
      <c r="O325" s="7">
        <f t="shared" si="110"/>
        <v>-17862.588983147092</v>
      </c>
      <c r="P325" s="11">
        <f t="shared" si="111"/>
        <v>2.5047270091821373E-3</v>
      </c>
      <c r="Q325" s="12">
        <f t="shared" si="112"/>
        <v>0.11480472700918215</v>
      </c>
      <c r="R325" s="12">
        <f t="shared" si="114"/>
        <v>-4.0195273338428067E-2</v>
      </c>
      <c r="S325" s="12">
        <f t="shared" si="115"/>
        <v>-0.25932434353731793</v>
      </c>
      <c r="T325" s="7">
        <f t="shared" si="116"/>
        <v>-20720513.129999995</v>
      </c>
      <c r="U325" s="7">
        <f t="shared" si="117"/>
        <v>8413931.1699999999</v>
      </c>
      <c r="V325" s="7">
        <f t="shared" si="118"/>
        <v>25691487.829999998</v>
      </c>
      <c r="W325" s="7">
        <f t="shared" si="119"/>
        <v>3442956.47</v>
      </c>
      <c r="X325" s="7">
        <f t="shared" si="119"/>
        <v>0</v>
      </c>
      <c r="Y325" s="7" t="str">
        <f t="shared" si="120"/>
        <v/>
      </c>
      <c r="Z325" s="7" t="str">
        <f t="shared" si="121"/>
        <v/>
      </c>
      <c r="AA325" s="7" t="str">
        <f t="shared" si="122"/>
        <v/>
      </c>
      <c r="AB325" s="7" t="str">
        <f t="shared" si="122"/>
        <v/>
      </c>
      <c r="AC325" s="8" t="str">
        <f t="shared" si="123"/>
        <v/>
      </c>
      <c r="AE325" s="9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>
        <v>5967745.4299999997</v>
      </c>
      <c r="AR325" s="7">
        <v>9727483.7799999993</v>
      </c>
      <c r="AS325" s="7">
        <v>2022967.72</v>
      </c>
      <c r="AT325" s="7">
        <v>0</v>
      </c>
      <c r="AU325" s="7">
        <v>6768264.5599999996</v>
      </c>
      <c r="AV325" s="7">
        <v>20202034.379999999</v>
      </c>
      <c r="AW325" s="7">
        <v>2625108.94</v>
      </c>
      <c r="AX325" s="7">
        <v>0</v>
      </c>
      <c r="AY325" s="7">
        <v>8413931.1699999999</v>
      </c>
      <c r="AZ325" s="7">
        <v>25691487.829999998</v>
      </c>
      <c r="BA325" s="7">
        <v>3442956.47</v>
      </c>
      <c r="BB325" s="7">
        <v>0</v>
      </c>
      <c r="BC325" s="7"/>
      <c r="BD325" s="7"/>
      <c r="BE325" s="7"/>
      <c r="BF325" s="7"/>
    </row>
    <row r="326" spans="1:58" hidden="1" x14ac:dyDescent="0.25">
      <c r="A326" s="3" t="s">
        <v>143</v>
      </c>
      <c r="B326" s="3" t="str">
        <f t="shared" si="113"/>
        <v>GO</v>
      </c>
      <c r="C326" s="3" t="s">
        <v>1526</v>
      </c>
      <c r="D326" s="3">
        <v>5</v>
      </c>
      <c r="E326" s="11">
        <f t="shared" si="104"/>
        <v>0.25258127959681026</v>
      </c>
      <c r="F326" s="11">
        <f t="shared" si="105"/>
        <v>0.74741872040318968</v>
      </c>
      <c r="G326" s="7">
        <v>8.5290892893365822</v>
      </c>
      <c r="H326" s="11">
        <f t="shared" si="106"/>
        <v>0.12749602005680999</v>
      </c>
      <c r="I326" s="7">
        <f t="shared" si="107"/>
        <v>-240135493.64413643</v>
      </c>
      <c r="J326" s="7">
        <v>74071517.780000001</v>
      </c>
      <c r="K326" s="12">
        <v>0.11</v>
      </c>
      <c r="L326" s="7">
        <v>-2822124.83</v>
      </c>
      <c r="M326" s="10">
        <f t="shared" si="108"/>
        <v>3.8100000034858202E-2</v>
      </c>
      <c r="N326" s="12">
        <f t="shared" si="109"/>
        <v>0.14810000003485821</v>
      </c>
      <c r="O326" s="7">
        <f t="shared" si="110"/>
        <v>-14408129.618648184</v>
      </c>
      <c r="P326" s="11">
        <f t="shared" si="111"/>
        <v>0.19451646260903963</v>
      </c>
      <c r="Q326" s="12">
        <f t="shared" si="112"/>
        <v>0.30451646260903964</v>
      </c>
      <c r="R326" s="12">
        <f t="shared" si="114"/>
        <v>0.15641646257418143</v>
      </c>
      <c r="S326" s="12">
        <f t="shared" si="115"/>
        <v>1.0561543722982161</v>
      </c>
      <c r="T326" s="7">
        <f t="shared" si="116"/>
        <v>-275225671.36000001</v>
      </c>
      <c r="U326" s="7">
        <f t="shared" si="117"/>
        <v>78924644.930000007</v>
      </c>
      <c r="V326" s="7">
        <f t="shared" si="118"/>
        <v>205708819.11000001</v>
      </c>
      <c r="W326" s="7">
        <f t="shared" si="119"/>
        <v>164151132.44999999</v>
      </c>
      <c r="X326" s="7">
        <f t="shared" si="119"/>
        <v>15709635.27</v>
      </c>
      <c r="Y326" s="7" t="str">
        <f t="shared" si="120"/>
        <v/>
      </c>
      <c r="Z326" s="7" t="str">
        <f t="shared" si="121"/>
        <v/>
      </c>
      <c r="AA326" s="7" t="str">
        <f t="shared" si="122"/>
        <v/>
      </c>
      <c r="AB326" s="7" t="str">
        <f t="shared" si="122"/>
        <v/>
      </c>
      <c r="AC326" s="8" t="str">
        <f t="shared" si="123"/>
        <v/>
      </c>
      <c r="AE326" s="9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>
        <v>44222621.640000001</v>
      </c>
      <c r="AR326" s="7">
        <v>146397576.84</v>
      </c>
      <c r="AS326" s="7">
        <v>98606000.879999995</v>
      </c>
      <c r="AT326" s="7">
        <v>20985252.09</v>
      </c>
      <c r="AU326" s="7">
        <v>59713473.659999996</v>
      </c>
      <c r="AV326" s="7">
        <v>160873336.18000001</v>
      </c>
      <c r="AW326" s="7">
        <v>124037073.58</v>
      </c>
      <c r="AX326" s="7">
        <v>19712755.34</v>
      </c>
      <c r="AY326" s="7">
        <v>78924644.930000007</v>
      </c>
      <c r="AZ326" s="7">
        <v>205708819.11000001</v>
      </c>
      <c r="BA326" s="7">
        <v>164151132.44999999</v>
      </c>
      <c r="BB326" s="7">
        <v>15709635.27</v>
      </c>
      <c r="BC326" s="7"/>
      <c r="BD326" s="7"/>
      <c r="BE326" s="7"/>
      <c r="BF326" s="7"/>
    </row>
    <row r="327" spans="1:58" hidden="1" x14ac:dyDescent="0.25">
      <c r="A327" s="3" t="s">
        <v>1349</v>
      </c>
      <c r="B327" s="3" t="str">
        <f t="shared" si="113"/>
        <v>SP</v>
      </c>
      <c r="C327" s="3" t="s">
        <v>1530</v>
      </c>
      <c r="D327" s="3">
        <v>4</v>
      </c>
      <c r="E327" s="11">
        <f t="shared" si="104"/>
        <v>0.17680496089448178</v>
      </c>
      <c r="F327" s="11">
        <f t="shared" si="105"/>
        <v>0.82319503910551828</v>
      </c>
      <c r="G327" s="7">
        <v>10.332586081573018</v>
      </c>
      <c r="H327" s="11">
        <f t="shared" si="106"/>
        <v>0.17011467206963268</v>
      </c>
      <c r="I327" s="7">
        <f t="shared" si="107"/>
        <v>-288097048.41556519</v>
      </c>
      <c r="J327" s="7">
        <v>87151720.5</v>
      </c>
      <c r="K327" s="12">
        <v>0.12</v>
      </c>
      <c r="L327" s="7">
        <v>-12480126.380000001</v>
      </c>
      <c r="M327" s="10">
        <f t="shared" si="108"/>
        <v>0.14320000005048666</v>
      </c>
      <c r="N327" s="12">
        <f t="shared" si="109"/>
        <v>0.26320000005048666</v>
      </c>
      <c r="O327" s="7">
        <f t="shared" si="110"/>
        <v>-17285822.904933911</v>
      </c>
      <c r="P327" s="11">
        <f t="shared" si="111"/>
        <v>0.19834172872047787</v>
      </c>
      <c r="Q327" s="12">
        <f t="shared" si="112"/>
        <v>0.31834172872047783</v>
      </c>
      <c r="R327" s="12">
        <f t="shared" si="114"/>
        <v>5.5141728669991175E-2</v>
      </c>
      <c r="S327" s="12">
        <f t="shared" si="115"/>
        <v>0.20950504809807735</v>
      </c>
      <c r="T327" s="7">
        <f t="shared" si="116"/>
        <v>-347152839.94</v>
      </c>
      <c r="U327" s="7">
        <f t="shared" si="117"/>
        <v>202977309.86000001</v>
      </c>
      <c r="V327" s="7">
        <f t="shared" si="118"/>
        <v>285774495.64999998</v>
      </c>
      <c r="W327" s="7">
        <f t="shared" si="119"/>
        <v>273077602.49000001</v>
      </c>
      <c r="X327" s="7">
        <f t="shared" si="119"/>
        <v>8721948.3399999999</v>
      </c>
      <c r="Y327" s="7" t="str">
        <f t="shared" si="120"/>
        <v/>
      </c>
      <c r="Z327" s="7" t="str">
        <f t="shared" si="121"/>
        <v/>
      </c>
      <c r="AA327" s="7" t="str">
        <f t="shared" si="122"/>
        <v/>
      </c>
      <c r="AB327" s="7" t="str">
        <f t="shared" si="122"/>
        <v/>
      </c>
      <c r="AC327" s="8" t="str">
        <f t="shared" si="123"/>
        <v/>
      </c>
      <c r="AE327" s="9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>
        <v>145167586.96000001</v>
      </c>
      <c r="AR327" s="7">
        <v>185825829.06999999</v>
      </c>
      <c r="AS327" s="7">
        <v>200797395.19999999</v>
      </c>
      <c r="AT327" s="7">
        <v>527686.80000000005</v>
      </c>
      <c r="AU327" s="7">
        <v>170846903.81</v>
      </c>
      <c r="AV327" s="7">
        <v>230384326.47</v>
      </c>
      <c r="AW327" s="7">
        <v>224902627.28</v>
      </c>
      <c r="AX327" s="7">
        <v>9644415.7899999991</v>
      </c>
      <c r="AY327" s="7">
        <v>202977309.86000001</v>
      </c>
      <c r="AZ327" s="7">
        <v>285774495.64999998</v>
      </c>
      <c r="BA327" s="7">
        <v>273077602.49000001</v>
      </c>
      <c r="BB327" s="7">
        <v>8721948.3399999999</v>
      </c>
      <c r="BC327" s="7"/>
      <c r="BD327" s="7"/>
      <c r="BE327" s="7"/>
      <c r="BF327" s="7"/>
    </row>
    <row r="328" spans="1:58" hidden="1" x14ac:dyDescent="0.25">
      <c r="A328" s="3" t="s">
        <v>767</v>
      </c>
      <c r="B328" s="3" t="str">
        <f t="shared" si="113"/>
        <v>PR</v>
      </c>
      <c r="C328" s="3" t="s">
        <v>1529</v>
      </c>
      <c r="D328" s="3">
        <v>6</v>
      </c>
      <c r="E328" s="11">
        <f t="shared" si="104"/>
        <v>0.48724817343863314</v>
      </c>
      <c r="F328" s="11">
        <f t="shared" si="105"/>
        <v>0.51275182656136686</v>
      </c>
      <c r="G328" s="7">
        <v>11.401745432733291</v>
      </c>
      <c r="H328" s="11">
        <f t="shared" si="106"/>
        <v>0.11692531593243434</v>
      </c>
      <c r="I328" s="7">
        <f t="shared" si="107"/>
        <v>-29331160.86722964</v>
      </c>
      <c r="J328" s="7">
        <v>8240612.5999999996</v>
      </c>
      <c r="K328" s="12">
        <v>0.11</v>
      </c>
      <c r="L328" s="7">
        <v>-676016.3</v>
      </c>
      <c r="M328" s="10">
        <f t="shared" si="108"/>
        <v>8.2034714263840056E-2</v>
      </c>
      <c r="N328" s="12">
        <f t="shared" si="109"/>
        <v>0.19203471426384006</v>
      </c>
      <c r="O328" s="7">
        <f t="shared" si="110"/>
        <v>-1759869.6520337784</v>
      </c>
      <c r="P328" s="11">
        <f t="shared" si="111"/>
        <v>0.21356053699621536</v>
      </c>
      <c r="Q328" s="12">
        <f t="shared" si="112"/>
        <v>0.32356053699621534</v>
      </c>
      <c r="R328" s="12">
        <f t="shared" si="114"/>
        <v>0.13152582273237529</v>
      </c>
      <c r="S328" s="12">
        <f t="shared" si="115"/>
        <v>0.68490649326907382</v>
      </c>
      <c r="T328" s="7">
        <f t="shared" si="116"/>
        <v>-33214813.420000002</v>
      </c>
      <c r="U328" s="7">
        <f t="shared" si="117"/>
        <v>10329827.029999999</v>
      </c>
      <c r="V328" s="7">
        <f t="shared" si="118"/>
        <v>17030956.25</v>
      </c>
      <c r="W328" s="7">
        <f t="shared" si="119"/>
        <v>26513684.199999999</v>
      </c>
      <c r="X328" s="7">
        <f t="shared" si="119"/>
        <v>0</v>
      </c>
      <c r="Y328" s="7" t="str">
        <f t="shared" si="120"/>
        <v/>
      </c>
      <c r="Z328" s="7" t="str">
        <f t="shared" si="121"/>
        <v/>
      </c>
      <c r="AA328" s="7" t="str">
        <f t="shared" si="122"/>
        <v/>
      </c>
      <c r="AB328" s="7" t="str">
        <f t="shared" si="122"/>
        <v/>
      </c>
      <c r="AC328" s="8" t="str">
        <f t="shared" si="123"/>
        <v/>
      </c>
      <c r="AE328" s="9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>
        <v>8182120.1299999999</v>
      </c>
      <c r="AR328" s="7">
        <v>22930834.370000001</v>
      </c>
      <c r="AS328" s="7">
        <v>14126272.26</v>
      </c>
      <c r="AT328" s="7">
        <v>0</v>
      </c>
      <c r="AU328" s="7">
        <v>8112033.2199999997</v>
      </c>
      <c r="AV328" s="7">
        <v>22824597.07</v>
      </c>
      <c r="AW328" s="7">
        <v>22380432.510000002</v>
      </c>
      <c r="AX328" s="7">
        <v>0</v>
      </c>
      <c r="AY328" s="7">
        <v>10329827.029999999</v>
      </c>
      <c r="AZ328" s="7">
        <v>17030956.25</v>
      </c>
      <c r="BA328" s="7">
        <v>26513684.199999999</v>
      </c>
      <c r="BB328" s="7">
        <v>0</v>
      </c>
      <c r="BC328" s="7"/>
      <c r="BD328" s="7"/>
      <c r="BE328" s="7"/>
      <c r="BF328" s="7"/>
    </row>
    <row r="329" spans="1:58" hidden="1" x14ac:dyDescent="0.25">
      <c r="A329" s="3" t="s">
        <v>65</v>
      </c>
      <c r="B329" s="3" t="str">
        <f t="shared" si="113"/>
        <v>CE</v>
      </c>
      <c r="C329" s="3" t="s">
        <v>1528</v>
      </c>
      <c r="D329" s="3">
        <v>4</v>
      </c>
      <c r="E329" s="11">
        <f t="shared" si="104"/>
        <v>0</v>
      </c>
      <c r="F329" s="11">
        <f t="shared" si="105"/>
        <v>1</v>
      </c>
      <c r="G329" s="7">
        <v>15.820292566013848</v>
      </c>
      <c r="H329" s="11">
        <f t="shared" si="106"/>
        <v>0.31640585132027693</v>
      </c>
      <c r="I329" s="7">
        <f t="shared" si="107"/>
        <v>-46625218.697229788</v>
      </c>
      <c r="J329" s="7">
        <v>73835265.670000002</v>
      </c>
      <c r="K329" s="12">
        <v>0.11289999999999999</v>
      </c>
      <c r="L329" s="7">
        <v>-1543157.05</v>
      </c>
      <c r="M329" s="10">
        <f t="shared" si="108"/>
        <v>2.0899999966100209E-2</v>
      </c>
      <c r="N329" s="12">
        <f t="shared" si="109"/>
        <v>0.1337999999661002</v>
      </c>
      <c r="O329" s="7">
        <f t="shared" si="110"/>
        <v>-2797513.1218337873</v>
      </c>
      <c r="P329" s="11">
        <f t="shared" si="111"/>
        <v>3.7888576636766196E-2</v>
      </c>
      <c r="Q329" s="12">
        <f t="shared" si="112"/>
        <v>0.15078857663676618</v>
      </c>
      <c r="R329" s="12">
        <f t="shared" si="114"/>
        <v>1.6988576670665972E-2</v>
      </c>
      <c r="S329" s="12">
        <f t="shared" si="115"/>
        <v>0.12696993030620507</v>
      </c>
      <c r="T329" s="7">
        <f t="shared" si="116"/>
        <v>-68205994.430000007</v>
      </c>
      <c r="U329" s="7">
        <f t="shared" si="117"/>
        <v>123306479.73999999</v>
      </c>
      <c r="V329" s="7">
        <f t="shared" si="118"/>
        <v>192345154.75999999</v>
      </c>
      <c r="W329" s="7">
        <f t="shared" si="119"/>
        <v>14140661.59</v>
      </c>
      <c r="X329" s="7">
        <f t="shared" si="119"/>
        <v>14973342.18</v>
      </c>
      <c r="Y329" s="7">
        <f t="shared" si="120"/>
        <v>-667222712.77666664</v>
      </c>
      <c r="Z329" s="7">
        <f t="shared" si="121"/>
        <v>-2033541610.1299999</v>
      </c>
      <c r="AA329" s="7">
        <f t="shared" si="122"/>
        <v>15936735.9</v>
      </c>
      <c r="AB329" s="7">
        <f t="shared" si="122"/>
        <v>1796274114.8399999</v>
      </c>
      <c r="AC329" s="8">
        <f t="shared" si="123"/>
        <v>253204231.19</v>
      </c>
      <c r="AE329" s="9">
        <v>0</v>
      </c>
      <c r="AF329" s="7">
        <v>1423395880.1500001</v>
      </c>
      <c r="AG329" s="7">
        <v>218351337.28</v>
      </c>
      <c r="AH329" s="7">
        <v>15936735.9</v>
      </c>
      <c r="AI329" s="7">
        <v>1796274114.8399999</v>
      </c>
      <c r="AJ329" s="7">
        <v>253204231.19</v>
      </c>
      <c r="AK329" s="7"/>
      <c r="AL329" s="7"/>
      <c r="AM329" s="7"/>
      <c r="AN329" s="7"/>
      <c r="AO329" s="7"/>
      <c r="AP329" s="7"/>
      <c r="AQ329" s="7">
        <v>88603358.909999996</v>
      </c>
      <c r="AR329" s="7">
        <v>113450481.52</v>
      </c>
      <c r="AS329" s="7">
        <v>11918672.34</v>
      </c>
      <c r="AT329" s="7">
        <v>20592652.620000001</v>
      </c>
      <c r="AU329" s="7">
        <v>123306479.73999999</v>
      </c>
      <c r="AV329" s="7">
        <v>192345154.75999999</v>
      </c>
      <c r="AW329" s="7">
        <v>14140661.59</v>
      </c>
      <c r="AX329" s="7">
        <v>14973342.18</v>
      </c>
      <c r="AY329" s="7"/>
      <c r="AZ329" s="7"/>
      <c r="BA329" s="7"/>
      <c r="BB329" s="7"/>
      <c r="BC329" s="7"/>
      <c r="BD329" s="7"/>
      <c r="BE329" s="7"/>
      <c r="BF329" s="7"/>
    </row>
    <row r="330" spans="1:58" hidden="1" x14ac:dyDescent="0.25">
      <c r="A330" s="3" t="s">
        <v>319</v>
      </c>
      <c r="B330" s="3" t="str">
        <f t="shared" si="113"/>
        <v>MG</v>
      </c>
      <c r="C330" s="3" t="s">
        <v>1530</v>
      </c>
      <c r="D330" s="3">
        <v>6</v>
      </c>
      <c r="E330" s="11">
        <f t="shared" si="104"/>
        <v>0</v>
      </c>
      <c r="F330" s="11">
        <f t="shared" si="105"/>
        <v>1</v>
      </c>
      <c r="G330" s="7">
        <v>4.4511841978538511</v>
      </c>
      <c r="H330" s="11">
        <f t="shared" si="106"/>
        <v>8.9023683957077021E-2</v>
      </c>
      <c r="I330" s="7">
        <f t="shared" si="107"/>
        <v>-29446965.094369315</v>
      </c>
      <c r="J330" s="7">
        <v>15895515.822857141</v>
      </c>
      <c r="K330" s="12">
        <v>0.11</v>
      </c>
      <c r="L330" s="7">
        <v>-1500688.07</v>
      </c>
      <c r="M330" s="10">
        <f t="shared" si="108"/>
        <v>9.4409523209185081E-2</v>
      </c>
      <c r="N330" s="12">
        <f t="shared" si="109"/>
        <v>0.2044095232091851</v>
      </c>
      <c r="O330" s="7">
        <f t="shared" si="110"/>
        <v>-1766817.9056621587</v>
      </c>
      <c r="P330" s="11">
        <f t="shared" si="111"/>
        <v>0.11115197048978696</v>
      </c>
      <c r="Q330" s="12">
        <f t="shared" si="112"/>
        <v>0.22115197048978696</v>
      </c>
      <c r="R330" s="12">
        <f t="shared" si="114"/>
        <v>1.6742447280601869E-2</v>
      </c>
      <c r="S330" s="12">
        <f t="shared" si="115"/>
        <v>8.1906395640227947E-2</v>
      </c>
      <c r="T330" s="7">
        <f t="shared" si="116"/>
        <v>-32324622.030000005</v>
      </c>
      <c r="U330" s="7">
        <f t="shared" si="117"/>
        <v>28062439.82</v>
      </c>
      <c r="V330" s="7">
        <f t="shared" si="118"/>
        <v>33811923.420000002</v>
      </c>
      <c r="W330" s="7">
        <f t="shared" si="119"/>
        <v>28077370.800000001</v>
      </c>
      <c r="X330" s="7">
        <f t="shared" si="119"/>
        <v>1502232.37</v>
      </c>
      <c r="Y330" s="7" t="str">
        <f t="shared" si="120"/>
        <v/>
      </c>
      <c r="Z330" s="7" t="str">
        <f t="shared" si="121"/>
        <v/>
      </c>
      <c r="AA330" s="7" t="str">
        <f t="shared" si="122"/>
        <v/>
      </c>
      <c r="AB330" s="7" t="str">
        <f t="shared" si="122"/>
        <v/>
      </c>
      <c r="AC330" s="8" t="str">
        <f t="shared" si="123"/>
        <v/>
      </c>
      <c r="AE330" s="9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>
        <v>20538342.620000001</v>
      </c>
      <c r="AR330" s="7">
        <v>17751640.960000001</v>
      </c>
      <c r="AS330" s="7">
        <v>24526738.129999999</v>
      </c>
      <c r="AT330" s="7">
        <v>1197715.05</v>
      </c>
      <c r="AU330" s="7">
        <v>22750691.489999998</v>
      </c>
      <c r="AV330" s="7">
        <v>19544051.48</v>
      </c>
      <c r="AW330" s="7">
        <v>31639715.550000001</v>
      </c>
      <c r="AX330" s="7">
        <v>948263.05</v>
      </c>
      <c r="AY330" s="7">
        <v>28062439.82</v>
      </c>
      <c r="AZ330" s="7">
        <v>33811923.420000002</v>
      </c>
      <c r="BA330" s="7">
        <v>28077370.800000001</v>
      </c>
      <c r="BB330" s="7">
        <v>1502232.37</v>
      </c>
      <c r="BC330" s="7"/>
      <c r="BD330" s="7"/>
      <c r="BE330" s="7"/>
      <c r="BF330" s="7"/>
    </row>
    <row r="331" spans="1:58" hidden="1" x14ac:dyDescent="0.25">
      <c r="A331" s="3" t="s">
        <v>1029</v>
      </c>
      <c r="B331" s="3" t="str">
        <f t="shared" si="113"/>
        <v>RS</v>
      </c>
      <c r="C331" s="3" t="s">
        <v>1529</v>
      </c>
      <c r="D331" s="3">
        <v>3</v>
      </c>
      <c r="E331" s="11">
        <f t="shared" si="104"/>
        <v>0.47160896475630171</v>
      </c>
      <c r="F331" s="11">
        <f t="shared" si="105"/>
        <v>0.52839103524369824</v>
      </c>
      <c r="G331" s="7">
        <v>23.420929160815401</v>
      </c>
      <c r="H331" s="11">
        <f t="shared" si="106"/>
        <v>0.24750818011305142</v>
      </c>
      <c r="I331" s="7">
        <f t="shared" si="107"/>
        <v>-2205244031.585072</v>
      </c>
      <c r="J331" s="7">
        <v>431293259.97000003</v>
      </c>
      <c r="K331" s="12">
        <v>0.11</v>
      </c>
      <c r="L331" s="7">
        <v>-77805304.099999994</v>
      </c>
      <c r="M331" s="10">
        <f t="shared" si="108"/>
        <v>0.18040000000327386</v>
      </c>
      <c r="N331" s="12">
        <f t="shared" si="109"/>
        <v>0.29040000000327387</v>
      </c>
      <c r="O331" s="7">
        <f t="shared" si="110"/>
        <v>-132314641.89510432</v>
      </c>
      <c r="P331" s="11">
        <f t="shared" si="111"/>
        <v>0.30678578632160375</v>
      </c>
      <c r="Q331" s="12">
        <f t="shared" si="112"/>
        <v>0.41678578632160374</v>
      </c>
      <c r="R331" s="12">
        <f t="shared" si="114"/>
        <v>0.12638578631832986</v>
      </c>
      <c r="S331" s="12">
        <f t="shared" si="115"/>
        <v>0.43521276279925969</v>
      </c>
      <c r="T331" s="7">
        <f t="shared" si="116"/>
        <v>-2930588709.8100004</v>
      </c>
      <c r="U331" s="7">
        <f t="shared" si="117"/>
        <v>407885471.82999998</v>
      </c>
      <c r="V331" s="7">
        <f t="shared" si="118"/>
        <v>1548496802.25</v>
      </c>
      <c r="W331" s="7">
        <f t="shared" si="119"/>
        <v>1789977379.3900001</v>
      </c>
      <c r="X331" s="7">
        <f t="shared" si="119"/>
        <v>0</v>
      </c>
      <c r="Y331" s="7" t="str">
        <f t="shared" si="120"/>
        <v/>
      </c>
      <c r="Z331" s="7" t="str">
        <f t="shared" si="121"/>
        <v/>
      </c>
      <c r="AA331" s="7" t="str">
        <f t="shared" si="122"/>
        <v/>
      </c>
      <c r="AB331" s="7" t="str">
        <f t="shared" si="122"/>
        <v/>
      </c>
      <c r="AC331" s="8" t="str">
        <f t="shared" si="123"/>
        <v/>
      </c>
      <c r="AE331" s="9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>
        <v>351963891.38</v>
      </c>
      <c r="AR331" s="7">
        <v>1454574983.0699999</v>
      </c>
      <c r="AS331" s="7">
        <v>1347837307.8099999</v>
      </c>
      <c r="AT331" s="7">
        <v>0</v>
      </c>
      <c r="AU331" s="7">
        <v>368312948</v>
      </c>
      <c r="AV331" s="7">
        <v>1654003893.22</v>
      </c>
      <c r="AW331" s="7">
        <v>1425903337.49</v>
      </c>
      <c r="AX331" s="7">
        <v>0</v>
      </c>
      <c r="AY331" s="7">
        <v>407885471.82999998</v>
      </c>
      <c r="AZ331" s="7">
        <v>1548496802.25</v>
      </c>
      <c r="BA331" s="7">
        <v>1789977379.3900001</v>
      </c>
      <c r="BB331" s="7">
        <v>0</v>
      </c>
      <c r="BC331" s="7"/>
      <c r="BD331" s="7"/>
      <c r="BE331" s="7"/>
      <c r="BF331" s="7"/>
    </row>
    <row r="332" spans="1:58" hidden="1" x14ac:dyDescent="0.25">
      <c r="A332" s="3" t="s">
        <v>709</v>
      </c>
      <c r="B332" s="3" t="str">
        <f t="shared" si="113"/>
        <v>PI</v>
      </c>
      <c r="C332" s="3" t="s">
        <v>1528</v>
      </c>
      <c r="D332" s="3">
        <v>7</v>
      </c>
      <c r="E332" s="11">
        <f t="shared" si="104"/>
        <v>0</v>
      </c>
      <c r="F332" s="11">
        <f t="shared" si="105"/>
        <v>1</v>
      </c>
      <c r="G332" s="7">
        <v>24.193120352843305</v>
      </c>
      <c r="H332" s="11">
        <f t="shared" si="106"/>
        <v>0.48386240705686612</v>
      </c>
      <c r="I332" s="7">
        <f t="shared" si="107"/>
        <v>-7120883.9602564443</v>
      </c>
      <c r="J332" s="7">
        <v>5846447.2319999989</v>
      </c>
      <c r="K332" s="12">
        <v>0.11</v>
      </c>
      <c r="L332" s="7">
        <v>0</v>
      </c>
      <c r="M332" s="10">
        <f t="shared" si="108"/>
        <v>0</v>
      </c>
      <c r="N332" s="12">
        <f t="shared" si="109"/>
        <v>0.11</v>
      </c>
      <c r="O332" s="7">
        <f t="shared" si="110"/>
        <v>-427253.03761538665</v>
      </c>
      <c r="P332" s="11">
        <f t="shared" si="111"/>
        <v>7.3079089002438244E-2</v>
      </c>
      <c r="Q332" s="12">
        <f t="shared" si="112"/>
        <v>0.18307908900243824</v>
      </c>
      <c r="R332" s="12">
        <f t="shared" si="114"/>
        <v>7.3079089002438244E-2</v>
      </c>
      <c r="S332" s="12">
        <f t="shared" si="115"/>
        <v>0.6643553545676204</v>
      </c>
      <c r="T332" s="7">
        <f t="shared" si="116"/>
        <v>-13796483.84</v>
      </c>
      <c r="U332" s="7">
        <f t="shared" si="117"/>
        <v>1715362.6</v>
      </c>
      <c r="V332" s="7">
        <f t="shared" si="118"/>
        <v>15511846.439999999</v>
      </c>
      <c r="W332" s="7">
        <f t="shared" si="119"/>
        <v>0</v>
      </c>
      <c r="X332" s="7">
        <f t="shared" si="119"/>
        <v>0</v>
      </c>
      <c r="Y332" s="7" t="str">
        <f t="shared" si="120"/>
        <v/>
      </c>
      <c r="Z332" s="7" t="str">
        <f t="shared" si="121"/>
        <v/>
      </c>
      <c r="AA332" s="7" t="str">
        <f t="shared" si="122"/>
        <v/>
      </c>
      <c r="AB332" s="7" t="str">
        <f t="shared" si="122"/>
        <v/>
      </c>
      <c r="AC332" s="8" t="str">
        <f t="shared" si="123"/>
        <v/>
      </c>
      <c r="AE332" s="9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>
        <v>0</v>
      </c>
      <c r="AR332" s="7">
        <v>17939156.600000001</v>
      </c>
      <c r="AS332" s="7">
        <v>0</v>
      </c>
      <c r="AT332" s="7">
        <v>0</v>
      </c>
      <c r="AU332" s="7">
        <v>735719.52</v>
      </c>
      <c r="AV332" s="7">
        <v>15473050.539999999</v>
      </c>
      <c r="AW332" s="7">
        <v>0</v>
      </c>
      <c r="AX332" s="7">
        <v>0</v>
      </c>
      <c r="AY332" s="7">
        <v>1715362.6</v>
      </c>
      <c r="AZ332" s="7">
        <v>15511846.439999999</v>
      </c>
      <c r="BA332" s="7">
        <v>0</v>
      </c>
      <c r="BB332" s="7">
        <v>0</v>
      </c>
      <c r="BC332" s="7"/>
      <c r="BD332" s="7"/>
      <c r="BE332" s="7"/>
      <c r="BF332" s="7"/>
    </row>
    <row r="333" spans="1:58" hidden="1" x14ac:dyDescent="0.25">
      <c r="A333" s="3" t="s">
        <v>618</v>
      </c>
      <c r="B333" s="3" t="str">
        <f t="shared" si="113"/>
        <v>PE</v>
      </c>
      <c r="C333" s="3" t="s">
        <v>1528</v>
      </c>
      <c r="D333" s="3">
        <v>6</v>
      </c>
      <c r="E333" s="11">
        <f t="shared" si="104"/>
        <v>0.49298943042203852</v>
      </c>
      <c r="F333" s="11">
        <f t="shared" si="105"/>
        <v>0.50701056957796142</v>
      </c>
      <c r="G333" s="7">
        <v>20.188480610481346</v>
      </c>
      <c r="H333" s="11">
        <f t="shared" si="106"/>
        <v>0.20471546106467556</v>
      </c>
      <c r="I333" s="7">
        <f t="shared" si="107"/>
        <v>-43533401.059365362</v>
      </c>
      <c r="J333" s="7">
        <v>8253761.75</v>
      </c>
      <c r="K333" s="12">
        <v>0.11</v>
      </c>
      <c r="L333" s="7">
        <v>-907913.28</v>
      </c>
      <c r="M333" s="10">
        <f t="shared" si="108"/>
        <v>0.10999993790710036</v>
      </c>
      <c r="N333" s="12">
        <f t="shared" si="109"/>
        <v>0.21999993790710037</v>
      </c>
      <c r="O333" s="7">
        <f t="shared" si="110"/>
        <v>-2612004.0635619215</v>
      </c>
      <c r="P333" s="11">
        <f t="shared" si="111"/>
        <v>0.31646225596006833</v>
      </c>
      <c r="Q333" s="12">
        <f t="shared" si="112"/>
        <v>0.42646225596006831</v>
      </c>
      <c r="R333" s="12">
        <f t="shared" si="114"/>
        <v>0.20646231805296794</v>
      </c>
      <c r="S333" s="12">
        <f t="shared" si="115"/>
        <v>0.93846534693182959</v>
      </c>
      <c r="T333" s="7">
        <f t="shared" si="116"/>
        <v>-54739403.230000004</v>
      </c>
      <c r="U333" s="7">
        <f t="shared" si="117"/>
        <v>691466.71</v>
      </c>
      <c r="V333" s="7">
        <f t="shared" si="118"/>
        <v>27753456.010000002</v>
      </c>
      <c r="W333" s="7">
        <f t="shared" si="119"/>
        <v>29384584.07</v>
      </c>
      <c r="X333" s="7">
        <f t="shared" si="119"/>
        <v>1707170.14</v>
      </c>
      <c r="Y333" s="7" t="str">
        <f t="shared" si="120"/>
        <v/>
      </c>
      <c r="Z333" s="7" t="str">
        <f t="shared" si="121"/>
        <v/>
      </c>
      <c r="AA333" s="7" t="str">
        <f t="shared" si="122"/>
        <v/>
      </c>
      <c r="AB333" s="7" t="str">
        <f t="shared" si="122"/>
        <v/>
      </c>
      <c r="AC333" s="8" t="str">
        <f t="shared" si="123"/>
        <v/>
      </c>
      <c r="AE333" s="9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>
        <v>1171933.1200000001</v>
      </c>
      <c r="AR333" s="7">
        <v>25334602.559999999</v>
      </c>
      <c r="AS333" s="7">
        <v>20548561.449999999</v>
      </c>
      <c r="AT333" s="7">
        <v>924488.09</v>
      </c>
      <c r="AU333" s="7">
        <v>1609734.48</v>
      </c>
      <c r="AV333" s="7">
        <v>30369844.140000001</v>
      </c>
      <c r="AW333" s="7">
        <v>35795653.719999999</v>
      </c>
      <c r="AX333" s="7">
        <v>794237.5</v>
      </c>
      <c r="AY333" s="7">
        <v>691466.71</v>
      </c>
      <c r="AZ333" s="7">
        <v>27753456.010000002</v>
      </c>
      <c r="BA333" s="7">
        <v>29384584.07</v>
      </c>
      <c r="BB333" s="7">
        <v>1707170.14</v>
      </c>
      <c r="BC333" s="7"/>
      <c r="BD333" s="7"/>
      <c r="BE333" s="7"/>
      <c r="BF333" s="7"/>
    </row>
    <row r="334" spans="1:58" hidden="1" x14ac:dyDescent="0.25">
      <c r="A334" s="3" t="s">
        <v>144</v>
      </c>
      <c r="B334" s="3" t="str">
        <f t="shared" si="113"/>
        <v>GO</v>
      </c>
      <c r="C334" s="3" t="s">
        <v>1526</v>
      </c>
      <c r="D334" s="3">
        <v>6</v>
      </c>
      <c r="E334" s="11">
        <f t="shared" si="104"/>
        <v>0.85521412303576239</v>
      </c>
      <c r="F334" s="11">
        <f t="shared" si="105"/>
        <v>0.14478587696423761</v>
      </c>
      <c r="G334" s="7">
        <v>17.675354185950571</v>
      </c>
      <c r="H334" s="11">
        <f t="shared" si="106"/>
        <v>5.1182833129327233E-2</v>
      </c>
      <c r="I334" s="7">
        <f t="shared" si="107"/>
        <v>-32503361.217671268</v>
      </c>
      <c r="J334" s="7">
        <v>10788805.82</v>
      </c>
      <c r="K334" s="12">
        <v>0.1472</v>
      </c>
      <c r="L334" s="7">
        <v>-785425.06</v>
      </c>
      <c r="M334" s="10">
        <f t="shared" si="108"/>
        <v>7.2799999657422704E-2</v>
      </c>
      <c r="N334" s="12">
        <f t="shared" si="109"/>
        <v>0.2199999996574227</v>
      </c>
      <c r="O334" s="7">
        <f t="shared" si="110"/>
        <v>-1950201.6730602761</v>
      </c>
      <c r="P334" s="11">
        <f t="shared" si="111"/>
        <v>0.18076158803832063</v>
      </c>
      <c r="Q334" s="12">
        <f t="shared" si="112"/>
        <v>0.32796158803832065</v>
      </c>
      <c r="R334" s="12">
        <f t="shared" si="114"/>
        <v>0.10796158838089795</v>
      </c>
      <c r="S334" s="12">
        <f t="shared" si="115"/>
        <v>0.49073449340460207</v>
      </c>
      <c r="T334" s="7">
        <f t="shared" si="116"/>
        <v>-34256717.049999997</v>
      </c>
      <c r="U334" s="7">
        <f t="shared" si="117"/>
        <v>7302765.3600000003</v>
      </c>
      <c r="V334" s="7">
        <f>IF(SUM($BC334:$BF334)&lt;&gt;0,BD334,IF(SUM($AY334:$BB334)&lt;&gt;0,AZ334,IF(SUM($AU334:$AX334)&lt;&gt;0,AV334,IF(SUM($AQ334:$AT334)&lt;&gt;0,AR334,""))))*-1</f>
        <v>4959888.82</v>
      </c>
      <c r="W334" s="7">
        <f t="shared" si="119"/>
        <v>37722401.789999999</v>
      </c>
      <c r="X334" s="7">
        <f t="shared" si="119"/>
        <v>1122808.2</v>
      </c>
      <c r="Y334" s="7" t="str">
        <f t="shared" si="120"/>
        <v/>
      </c>
      <c r="Z334" s="7" t="str">
        <f t="shared" si="121"/>
        <v/>
      </c>
      <c r="AA334" s="7" t="str">
        <f t="shared" si="122"/>
        <v/>
      </c>
      <c r="AB334" s="7" t="str">
        <f t="shared" si="122"/>
        <v/>
      </c>
      <c r="AC334" s="8" t="str">
        <f t="shared" si="123"/>
        <v/>
      </c>
      <c r="AE334" s="9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>
        <v>18653758.690000001</v>
      </c>
      <c r="AR334" s="7">
        <v>12399677.23</v>
      </c>
      <c r="AS334" s="7">
        <v>26963738.34</v>
      </c>
      <c r="AT334" s="7">
        <v>807271.08</v>
      </c>
      <c r="AU334" s="7">
        <v>5416644.3600000003</v>
      </c>
      <c r="AV334" s="7">
        <v>-4716782.62</v>
      </c>
      <c r="AW334" s="7">
        <v>32559492.829999998</v>
      </c>
      <c r="AX334" s="7">
        <v>960984.72</v>
      </c>
      <c r="AY334" s="7">
        <v>7302765.3600000003</v>
      </c>
      <c r="AZ334" s="7">
        <v>-4959888.82</v>
      </c>
      <c r="BA334" s="7">
        <v>37722401.789999999</v>
      </c>
      <c r="BB334" s="7">
        <v>1122808.2</v>
      </c>
      <c r="BC334" s="7"/>
      <c r="BD334" s="7"/>
      <c r="BE334" s="7"/>
      <c r="BF334" s="7"/>
    </row>
    <row r="335" spans="1:58" hidden="1" x14ac:dyDescent="0.25">
      <c r="A335" s="3" t="s">
        <v>1350</v>
      </c>
      <c r="B335" s="3" t="str">
        <f t="shared" si="113"/>
        <v>SP</v>
      </c>
      <c r="C335" s="3" t="s">
        <v>1530</v>
      </c>
      <c r="D335" s="3">
        <v>6</v>
      </c>
      <c r="E335" s="11">
        <f t="shared" si="104"/>
        <v>0.10435801796172386</v>
      </c>
      <c r="F335" s="11">
        <f t="shared" si="105"/>
        <v>0.89564198203827616</v>
      </c>
      <c r="G335" s="7">
        <v>18.649645578093384</v>
      </c>
      <c r="H335" s="11">
        <f t="shared" si="106"/>
        <v>0.33406811059749864</v>
      </c>
      <c r="I335" s="7">
        <f t="shared" si="107"/>
        <v>-48345034.505500995</v>
      </c>
      <c r="J335" s="7">
        <v>23800203.18</v>
      </c>
      <c r="K335" s="12">
        <v>0.11</v>
      </c>
      <c r="L335" s="7">
        <v>-2618022.35</v>
      </c>
      <c r="M335" s="10">
        <f t="shared" si="108"/>
        <v>0.11000000000840329</v>
      </c>
      <c r="N335" s="12">
        <f t="shared" si="109"/>
        <v>0.22000000000840331</v>
      </c>
      <c r="O335" s="7">
        <f t="shared" si="110"/>
        <v>-2900702.0703300596</v>
      </c>
      <c r="P335" s="11">
        <f t="shared" si="111"/>
        <v>0.1218771977865972</v>
      </c>
      <c r="Q335" s="12">
        <f t="shared" si="112"/>
        <v>0.23187719778659721</v>
      </c>
      <c r="R335" s="12">
        <f t="shared" si="114"/>
        <v>1.1877197778193904E-2</v>
      </c>
      <c r="S335" s="12">
        <f t="shared" si="115"/>
        <v>5.3987262626091992E-2</v>
      </c>
      <c r="T335" s="7">
        <f t="shared" si="116"/>
        <v>-72597566.319999993</v>
      </c>
      <c r="U335" s="7">
        <f t="shared" si="117"/>
        <v>26755260.870000001</v>
      </c>
      <c r="V335" s="7">
        <f t="shared" ref="V335:V374" si="124">IF(SUM($BC335:$BF335)&lt;&gt;0,BD335,IF(SUM($AY335:$BB335)&lt;&gt;0,AZ335,IF(SUM($AU335:$AX335)&lt;&gt;0,AV335,IF(SUM($AQ335:$AT335)&lt;&gt;0,AR335,""))))</f>
        <v>65021428.189999998</v>
      </c>
      <c r="W335" s="7">
        <f t="shared" si="119"/>
        <v>34331399</v>
      </c>
      <c r="X335" s="7">
        <f t="shared" si="119"/>
        <v>0</v>
      </c>
      <c r="Y335" s="7" t="str">
        <f t="shared" si="120"/>
        <v/>
      </c>
      <c r="Z335" s="7" t="str">
        <f t="shared" si="121"/>
        <v/>
      </c>
      <c r="AA335" s="7" t="str">
        <f t="shared" si="122"/>
        <v/>
      </c>
      <c r="AB335" s="7" t="str">
        <f t="shared" si="122"/>
        <v/>
      </c>
      <c r="AC335" s="8" t="str">
        <f t="shared" si="123"/>
        <v/>
      </c>
      <c r="AE335" s="9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>
        <v>20851855.870000001</v>
      </c>
      <c r="AR335" s="7">
        <v>25908680.48</v>
      </c>
      <c r="AS335" s="7">
        <v>25468607.09</v>
      </c>
      <c r="AT335" s="7">
        <v>0</v>
      </c>
      <c r="AU335" s="7">
        <v>25252384.350000001</v>
      </c>
      <c r="AV335" s="7">
        <v>45471188.350000001</v>
      </c>
      <c r="AW335" s="7">
        <v>30014614.57</v>
      </c>
      <c r="AX335" s="7">
        <v>0</v>
      </c>
      <c r="AY335" s="7">
        <v>26755260.870000001</v>
      </c>
      <c r="AZ335" s="7">
        <v>65021428.189999998</v>
      </c>
      <c r="BA335" s="7">
        <v>34331399</v>
      </c>
      <c r="BB335" s="7">
        <v>0</v>
      </c>
      <c r="BC335" s="7"/>
      <c r="BD335" s="7"/>
      <c r="BE335" s="7"/>
      <c r="BF335" s="7"/>
    </row>
    <row r="336" spans="1:58" hidden="1" x14ac:dyDescent="0.25">
      <c r="A336" s="3" t="s">
        <v>1351</v>
      </c>
      <c r="B336" s="3" t="str">
        <f t="shared" si="113"/>
        <v>SP</v>
      </c>
      <c r="C336" s="3" t="s">
        <v>1530</v>
      </c>
      <c r="D336" s="3">
        <v>6</v>
      </c>
      <c r="E336" s="11">
        <f t="shared" si="104"/>
        <v>0.23914798940778029</v>
      </c>
      <c r="F336" s="11">
        <f t="shared" si="105"/>
        <v>0.76085201059221974</v>
      </c>
      <c r="G336" s="7">
        <v>17.199726171457602</v>
      </c>
      <c r="H336" s="11">
        <f t="shared" si="106"/>
        <v>0.26172892478378279</v>
      </c>
      <c r="I336" s="7">
        <f t="shared" si="107"/>
        <v>-96650910.766932428</v>
      </c>
      <c r="J336" s="7">
        <v>37549897.748571426</v>
      </c>
      <c r="K336" s="12">
        <v>0.11</v>
      </c>
      <c r="L336" s="7">
        <v>-1681679.8</v>
      </c>
      <c r="M336" s="10">
        <f t="shared" si="108"/>
        <v>4.4785203178455503E-2</v>
      </c>
      <c r="N336" s="12">
        <f t="shared" si="109"/>
        <v>0.15478520317845551</v>
      </c>
      <c r="O336" s="7">
        <f t="shared" si="110"/>
        <v>-5799054.6460159458</v>
      </c>
      <c r="P336" s="11">
        <f t="shared" si="111"/>
        <v>0.15443596371008944</v>
      </c>
      <c r="Q336" s="12">
        <f t="shared" si="112"/>
        <v>0.26443596371008943</v>
      </c>
      <c r="R336" s="12">
        <f t="shared" si="114"/>
        <v>0.10965076053163392</v>
      </c>
      <c r="S336" s="12">
        <f t="shared" si="115"/>
        <v>0.70840596051817029</v>
      </c>
      <c r="T336" s="7">
        <f t="shared" si="116"/>
        <v>-130915207.17999999</v>
      </c>
      <c r="U336" s="7">
        <f t="shared" si="117"/>
        <v>111429256.76000001</v>
      </c>
      <c r="V336" s="7">
        <f t="shared" si="124"/>
        <v>99607098.599999994</v>
      </c>
      <c r="W336" s="7">
        <f t="shared" si="119"/>
        <v>142737365.34</v>
      </c>
      <c r="X336" s="7">
        <f t="shared" si="119"/>
        <v>0</v>
      </c>
      <c r="Y336" s="7" t="str">
        <f t="shared" si="120"/>
        <v/>
      </c>
      <c r="Z336" s="7" t="str">
        <f t="shared" si="121"/>
        <v/>
      </c>
      <c r="AA336" s="7" t="str">
        <f t="shared" si="122"/>
        <v/>
      </c>
      <c r="AB336" s="7" t="str">
        <f t="shared" si="122"/>
        <v/>
      </c>
      <c r="AC336" s="8" t="str">
        <f t="shared" si="123"/>
        <v/>
      </c>
      <c r="AE336" s="9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>
        <v>80936340.859999999</v>
      </c>
      <c r="AR336" s="7">
        <v>42864317.310000002</v>
      </c>
      <c r="AS336" s="7">
        <v>91702393.480000004</v>
      </c>
      <c r="AT336" s="7">
        <v>0</v>
      </c>
      <c r="AU336" s="7">
        <v>96112569.969999999</v>
      </c>
      <c r="AV336" s="7">
        <v>39108840.18</v>
      </c>
      <c r="AW336" s="7">
        <v>113820273.61</v>
      </c>
      <c r="AX336" s="7">
        <v>0</v>
      </c>
      <c r="AY336" s="7">
        <v>111429256.76000001</v>
      </c>
      <c r="AZ336" s="7">
        <v>99607098.599999994</v>
      </c>
      <c r="BA336" s="7">
        <v>142737365.34</v>
      </c>
      <c r="BB336" s="7">
        <v>0</v>
      </c>
      <c r="BC336" s="7"/>
      <c r="BD336" s="7"/>
      <c r="BE336" s="7"/>
      <c r="BF336" s="7"/>
    </row>
    <row r="337" spans="1:58" hidden="1" x14ac:dyDescent="0.25">
      <c r="A337" s="3" t="s">
        <v>1030</v>
      </c>
      <c r="B337" s="3" t="str">
        <f t="shared" si="113"/>
        <v>RS</v>
      </c>
      <c r="C337" s="3" t="s">
        <v>1529</v>
      </c>
      <c r="D337" s="3">
        <v>7</v>
      </c>
      <c r="E337" s="11">
        <f t="shared" si="104"/>
        <v>0</v>
      </c>
      <c r="F337" s="11">
        <f t="shared" si="105"/>
        <v>1</v>
      </c>
      <c r="G337" s="7">
        <v>15.231812107452102</v>
      </c>
      <c r="H337" s="11">
        <f t="shared" si="106"/>
        <v>0.30463624214904206</v>
      </c>
      <c r="I337" s="7">
        <f t="shared" si="107"/>
        <v>-6370233.9290455868</v>
      </c>
      <c r="J337" s="7">
        <v>4075156.4914285718</v>
      </c>
      <c r="K337" s="12">
        <v>0.1288</v>
      </c>
      <c r="L337" s="7">
        <v>-342089.98</v>
      </c>
      <c r="M337" s="10">
        <f t="shared" si="108"/>
        <v>8.3945237617139498E-2</v>
      </c>
      <c r="N337" s="12">
        <f t="shared" si="109"/>
        <v>0.21274523761713948</v>
      </c>
      <c r="O337" s="7">
        <f t="shared" si="110"/>
        <v>-382214.0357427352</v>
      </c>
      <c r="P337" s="11">
        <f t="shared" si="111"/>
        <v>9.3791253549810952E-2</v>
      </c>
      <c r="Q337" s="12">
        <f t="shared" si="112"/>
        <v>0.22259125354981096</v>
      </c>
      <c r="R337" s="12">
        <f t="shared" si="114"/>
        <v>9.8460159326714813E-3</v>
      </c>
      <c r="S337" s="12">
        <f t="shared" si="115"/>
        <v>4.6280781854165731E-2</v>
      </c>
      <c r="T337" s="7">
        <f t="shared" si="116"/>
        <v>-9161009.4100000001</v>
      </c>
      <c r="U337" s="7">
        <f t="shared" si="117"/>
        <v>9414551.0500000007</v>
      </c>
      <c r="V337" s="7">
        <f t="shared" si="124"/>
        <v>11608961.23</v>
      </c>
      <c r="W337" s="7">
        <f t="shared" si="119"/>
        <v>7820004.0199999996</v>
      </c>
      <c r="X337" s="7">
        <f t="shared" si="119"/>
        <v>853404.79</v>
      </c>
      <c r="Y337" s="7" t="str">
        <f t="shared" si="120"/>
        <v/>
      </c>
      <c r="Z337" s="7" t="str">
        <f t="shared" si="121"/>
        <v/>
      </c>
      <c r="AA337" s="7" t="str">
        <f t="shared" si="122"/>
        <v/>
      </c>
      <c r="AB337" s="7" t="str">
        <f t="shared" si="122"/>
        <v/>
      </c>
      <c r="AC337" s="8" t="str">
        <f t="shared" si="123"/>
        <v/>
      </c>
      <c r="AE337" s="9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>
        <v>6232079.1299999999</v>
      </c>
      <c r="AR337" s="7">
        <v>6979421.7400000002</v>
      </c>
      <c r="AS337" s="7">
        <v>6188075.1299999999</v>
      </c>
      <c r="AT337" s="7">
        <v>702430.08</v>
      </c>
      <c r="AU337" s="7">
        <v>7689706.1699999999</v>
      </c>
      <c r="AV337" s="7">
        <v>10964133.27</v>
      </c>
      <c r="AW337" s="7">
        <v>5657166.8600000003</v>
      </c>
      <c r="AX337" s="7">
        <v>814177.64</v>
      </c>
      <c r="AY337" s="7">
        <v>9414551.0500000007</v>
      </c>
      <c r="AZ337" s="7">
        <v>11608961.23</v>
      </c>
      <c r="BA337" s="7">
        <v>7820004.0199999996</v>
      </c>
      <c r="BB337" s="7">
        <v>853404.79</v>
      </c>
      <c r="BC337" s="7"/>
      <c r="BD337" s="7"/>
      <c r="BE337" s="7"/>
      <c r="BF337" s="7"/>
    </row>
    <row r="338" spans="1:58" hidden="1" x14ac:dyDescent="0.25">
      <c r="A338" s="3" t="s">
        <v>768</v>
      </c>
      <c r="B338" s="3" t="str">
        <f t="shared" si="113"/>
        <v>PR</v>
      </c>
      <c r="C338" s="3" t="s">
        <v>1529</v>
      </c>
      <c r="D338" s="3">
        <v>6</v>
      </c>
      <c r="E338" s="11">
        <f t="shared" si="104"/>
        <v>0.39543853721181399</v>
      </c>
      <c r="F338" s="11">
        <f t="shared" si="105"/>
        <v>0.60456146278818601</v>
      </c>
      <c r="G338" s="7">
        <v>11.185197941492172</v>
      </c>
      <c r="H338" s="11">
        <f t="shared" si="106"/>
        <v>0.13524279258167829</v>
      </c>
      <c r="I338" s="7">
        <f t="shared" si="107"/>
        <v>-39664733.417173877</v>
      </c>
      <c r="J338" s="7">
        <v>10298233.420000002</v>
      </c>
      <c r="K338" s="12">
        <v>0.17</v>
      </c>
      <c r="L338" s="7">
        <v>-768877.58</v>
      </c>
      <c r="M338" s="10">
        <f t="shared" si="108"/>
        <v>7.4661114061250311E-2</v>
      </c>
      <c r="N338" s="12">
        <f t="shared" si="109"/>
        <v>0.24466111406125032</v>
      </c>
      <c r="O338" s="7">
        <f t="shared" si="110"/>
        <v>-2379884.0050304327</v>
      </c>
      <c r="P338" s="11">
        <f t="shared" si="111"/>
        <v>0.23109633545579825</v>
      </c>
      <c r="Q338" s="12">
        <f t="shared" si="112"/>
        <v>0.40109633545579826</v>
      </c>
      <c r="R338" s="12">
        <f t="shared" si="114"/>
        <v>0.15643522139454794</v>
      </c>
      <c r="S338" s="12">
        <f t="shared" si="115"/>
        <v>0.63939552468229488</v>
      </c>
      <c r="T338" s="7">
        <f t="shared" si="116"/>
        <v>-45868057.620000005</v>
      </c>
      <c r="U338" s="7">
        <f t="shared" si="117"/>
        <v>20871795.829999998</v>
      </c>
      <c r="V338" s="7">
        <f t="shared" si="124"/>
        <v>27730060.010000002</v>
      </c>
      <c r="W338" s="7">
        <f t="shared" si="119"/>
        <v>39009793.439999998</v>
      </c>
      <c r="X338" s="7">
        <f t="shared" si="119"/>
        <v>0</v>
      </c>
      <c r="Y338" s="7" t="str">
        <f t="shared" si="120"/>
        <v/>
      </c>
      <c r="Z338" s="7" t="str">
        <f t="shared" si="121"/>
        <v/>
      </c>
      <c r="AA338" s="7" t="str">
        <f t="shared" si="122"/>
        <v/>
      </c>
      <c r="AB338" s="7" t="str">
        <f t="shared" si="122"/>
        <v/>
      </c>
      <c r="AC338" s="8" t="str">
        <f t="shared" si="123"/>
        <v/>
      </c>
      <c r="AE338" s="9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>
        <v>15127379.98</v>
      </c>
      <c r="AR338" s="7">
        <v>30117989.280000001</v>
      </c>
      <c r="AS338" s="7">
        <v>22300787.239999998</v>
      </c>
      <c r="AT338" s="7">
        <v>0</v>
      </c>
      <c r="AU338" s="7">
        <v>16874014.23</v>
      </c>
      <c r="AV338" s="7">
        <v>28970152.210000001</v>
      </c>
      <c r="AW338" s="7">
        <v>33264589.02</v>
      </c>
      <c r="AX338" s="7">
        <v>0</v>
      </c>
      <c r="AY338" s="7">
        <v>20871795.829999998</v>
      </c>
      <c r="AZ338" s="7">
        <v>27730060.010000002</v>
      </c>
      <c r="BA338" s="7">
        <v>39009793.439999998</v>
      </c>
      <c r="BB338" s="7">
        <v>0</v>
      </c>
      <c r="BC338" s="7"/>
      <c r="BD338" s="7"/>
      <c r="BE338" s="7"/>
      <c r="BF338" s="7"/>
    </row>
    <row r="339" spans="1:58" hidden="1" x14ac:dyDescent="0.25">
      <c r="A339" s="3" t="s">
        <v>1031</v>
      </c>
      <c r="B339" s="3" t="str">
        <f t="shared" si="113"/>
        <v>RS</v>
      </c>
      <c r="C339" s="3" t="s">
        <v>1529</v>
      </c>
      <c r="D339" s="3">
        <v>7</v>
      </c>
      <c r="E339" s="11">
        <f t="shared" si="104"/>
        <v>0</v>
      </c>
      <c r="F339" s="11">
        <f t="shared" si="105"/>
        <v>1</v>
      </c>
      <c r="G339" s="7">
        <v>19.516905614655105</v>
      </c>
      <c r="H339" s="11">
        <f t="shared" si="106"/>
        <v>0.39033811229310211</v>
      </c>
      <c r="I339" s="7">
        <f t="shared" si="107"/>
        <v>-4469505.0251913499</v>
      </c>
      <c r="J339" s="7">
        <v>5063577.6399999997</v>
      </c>
      <c r="K339" s="12">
        <v>0.1182</v>
      </c>
      <c r="L339" s="7">
        <v>-430404.1</v>
      </c>
      <c r="M339" s="10">
        <f t="shared" si="108"/>
        <v>8.5000000118493291E-2</v>
      </c>
      <c r="N339" s="12">
        <f t="shared" si="109"/>
        <v>0.20320000011849329</v>
      </c>
      <c r="O339" s="7">
        <f t="shared" si="110"/>
        <v>-268170.301511481</v>
      </c>
      <c r="P339" s="11">
        <f t="shared" si="111"/>
        <v>5.2960637829082641E-2</v>
      </c>
      <c r="Q339" s="12">
        <f t="shared" si="112"/>
        <v>0.17116063782908264</v>
      </c>
      <c r="R339" s="12">
        <f t="shared" si="114"/>
        <v>-3.203936228941065E-2</v>
      </c>
      <c r="S339" s="12">
        <f t="shared" si="115"/>
        <v>-0.15767402692287069</v>
      </c>
      <c r="T339" s="7">
        <f t="shared" si="116"/>
        <v>-7331120.9300000016</v>
      </c>
      <c r="U339" s="7">
        <f t="shared" si="117"/>
        <v>12037534.279999999</v>
      </c>
      <c r="V339" s="7">
        <f t="shared" si="124"/>
        <v>10595420.41</v>
      </c>
      <c r="W339" s="7">
        <f t="shared" si="119"/>
        <v>8773234.8000000007</v>
      </c>
      <c r="X339" s="7">
        <f t="shared" si="119"/>
        <v>0</v>
      </c>
      <c r="Y339" s="7" t="str">
        <f t="shared" si="120"/>
        <v/>
      </c>
      <c r="Z339" s="7" t="str">
        <f t="shared" si="121"/>
        <v/>
      </c>
      <c r="AA339" s="7" t="str">
        <f t="shared" si="122"/>
        <v/>
      </c>
      <c r="AB339" s="7" t="str">
        <f t="shared" si="122"/>
        <v/>
      </c>
      <c r="AC339" s="8" t="str">
        <f t="shared" si="123"/>
        <v/>
      </c>
      <c r="AE339" s="9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>
        <v>8951813</v>
      </c>
      <c r="AR339" s="7">
        <v>-5870348.4699999997</v>
      </c>
      <c r="AS339" s="7">
        <v>6830461.29</v>
      </c>
      <c r="AT339" s="7">
        <v>2018922.25</v>
      </c>
      <c r="AU339" s="7">
        <v>9991605.0199999996</v>
      </c>
      <c r="AV339" s="7">
        <v>15496829.800000001</v>
      </c>
      <c r="AW339" s="7">
        <v>9786412.1500000004</v>
      </c>
      <c r="AX339" s="7">
        <v>2599507.6</v>
      </c>
      <c r="AY339" s="7">
        <v>12037534.279999999</v>
      </c>
      <c r="AZ339" s="7">
        <v>10595420.41</v>
      </c>
      <c r="BA339" s="7">
        <v>8773234.8000000007</v>
      </c>
      <c r="BB339" s="7">
        <v>0</v>
      </c>
      <c r="BC339" s="7"/>
      <c r="BD339" s="7"/>
      <c r="BE339" s="7"/>
      <c r="BF339" s="7"/>
    </row>
    <row r="340" spans="1:58" hidden="1" x14ac:dyDescent="0.25">
      <c r="A340" s="3" t="s">
        <v>1032</v>
      </c>
      <c r="B340" s="3" t="str">
        <f t="shared" si="113"/>
        <v>RS</v>
      </c>
      <c r="C340" s="3" t="s">
        <v>1529</v>
      </c>
      <c r="D340" s="3">
        <v>7</v>
      </c>
      <c r="E340" s="11">
        <f t="shared" si="104"/>
        <v>0</v>
      </c>
      <c r="F340" s="11">
        <f t="shared" si="105"/>
        <v>1</v>
      </c>
      <c r="G340" s="7">
        <v>8.3846782145985586</v>
      </c>
      <c r="H340" s="11">
        <f t="shared" si="106"/>
        <v>0.16769356429197116</v>
      </c>
      <c r="I340" s="7">
        <f t="shared" si="107"/>
        <v>-1469553.318743851</v>
      </c>
      <c r="J340" s="7">
        <v>3509686.2857142859</v>
      </c>
      <c r="K340" s="12">
        <v>0.1656</v>
      </c>
      <c r="L340" s="7">
        <v>-207005.96</v>
      </c>
      <c r="M340" s="10">
        <f t="shared" si="108"/>
        <v>5.8981328571328553E-2</v>
      </c>
      <c r="N340" s="12">
        <f t="shared" si="109"/>
        <v>0.22458132857132856</v>
      </c>
      <c r="O340" s="7">
        <f t="shared" si="110"/>
        <v>-88173.199124631064</v>
      </c>
      <c r="P340" s="11">
        <f t="shared" si="111"/>
        <v>2.5122814960279616E-2</v>
      </c>
      <c r="Q340" s="12">
        <f t="shared" si="112"/>
        <v>0.19072281496027962</v>
      </c>
      <c r="R340" s="12">
        <f t="shared" si="114"/>
        <v>-3.385851361104894E-2</v>
      </c>
      <c r="S340" s="12">
        <f t="shared" si="115"/>
        <v>-0.15076281642129141</v>
      </c>
      <c r="T340" s="7">
        <f t="shared" si="116"/>
        <v>-1765639.7400000002</v>
      </c>
      <c r="U340" s="7">
        <f t="shared" si="117"/>
        <v>14108059.26</v>
      </c>
      <c r="V340" s="7">
        <f t="shared" si="124"/>
        <v>12996397</v>
      </c>
      <c r="W340" s="7">
        <f t="shared" si="119"/>
        <v>2877302</v>
      </c>
      <c r="X340" s="7">
        <f t="shared" si="119"/>
        <v>0</v>
      </c>
      <c r="Y340" s="7" t="str">
        <f t="shared" si="120"/>
        <v/>
      </c>
      <c r="Z340" s="7" t="str">
        <f t="shared" si="121"/>
        <v/>
      </c>
      <c r="AA340" s="7" t="str">
        <f t="shared" si="122"/>
        <v/>
      </c>
      <c r="AB340" s="7" t="str">
        <f t="shared" si="122"/>
        <v/>
      </c>
      <c r="AC340" s="8" t="str">
        <f t="shared" si="123"/>
        <v/>
      </c>
      <c r="AE340" s="9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>
        <v>9949985.5099999998</v>
      </c>
      <c r="AR340" s="7">
        <v>11479659.85</v>
      </c>
      <c r="AS340" s="7">
        <v>1812822.58</v>
      </c>
      <c r="AT340" s="7">
        <v>0</v>
      </c>
      <c r="AU340" s="7">
        <v>11421740.210000001</v>
      </c>
      <c r="AV340" s="7">
        <v>11321229.970000001</v>
      </c>
      <c r="AW340" s="7">
        <v>2914632.75</v>
      </c>
      <c r="AX340" s="7">
        <v>0</v>
      </c>
      <c r="AY340" s="7">
        <v>14108059.26</v>
      </c>
      <c r="AZ340" s="7">
        <v>12996397</v>
      </c>
      <c r="BA340" s="7">
        <v>2877302</v>
      </c>
      <c r="BB340" s="7">
        <v>0</v>
      </c>
      <c r="BC340" s="7"/>
      <c r="BD340" s="7"/>
      <c r="BE340" s="7"/>
      <c r="BF340" s="7"/>
    </row>
    <row r="341" spans="1:58" hidden="1" x14ac:dyDescent="0.25">
      <c r="A341" s="3" t="s">
        <v>145</v>
      </c>
      <c r="B341" s="3" t="str">
        <f t="shared" si="113"/>
        <v>GO</v>
      </c>
      <c r="C341" s="3" t="s">
        <v>1526</v>
      </c>
      <c r="D341" s="3">
        <v>7</v>
      </c>
      <c r="E341" s="11">
        <f t="shared" si="104"/>
        <v>0.28017885024264177</v>
      </c>
      <c r="F341" s="11">
        <f t="shared" si="105"/>
        <v>0.71982114975735823</v>
      </c>
      <c r="G341" s="7">
        <v>9.5635477810814074</v>
      </c>
      <c r="H341" s="11">
        <f t="shared" si="106"/>
        <v>0.13768087919074901</v>
      </c>
      <c r="I341" s="7">
        <f t="shared" si="107"/>
        <v>-55033439.236933693</v>
      </c>
      <c r="J341" s="7">
        <v>6955149.8899999997</v>
      </c>
      <c r="K341" s="12">
        <v>0.1346</v>
      </c>
      <c r="L341" s="7">
        <v>-593274.29</v>
      </c>
      <c r="M341" s="10">
        <f t="shared" si="108"/>
        <v>8.5300000630180534E-2</v>
      </c>
      <c r="N341" s="12">
        <f t="shared" si="109"/>
        <v>0.21990000063018053</v>
      </c>
      <c r="O341" s="7">
        <f t="shared" si="110"/>
        <v>-3302006.3542160215</v>
      </c>
      <c r="P341" s="11">
        <f t="shared" si="111"/>
        <v>0.47475703707889777</v>
      </c>
      <c r="Q341" s="12">
        <f t="shared" si="112"/>
        <v>0.60935703707889777</v>
      </c>
      <c r="R341" s="12">
        <f t="shared" si="114"/>
        <v>0.38945703644871721</v>
      </c>
      <c r="S341" s="12">
        <f t="shared" si="115"/>
        <v>1.7710642807304549</v>
      </c>
      <c r="T341" s="7">
        <f t="shared" si="116"/>
        <v>-63820270.140000001</v>
      </c>
      <c r="U341" s="7">
        <f t="shared" si="117"/>
        <v>21909038.43</v>
      </c>
      <c r="V341" s="7">
        <f t="shared" si="124"/>
        <v>45939180.229999997</v>
      </c>
      <c r="W341" s="7">
        <f t="shared" si="119"/>
        <v>39790128.340000004</v>
      </c>
      <c r="X341" s="7">
        <f t="shared" si="119"/>
        <v>0</v>
      </c>
      <c r="Y341" s="7" t="str">
        <f t="shared" si="120"/>
        <v/>
      </c>
      <c r="Z341" s="7" t="str">
        <f t="shared" si="121"/>
        <v/>
      </c>
      <c r="AA341" s="7" t="str">
        <f t="shared" si="122"/>
        <v/>
      </c>
      <c r="AB341" s="7" t="str">
        <f t="shared" si="122"/>
        <v/>
      </c>
      <c r="AC341" s="8" t="str">
        <f t="shared" si="123"/>
        <v/>
      </c>
      <c r="AE341" s="9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>
        <v>1403.36</v>
      </c>
      <c r="AR341" s="7">
        <v>19883674.620000001</v>
      </c>
      <c r="AS341" s="7">
        <v>22076871.629999999</v>
      </c>
      <c r="AT341" s="7">
        <v>0</v>
      </c>
      <c r="AU341" s="7">
        <v>782503.65</v>
      </c>
      <c r="AV341" s="7">
        <v>20618105.280000001</v>
      </c>
      <c r="AW341" s="7">
        <v>29061826.379999999</v>
      </c>
      <c r="AX341" s="7">
        <v>0</v>
      </c>
      <c r="AY341" s="7">
        <v>107347.8</v>
      </c>
      <c r="AZ341" s="7">
        <v>22549775.760000002</v>
      </c>
      <c r="BA341" s="7">
        <v>34115688.789999999</v>
      </c>
      <c r="BB341" s="7">
        <v>0</v>
      </c>
      <c r="BC341" s="7">
        <v>21909038.43</v>
      </c>
      <c r="BD341" s="7">
        <v>45939180.229999997</v>
      </c>
      <c r="BE341" s="7">
        <v>39790128.340000004</v>
      </c>
      <c r="BF341" s="7">
        <v>0</v>
      </c>
    </row>
    <row r="342" spans="1:58" hidden="1" x14ac:dyDescent="0.25">
      <c r="A342" s="3" t="s">
        <v>619</v>
      </c>
      <c r="B342" s="3" t="str">
        <f t="shared" si="113"/>
        <v>PE</v>
      </c>
      <c r="C342" s="3" t="s">
        <v>1528</v>
      </c>
      <c r="D342" s="3">
        <v>6</v>
      </c>
      <c r="E342" s="11">
        <f t="shared" si="104"/>
        <v>0.40237827309353619</v>
      </c>
      <c r="F342" s="11">
        <f t="shared" si="105"/>
        <v>0.59762172690646387</v>
      </c>
      <c r="G342" s="7">
        <v>50.162458641524395</v>
      </c>
      <c r="H342" s="11">
        <f t="shared" si="106"/>
        <v>0.59956350318443763</v>
      </c>
      <c r="I342" s="7">
        <f t="shared" si="107"/>
        <v>-36772733.05461894</v>
      </c>
      <c r="J342" s="7">
        <v>14789403.390000001</v>
      </c>
      <c r="K342" s="12">
        <v>0.13500000000000001</v>
      </c>
      <c r="L342" s="7">
        <v>0</v>
      </c>
      <c r="M342" s="10">
        <f t="shared" si="108"/>
        <v>0</v>
      </c>
      <c r="N342" s="12">
        <f t="shared" si="109"/>
        <v>0.13500000000000001</v>
      </c>
      <c r="O342" s="7">
        <f t="shared" si="110"/>
        <v>-2206363.9832771365</v>
      </c>
      <c r="P342" s="11">
        <f t="shared" si="111"/>
        <v>0.14918546239458116</v>
      </c>
      <c r="Q342" s="12">
        <f t="shared" si="112"/>
        <v>0.2841854623945812</v>
      </c>
      <c r="R342" s="12">
        <f t="shared" si="114"/>
        <v>0.14918546239458119</v>
      </c>
      <c r="S342" s="12">
        <f t="shared" si="115"/>
        <v>1.1050774992191199</v>
      </c>
      <c r="T342" s="7">
        <f t="shared" si="116"/>
        <v>-91831622.109999999</v>
      </c>
      <c r="U342" s="7">
        <f t="shared" si="117"/>
        <v>7607.56</v>
      </c>
      <c r="V342" s="7">
        <f t="shared" si="124"/>
        <v>54880572.590000004</v>
      </c>
      <c r="W342" s="7">
        <f t="shared" si="119"/>
        <v>36958657.079999998</v>
      </c>
      <c r="X342" s="7">
        <f t="shared" si="119"/>
        <v>0</v>
      </c>
      <c r="Y342" s="7" t="str">
        <f t="shared" si="120"/>
        <v/>
      </c>
      <c r="Z342" s="7" t="str">
        <f t="shared" si="121"/>
        <v/>
      </c>
      <c r="AA342" s="7" t="str">
        <f t="shared" si="122"/>
        <v/>
      </c>
      <c r="AB342" s="7" t="str">
        <f t="shared" si="122"/>
        <v/>
      </c>
      <c r="AC342" s="8" t="str">
        <f t="shared" si="123"/>
        <v/>
      </c>
      <c r="AE342" s="9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>
        <v>0</v>
      </c>
      <c r="AR342" s="7">
        <v>54058385.240000002</v>
      </c>
      <c r="AS342" s="7">
        <v>33113908.300000001</v>
      </c>
      <c r="AT342" s="7">
        <v>0</v>
      </c>
      <c r="AU342" s="7">
        <v>7607.56</v>
      </c>
      <c r="AV342" s="7">
        <v>54880572.590000004</v>
      </c>
      <c r="AW342" s="7">
        <v>36958657.079999998</v>
      </c>
      <c r="AX342" s="7">
        <v>0</v>
      </c>
      <c r="AY342" s="7"/>
      <c r="AZ342" s="7"/>
      <c r="BA342" s="7"/>
      <c r="BB342" s="7"/>
      <c r="BC342" s="7"/>
      <c r="BD342" s="7"/>
      <c r="BE342" s="7"/>
      <c r="BF342" s="7"/>
    </row>
    <row r="343" spans="1:58" hidden="1" x14ac:dyDescent="0.25">
      <c r="A343" s="3" t="s">
        <v>1033</v>
      </c>
      <c r="B343" s="3" t="str">
        <f t="shared" si="113"/>
        <v>RS</v>
      </c>
      <c r="C343" s="3" t="s">
        <v>1529</v>
      </c>
      <c r="D343" s="3">
        <v>7</v>
      </c>
      <c r="E343" s="11">
        <f t="shared" si="104"/>
        <v>0</v>
      </c>
      <c r="F343" s="11">
        <f t="shared" si="105"/>
        <v>1</v>
      </c>
      <c r="G343" s="7">
        <v>7.0273005153026462</v>
      </c>
      <c r="H343" s="11">
        <f t="shared" si="106"/>
        <v>0.14054601030605293</v>
      </c>
      <c r="I343" s="7">
        <f t="shared" si="107"/>
        <v>-21447569.923530862</v>
      </c>
      <c r="J343" s="7">
        <v>8148737.7000000002</v>
      </c>
      <c r="K343" s="12">
        <v>0.15960000000000002</v>
      </c>
      <c r="L343" s="7">
        <v>-937104.84</v>
      </c>
      <c r="M343" s="10">
        <f t="shared" si="108"/>
        <v>0.11500000055223276</v>
      </c>
      <c r="N343" s="12">
        <f t="shared" si="109"/>
        <v>0.27460000055223277</v>
      </c>
      <c r="O343" s="7">
        <f t="shared" si="110"/>
        <v>-1286854.1954118516</v>
      </c>
      <c r="P343" s="11">
        <f t="shared" si="111"/>
        <v>0.15792067959333769</v>
      </c>
      <c r="Q343" s="12">
        <f t="shared" si="112"/>
        <v>0.31752067959333774</v>
      </c>
      <c r="R343" s="12">
        <f t="shared" si="114"/>
        <v>4.292067904110497E-2</v>
      </c>
      <c r="S343" s="12">
        <f t="shared" si="115"/>
        <v>0.15630254535611643</v>
      </c>
      <c r="T343" s="7">
        <f t="shared" si="116"/>
        <v>-24954878.540000003</v>
      </c>
      <c r="U343" s="7">
        <f t="shared" si="117"/>
        <v>31834154.559999999</v>
      </c>
      <c r="V343" s="7">
        <f t="shared" si="124"/>
        <v>40839911</v>
      </c>
      <c r="W343" s="7">
        <f t="shared" si="119"/>
        <v>16320804</v>
      </c>
      <c r="X343" s="7">
        <f t="shared" si="119"/>
        <v>371681.9</v>
      </c>
      <c r="Y343" s="7" t="str">
        <f t="shared" si="120"/>
        <v/>
      </c>
      <c r="Z343" s="7" t="str">
        <f t="shared" si="121"/>
        <v/>
      </c>
      <c r="AA343" s="7" t="str">
        <f t="shared" si="122"/>
        <v/>
      </c>
      <c r="AB343" s="7" t="str">
        <f t="shared" si="122"/>
        <v/>
      </c>
      <c r="AC343" s="8" t="str">
        <f t="shared" si="123"/>
        <v/>
      </c>
      <c r="AE343" s="9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>
        <v>23597067.190000001</v>
      </c>
      <c r="AR343" s="7">
        <v>32401280.670000002</v>
      </c>
      <c r="AS343" s="7">
        <v>8872605.2100000009</v>
      </c>
      <c r="AT343" s="7">
        <v>423328.08</v>
      </c>
      <c r="AU343" s="7">
        <v>26861885.219999999</v>
      </c>
      <c r="AV343" s="7">
        <v>37423986.780000001</v>
      </c>
      <c r="AW343" s="7">
        <v>9893792.7100000009</v>
      </c>
      <c r="AX343" s="7">
        <v>321786.28000000003</v>
      </c>
      <c r="AY343" s="7">
        <v>31834154.559999999</v>
      </c>
      <c r="AZ343" s="7">
        <v>40839911</v>
      </c>
      <c r="BA343" s="7">
        <v>16320804</v>
      </c>
      <c r="BB343" s="7">
        <v>371681.9</v>
      </c>
      <c r="BC343" s="7"/>
      <c r="BD343" s="7"/>
      <c r="BE343" s="7"/>
      <c r="BF343" s="7"/>
    </row>
    <row r="344" spans="1:58" x14ac:dyDescent="0.25">
      <c r="A344" s="3" t="s">
        <v>495</v>
      </c>
      <c r="B344" s="3" t="str">
        <f t="shared" si="113"/>
        <v>MT</v>
      </c>
      <c r="C344" s="3" t="s">
        <v>1526</v>
      </c>
      <c r="D344" s="3">
        <v>6</v>
      </c>
      <c r="E344" s="11">
        <f t="shared" si="104"/>
        <v>0.71909554683017451</v>
      </c>
      <c r="F344" s="11">
        <f t="shared" si="105"/>
        <v>0.28090445316982549</v>
      </c>
      <c r="G344" s="7">
        <v>7.1470960688500034</v>
      </c>
      <c r="H344" s="11">
        <f t="shared" si="106"/>
        <v>4.0153022259450388E-2</v>
      </c>
      <c r="I344" s="7">
        <f t="shared" si="107"/>
        <v>-10970807.154442135</v>
      </c>
      <c r="J344" s="7">
        <v>5200332.4000000004</v>
      </c>
      <c r="K344" s="12">
        <v>0.11</v>
      </c>
      <c r="L344" s="7">
        <v>-747287.77</v>
      </c>
      <c r="M344" s="10">
        <f t="shared" si="108"/>
        <v>0.14370000079225703</v>
      </c>
      <c r="N344" s="12">
        <f t="shared" si="109"/>
        <v>0.25370000079225702</v>
      </c>
      <c r="O344" s="7">
        <f t="shared" si="110"/>
        <v>-658248.42926652811</v>
      </c>
      <c r="P344" s="11">
        <f t="shared" si="111"/>
        <v>0.12657814513290114</v>
      </c>
      <c r="Q344" s="12">
        <f t="shared" si="112"/>
        <v>0.23657814513290115</v>
      </c>
      <c r="R344" s="12">
        <f t="shared" si="114"/>
        <v>-1.7121855659355867E-2</v>
      </c>
      <c r="S344" s="12">
        <f t="shared" si="115"/>
        <v>-6.7488591272714005E-2</v>
      </c>
      <c r="T344" s="7">
        <f t="shared" si="116"/>
        <v>-11429746</v>
      </c>
      <c r="U344" s="7">
        <f t="shared" si="117"/>
        <v>2243430.4500000002</v>
      </c>
      <c r="V344" s="7">
        <f t="shared" si="124"/>
        <v>3210666.55</v>
      </c>
      <c r="W344" s="7">
        <f t="shared" si="119"/>
        <v>10462509.9</v>
      </c>
      <c r="X344" s="7">
        <f t="shared" si="119"/>
        <v>0</v>
      </c>
      <c r="Y344" s="7">
        <f t="shared" si="120"/>
        <v>-70372487.789999992</v>
      </c>
      <c r="Z344" s="7">
        <f t="shared" si="121"/>
        <v>-211346849.84999996</v>
      </c>
      <c r="AA344" s="7">
        <f t="shared" si="122"/>
        <v>114693.24</v>
      </c>
      <c r="AB344" s="7">
        <f t="shared" si="122"/>
        <v>176963985.38999999</v>
      </c>
      <c r="AC344" s="8">
        <f t="shared" si="123"/>
        <v>34497557.700000003</v>
      </c>
      <c r="AE344" s="9">
        <v>0</v>
      </c>
      <c r="AF344" s="7">
        <v>122945193.5</v>
      </c>
      <c r="AG344" s="7">
        <v>21020853.98</v>
      </c>
      <c r="AH344" s="7">
        <v>33379.360000000001</v>
      </c>
      <c r="AI344" s="7">
        <v>165049644.52000001</v>
      </c>
      <c r="AJ344" s="7">
        <v>26058808.329999998</v>
      </c>
      <c r="AK344" s="7">
        <v>114693.24</v>
      </c>
      <c r="AL344" s="7">
        <v>176963985.38999999</v>
      </c>
      <c r="AM344" s="7">
        <v>34497557.700000003</v>
      </c>
      <c r="AN344" s="7"/>
      <c r="AO344" s="7"/>
      <c r="AP344" s="7"/>
      <c r="AQ344" s="7">
        <v>1800667.23</v>
      </c>
      <c r="AR344" s="7">
        <v>1357077.6</v>
      </c>
      <c r="AS344" s="7">
        <v>8664447.5099999998</v>
      </c>
      <c r="AT344" s="7">
        <v>4299591.57</v>
      </c>
      <c r="AU344" s="7">
        <v>2046522.58</v>
      </c>
      <c r="AV344" s="7">
        <v>2323866.2599999998</v>
      </c>
      <c r="AW344" s="7">
        <v>10157472.119999999</v>
      </c>
      <c r="AX344" s="7">
        <v>11703.61</v>
      </c>
      <c r="AY344" s="7">
        <v>2243430.4500000002</v>
      </c>
      <c r="AZ344" s="7">
        <v>3210666.55</v>
      </c>
      <c r="BA344" s="7">
        <v>10462509.9</v>
      </c>
      <c r="BB344" s="7">
        <v>0</v>
      </c>
      <c r="BC344" s="7"/>
      <c r="BD344" s="7"/>
      <c r="BE344" s="7"/>
      <c r="BF344" s="7"/>
    </row>
    <row r="345" spans="1:58" hidden="1" x14ac:dyDescent="0.25">
      <c r="A345" s="3" t="s">
        <v>320</v>
      </c>
      <c r="B345" s="3" t="str">
        <f t="shared" si="113"/>
        <v>MG</v>
      </c>
      <c r="C345" s="3" t="s">
        <v>1530</v>
      </c>
      <c r="D345" s="3">
        <v>6</v>
      </c>
      <c r="E345" s="11">
        <f t="shared" si="104"/>
        <v>0</v>
      </c>
      <c r="F345" s="11">
        <f t="shared" si="105"/>
        <v>1</v>
      </c>
      <c r="G345" s="7">
        <v>25.735370588853524</v>
      </c>
      <c r="H345" s="11">
        <f t="shared" si="106"/>
        <v>0.51470741177707047</v>
      </c>
      <c r="I345" s="7">
        <f t="shared" si="107"/>
        <v>-246054.6738109602</v>
      </c>
      <c r="J345" s="7">
        <v>5580789.9000000004</v>
      </c>
      <c r="K345" s="12">
        <v>0.11</v>
      </c>
      <c r="L345" s="7">
        <v>-162239.12</v>
      </c>
      <c r="M345" s="10">
        <f t="shared" si="108"/>
        <v>2.9070995845946464E-2</v>
      </c>
      <c r="N345" s="12">
        <f t="shared" si="109"/>
        <v>0.13907099584594645</v>
      </c>
      <c r="O345" s="7">
        <f t="shared" si="110"/>
        <v>-14763.280428657612</v>
      </c>
      <c r="P345" s="11">
        <f t="shared" si="111"/>
        <v>2.6453747037955347E-3</v>
      </c>
      <c r="Q345" s="12">
        <f t="shared" si="112"/>
        <v>0.11264537470379554</v>
      </c>
      <c r="R345" s="12">
        <f t="shared" si="114"/>
        <v>-2.6425621142150912E-2</v>
      </c>
      <c r="S345" s="12">
        <f t="shared" si="115"/>
        <v>-0.19001532980624836</v>
      </c>
      <c r="T345" s="7">
        <f t="shared" si="116"/>
        <v>-507023.34999999986</v>
      </c>
      <c r="U345" s="7">
        <f t="shared" si="117"/>
        <v>11016037.050000001</v>
      </c>
      <c r="V345" s="7">
        <f t="shared" si="124"/>
        <v>7191281.8600000003</v>
      </c>
      <c r="W345" s="7">
        <f t="shared" si="119"/>
        <v>6279218.7400000002</v>
      </c>
      <c r="X345" s="7">
        <f t="shared" si="119"/>
        <v>1947440.2</v>
      </c>
      <c r="Y345" s="7" t="str">
        <f t="shared" si="120"/>
        <v/>
      </c>
      <c r="Z345" s="7" t="str">
        <f t="shared" si="121"/>
        <v/>
      </c>
      <c r="AA345" s="7" t="str">
        <f t="shared" si="122"/>
        <v/>
      </c>
      <c r="AB345" s="7" t="str">
        <f t="shared" si="122"/>
        <v/>
      </c>
      <c r="AC345" s="8" t="str">
        <f t="shared" si="123"/>
        <v/>
      </c>
      <c r="AE345" s="9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>
        <v>7747742.5300000003</v>
      </c>
      <c r="AR345" s="7">
        <v>7518585.9199999999</v>
      </c>
      <c r="AS345" s="7">
        <v>4944362.4400000004</v>
      </c>
      <c r="AT345" s="7">
        <v>0</v>
      </c>
      <c r="AU345" s="7">
        <v>8028263.7000000002</v>
      </c>
      <c r="AV345" s="7">
        <v>5244788.8600000003</v>
      </c>
      <c r="AW345" s="7">
        <v>6172680.8600000003</v>
      </c>
      <c r="AX345" s="7">
        <v>1361070.58</v>
      </c>
      <c r="AY345" s="7">
        <v>11016037.050000001</v>
      </c>
      <c r="AZ345" s="7">
        <v>7191281.8600000003</v>
      </c>
      <c r="BA345" s="7">
        <v>6279218.7400000002</v>
      </c>
      <c r="BB345" s="7">
        <v>1947440.2</v>
      </c>
      <c r="BC345" s="7"/>
      <c r="BD345" s="7"/>
      <c r="BE345" s="7"/>
      <c r="BF345" s="7"/>
    </row>
    <row r="346" spans="1:58" hidden="1" x14ac:dyDescent="0.25">
      <c r="A346" s="3" t="s">
        <v>146</v>
      </c>
      <c r="B346" s="3" t="str">
        <f t="shared" si="113"/>
        <v>GO</v>
      </c>
      <c r="C346" s="3" t="s">
        <v>1526</v>
      </c>
      <c r="D346" s="3">
        <v>7</v>
      </c>
      <c r="E346" s="11">
        <f t="shared" si="104"/>
        <v>0</v>
      </c>
      <c r="F346" s="11">
        <f t="shared" si="105"/>
        <v>1</v>
      </c>
      <c r="G346" s="7">
        <v>33.249587001160641</v>
      </c>
      <c r="H346" s="11">
        <f t="shared" si="106"/>
        <v>0.66499174002321282</v>
      </c>
      <c r="I346" s="7">
        <f t="shared" si="107"/>
        <v>-3289103.3209103835</v>
      </c>
      <c r="J346" s="7">
        <v>8906367.4971428551</v>
      </c>
      <c r="K346" s="12">
        <v>0.16239999999999999</v>
      </c>
      <c r="L346" s="7">
        <v>-157889.18</v>
      </c>
      <c r="M346" s="10">
        <f t="shared" si="108"/>
        <v>1.7727674054618846E-2</v>
      </c>
      <c r="N346" s="12">
        <f t="shared" si="109"/>
        <v>0.18012767405461882</v>
      </c>
      <c r="O346" s="7">
        <f t="shared" si="110"/>
        <v>-197346.199254623</v>
      </c>
      <c r="P346" s="11">
        <f t="shared" si="111"/>
        <v>2.2157877419490189E-2</v>
      </c>
      <c r="Q346" s="12">
        <f t="shared" si="112"/>
        <v>0.18455787741949017</v>
      </c>
      <c r="R346" s="12">
        <f t="shared" si="114"/>
        <v>4.430203364871349E-3</v>
      </c>
      <c r="S346" s="12">
        <f t="shared" si="115"/>
        <v>2.4594795819814053E-2</v>
      </c>
      <c r="T346" s="7">
        <f t="shared" si="116"/>
        <v>-9817976.7900000028</v>
      </c>
      <c r="U346" s="7">
        <f t="shared" si="117"/>
        <v>30057433.079999998</v>
      </c>
      <c r="V346" s="7">
        <f t="shared" si="124"/>
        <v>29428149.760000002</v>
      </c>
      <c r="W346" s="7">
        <f t="shared" si="119"/>
        <v>10447260.109999999</v>
      </c>
      <c r="X346" s="7">
        <f t="shared" si="119"/>
        <v>0</v>
      </c>
      <c r="Y346" s="7" t="str">
        <f t="shared" si="120"/>
        <v/>
      </c>
      <c r="Z346" s="7" t="str">
        <f t="shared" si="121"/>
        <v/>
      </c>
      <c r="AA346" s="7" t="str">
        <f t="shared" si="122"/>
        <v/>
      </c>
      <c r="AB346" s="7" t="str">
        <f t="shared" si="122"/>
        <v/>
      </c>
      <c r="AC346" s="8" t="str">
        <f t="shared" si="123"/>
        <v/>
      </c>
      <c r="AE346" s="9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>
        <v>21428646.510000002</v>
      </c>
      <c r="AR346" s="7">
        <v>18612721.809999999</v>
      </c>
      <c r="AS346" s="7">
        <v>4016139.69</v>
      </c>
      <c r="AT346" s="7">
        <v>0</v>
      </c>
      <c r="AU346" s="7">
        <v>24487768.289999999</v>
      </c>
      <c r="AV346" s="7">
        <v>20767811.77</v>
      </c>
      <c r="AW346" s="7">
        <v>6329030.8499999996</v>
      </c>
      <c r="AX346" s="7">
        <v>0</v>
      </c>
      <c r="AY346" s="7">
        <v>30057433.079999998</v>
      </c>
      <c r="AZ346" s="7">
        <v>29428149.760000002</v>
      </c>
      <c r="BA346" s="7">
        <v>10447260.109999999</v>
      </c>
      <c r="BB346" s="7">
        <v>0</v>
      </c>
      <c r="BC346" s="7"/>
      <c r="BD346" s="7"/>
      <c r="BE346" s="7"/>
      <c r="BF346" s="7"/>
    </row>
    <row r="347" spans="1:58" hidden="1" x14ac:dyDescent="0.25">
      <c r="A347" s="3" t="s">
        <v>463</v>
      </c>
      <c r="B347" s="3" t="str">
        <f t="shared" si="113"/>
        <v>MS</v>
      </c>
      <c r="C347" s="3" t="s">
        <v>1526</v>
      </c>
      <c r="D347" s="3">
        <v>6</v>
      </c>
      <c r="E347" s="11">
        <f t="shared" si="104"/>
        <v>0</v>
      </c>
      <c r="F347" s="11">
        <f t="shared" si="105"/>
        <v>1</v>
      </c>
      <c r="G347" s="7">
        <v>37.429542179539332</v>
      </c>
      <c r="H347" s="11">
        <f t="shared" si="106"/>
        <v>0.74859084359078665</v>
      </c>
      <c r="I347" s="7">
        <f t="shared" si="107"/>
        <v>-13149629.18710196</v>
      </c>
      <c r="J347" s="7">
        <v>32176035.085714281</v>
      </c>
      <c r="K347" s="12">
        <v>0.11</v>
      </c>
      <c r="L347" s="7">
        <v>-960146.33</v>
      </c>
      <c r="M347" s="10">
        <f t="shared" si="108"/>
        <v>2.9840417796731324E-2</v>
      </c>
      <c r="N347" s="12">
        <f t="shared" si="109"/>
        <v>0.13984041779673131</v>
      </c>
      <c r="O347" s="7">
        <f t="shared" si="110"/>
        <v>-788977.7512261176</v>
      </c>
      <c r="P347" s="11">
        <f t="shared" si="111"/>
        <v>2.4520664187627422E-2</v>
      </c>
      <c r="Q347" s="12">
        <f t="shared" si="112"/>
        <v>0.13452066418762743</v>
      </c>
      <c r="R347" s="12">
        <f t="shared" si="114"/>
        <v>-5.3197536091038888E-3</v>
      </c>
      <c r="S347" s="12">
        <f t="shared" si="115"/>
        <v>-3.8041602656226026E-2</v>
      </c>
      <c r="T347" s="7">
        <f t="shared" si="116"/>
        <v>-52303700.369999997</v>
      </c>
      <c r="U347" s="7">
        <f t="shared" si="117"/>
        <v>73736931.019999996</v>
      </c>
      <c r="V347" s="7">
        <f t="shared" si="124"/>
        <v>93562653.599999994</v>
      </c>
      <c r="W347" s="7">
        <f t="shared" si="119"/>
        <v>32477977.789999999</v>
      </c>
      <c r="X347" s="7">
        <f t="shared" si="119"/>
        <v>0</v>
      </c>
      <c r="Y347" s="7" t="str">
        <f t="shared" si="120"/>
        <v/>
      </c>
      <c r="Z347" s="7" t="str">
        <f t="shared" si="121"/>
        <v/>
      </c>
      <c r="AA347" s="7" t="str">
        <f t="shared" si="122"/>
        <v/>
      </c>
      <c r="AB347" s="7" t="str">
        <f t="shared" si="122"/>
        <v/>
      </c>
      <c r="AC347" s="8" t="str">
        <f t="shared" si="123"/>
        <v/>
      </c>
      <c r="AE347" s="9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>
        <v>48874976.880000003</v>
      </c>
      <c r="AR347" s="7">
        <v>61726530.149999999</v>
      </c>
      <c r="AS347" s="7">
        <v>18841072.859999999</v>
      </c>
      <c r="AT347" s="7">
        <v>0</v>
      </c>
      <c r="AU347" s="7">
        <v>61704183.159999996</v>
      </c>
      <c r="AV347" s="7">
        <v>88234885.579999998</v>
      </c>
      <c r="AW347" s="7">
        <v>21943686.559999999</v>
      </c>
      <c r="AX347" s="7">
        <v>0</v>
      </c>
      <c r="AY347" s="7">
        <v>73736931.019999996</v>
      </c>
      <c r="AZ347" s="7">
        <v>93562653.599999994</v>
      </c>
      <c r="BA347" s="7">
        <v>32477977.789999999</v>
      </c>
      <c r="BB347" s="7">
        <v>0</v>
      </c>
      <c r="BC347" s="7"/>
      <c r="BD347" s="7"/>
      <c r="BE347" s="7"/>
      <c r="BF347" s="7"/>
    </row>
    <row r="348" spans="1:58" hidden="1" x14ac:dyDescent="0.25">
      <c r="A348" s="3" t="s">
        <v>1280</v>
      </c>
      <c r="B348" s="3" t="str">
        <f t="shared" si="113"/>
        <v>SC</v>
      </c>
      <c r="C348" s="3" t="s">
        <v>1529</v>
      </c>
      <c r="D348" s="3">
        <v>4</v>
      </c>
      <c r="E348" s="11">
        <f t="shared" si="104"/>
        <v>0.32425933580225774</v>
      </c>
      <c r="F348" s="11">
        <f t="shared" si="105"/>
        <v>0.67574066419774226</v>
      </c>
      <c r="G348" s="7">
        <v>42.448178257362045</v>
      </c>
      <c r="H348" s="11">
        <f t="shared" si="106"/>
        <v>0.57367920339227974</v>
      </c>
      <c r="I348" s="7">
        <f t="shared" si="107"/>
        <v>-82636762.758636445</v>
      </c>
      <c r="J348" s="7">
        <v>137455855.24285716</v>
      </c>
      <c r="K348" s="12">
        <v>0.11</v>
      </c>
      <c r="L348" s="7">
        <v>-2278825.06</v>
      </c>
      <c r="M348" s="10">
        <f t="shared" si="108"/>
        <v>1.657859576788322E-2</v>
      </c>
      <c r="N348" s="12">
        <f t="shared" si="109"/>
        <v>0.12657859576788322</v>
      </c>
      <c r="O348" s="7">
        <f t="shared" si="110"/>
        <v>-4958205.7655181866</v>
      </c>
      <c r="P348" s="11">
        <f t="shared" si="111"/>
        <v>3.6071259072652982E-2</v>
      </c>
      <c r="Q348" s="12">
        <f t="shared" si="112"/>
        <v>0.14607125907265298</v>
      </c>
      <c r="R348" s="12">
        <f t="shared" si="114"/>
        <v>1.9492663304769758E-2</v>
      </c>
      <c r="S348" s="12">
        <f t="shared" si="115"/>
        <v>0.1539965203952407</v>
      </c>
      <c r="T348" s="7">
        <f t="shared" si="116"/>
        <v>-193837043.40999997</v>
      </c>
      <c r="U348" s="7">
        <f t="shared" si="117"/>
        <v>191068429.86000001</v>
      </c>
      <c r="V348" s="7">
        <f t="shared" si="124"/>
        <v>130983572.45999999</v>
      </c>
      <c r="W348" s="7">
        <f t="shared" si="119"/>
        <v>264302049.75</v>
      </c>
      <c r="X348" s="7">
        <f t="shared" si="119"/>
        <v>10380148.939999999</v>
      </c>
      <c r="Y348" s="7" t="str">
        <f t="shared" si="120"/>
        <v/>
      </c>
      <c r="Z348" s="7" t="str">
        <f t="shared" si="121"/>
        <v/>
      </c>
      <c r="AA348" s="7" t="str">
        <f t="shared" si="122"/>
        <v/>
      </c>
      <c r="AB348" s="7" t="str">
        <f t="shared" si="122"/>
        <v/>
      </c>
      <c r="AC348" s="8" t="str">
        <f t="shared" si="123"/>
        <v/>
      </c>
      <c r="AE348" s="9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>
        <v>142695466.02000001</v>
      </c>
      <c r="AR348" s="7">
        <v>173082863.36000001</v>
      </c>
      <c r="AS348" s="7">
        <v>187918855.84</v>
      </c>
      <c r="AT348" s="7">
        <v>6036035.3300000001</v>
      </c>
      <c r="AU348" s="7">
        <v>262621923.21000001</v>
      </c>
      <c r="AV348" s="7">
        <v>177719253.56</v>
      </c>
      <c r="AW348" s="7">
        <v>265247297.03</v>
      </c>
      <c r="AX348" s="7">
        <v>9750520.3399999999</v>
      </c>
      <c r="AY348" s="7">
        <v>191068429.86000001</v>
      </c>
      <c r="AZ348" s="7">
        <v>130983572.45999999</v>
      </c>
      <c r="BA348" s="7">
        <v>264302049.75</v>
      </c>
      <c r="BB348" s="7">
        <v>10380148.939999999</v>
      </c>
      <c r="BC348" s="7"/>
      <c r="BD348" s="7"/>
      <c r="BE348" s="7"/>
      <c r="BF348" s="7"/>
    </row>
    <row r="349" spans="1:58" hidden="1" x14ac:dyDescent="0.25">
      <c r="A349" s="3" t="s">
        <v>1034</v>
      </c>
      <c r="B349" s="3" t="str">
        <f t="shared" si="113"/>
        <v>RS</v>
      </c>
      <c r="C349" s="3" t="s">
        <v>1529</v>
      </c>
      <c r="D349" s="3">
        <v>6</v>
      </c>
      <c r="E349" s="11">
        <f t="shared" si="104"/>
        <v>0.13221096954683664</v>
      </c>
      <c r="F349" s="11">
        <f t="shared" si="105"/>
        <v>0.86778903045316336</v>
      </c>
      <c r="G349" s="7">
        <v>12.403569814617425</v>
      </c>
      <c r="H349" s="11">
        <f t="shared" si="106"/>
        <v>0.21527363647169956</v>
      </c>
      <c r="I349" s="7">
        <f t="shared" si="107"/>
        <v>-120377321.41958778</v>
      </c>
      <c r="J349" s="7">
        <v>26940384.66</v>
      </c>
      <c r="K349" s="12">
        <v>0.11</v>
      </c>
      <c r="L349" s="7">
        <v>-4647216.3499999996</v>
      </c>
      <c r="M349" s="10">
        <f t="shared" si="108"/>
        <v>0.17249999985709186</v>
      </c>
      <c r="N349" s="12">
        <f t="shared" si="109"/>
        <v>0.28249999985709184</v>
      </c>
      <c r="O349" s="7">
        <f t="shared" si="110"/>
        <v>-7222639.2851752667</v>
      </c>
      <c r="P349" s="11">
        <f t="shared" si="111"/>
        <v>0.26809711057686386</v>
      </c>
      <c r="Q349" s="12">
        <f t="shared" si="112"/>
        <v>0.37809711057686385</v>
      </c>
      <c r="R349" s="12">
        <f t="shared" si="114"/>
        <v>9.5597110719772005E-2</v>
      </c>
      <c r="S349" s="12">
        <f t="shared" si="115"/>
        <v>0.33839685227657235</v>
      </c>
      <c r="T349" s="7">
        <f t="shared" si="116"/>
        <v>-153400378.79999998</v>
      </c>
      <c r="U349" s="7">
        <f t="shared" si="117"/>
        <v>51369933.340000004</v>
      </c>
      <c r="V349" s="7">
        <f t="shared" si="124"/>
        <v>133119165.98999999</v>
      </c>
      <c r="W349" s="7">
        <f t="shared" si="119"/>
        <v>84942924.950000003</v>
      </c>
      <c r="X349" s="7">
        <f t="shared" si="119"/>
        <v>13291778.800000001</v>
      </c>
      <c r="Y349" s="7" t="str">
        <f t="shared" si="120"/>
        <v/>
      </c>
      <c r="Z349" s="7" t="str">
        <f t="shared" si="121"/>
        <v/>
      </c>
      <c r="AA349" s="7" t="str">
        <f t="shared" si="122"/>
        <v/>
      </c>
      <c r="AB349" s="7" t="str">
        <f t="shared" si="122"/>
        <v/>
      </c>
      <c r="AC349" s="8" t="str">
        <f t="shared" si="123"/>
        <v/>
      </c>
      <c r="AE349" s="9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>
        <v>40641078.590000004</v>
      </c>
      <c r="AR349" s="7">
        <v>110958784.51000001</v>
      </c>
      <c r="AS349" s="7">
        <v>47469480.759999998</v>
      </c>
      <c r="AT349" s="7">
        <v>6241880.2000000002</v>
      </c>
      <c r="AU349" s="7">
        <v>44284903.140000001</v>
      </c>
      <c r="AV349" s="7">
        <v>125181220.98</v>
      </c>
      <c r="AW349" s="7">
        <v>65663421.380000003</v>
      </c>
      <c r="AX349" s="7">
        <v>10571061.32</v>
      </c>
      <c r="AY349" s="7">
        <v>51369933.340000004</v>
      </c>
      <c r="AZ349" s="7">
        <v>133119165.98999999</v>
      </c>
      <c r="BA349" s="7">
        <v>84942924.950000003</v>
      </c>
      <c r="BB349" s="7">
        <v>13291778.800000001</v>
      </c>
      <c r="BC349" s="7"/>
      <c r="BD349" s="7"/>
      <c r="BE349" s="7"/>
      <c r="BF349" s="7"/>
    </row>
    <row r="350" spans="1:58" hidden="1" x14ac:dyDescent="0.25">
      <c r="A350" s="3" t="s">
        <v>769</v>
      </c>
      <c r="B350" s="3" t="str">
        <f t="shared" si="113"/>
        <v>PR</v>
      </c>
      <c r="C350" s="3" t="s">
        <v>1529</v>
      </c>
      <c r="D350" s="3">
        <v>5</v>
      </c>
      <c r="E350" s="11">
        <f t="shared" si="104"/>
        <v>0.64469440399514233</v>
      </c>
      <c r="F350" s="11">
        <f t="shared" si="105"/>
        <v>0.35530559600485767</v>
      </c>
      <c r="G350" s="7">
        <v>11.366994061326553</v>
      </c>
      <c r="H350" s="11">
        <f t="shared" si="106"/>
        <v>8.0775131994866176E-2</v>
      </c>
      <c r="I350" s="7">
        <f t="shared" si="107"/>
        <v>-205429022.57565883</v>
      </c>
      <c r="J350" s="7">
        <v>61119183.109999999</v>
      </c>
      <c r="K350" s="12">
        <v>0.19</v>
      </c>
      <c r="L350" s="7">
        <v>-4909889.46</v>
      </c>
      <c r="M350" s="10">
        <f t="shared" si="108"/>
        <v>8.0333034739082917E-2</v>
      </c>
      <c r="N350" s="12">
        <f t="shared" si="109"/>
        <v>0.27033303473908293</v>
      </c>
      <c r="O350" s="7">
        <f t="shared" si="110"/>
        <v>-12325741.354539528</v>
      </c>
      <c r="P350" s="11">
        <f t="shared" si="111"/>
        <v>0.20166731175637809</v>
      </c>
      <c r="Q350" s="12">
        <f t="shared" si="112"/>
        <v>0.39166731175637809</v>
      </c>
      <c r="R350" s="12">
        <f t="shared" si="114"/>
        <v>0.12133427701729516</v>
      </c>
      <c r="S350" s="12">
        <f t="shared" si="115"/>
        <v>0.44883259322858282</v>
      </c>
      <c r="T350" s="7">
        <f t="shared" si="116"/>
        <v>-223480706.10999998</v>
      </c>
      <c r="U350" s="7">
        <f t="shared" si="117"/>
        <v>68800149.040000007</v>
      </c>
      <c r="V350" s="7">
        <f t="shared" si="124"/>
        <v>79403945.480000004</v>
      </c>
      <c r="W350" s="7">
        <f t="shared" si="119"/>
        <v>212876909.66999999</v>
      </c>
      <c r="X350" s="7">
        <f t="shared" si="119"/>
        <v>0</v>
      </c>
      <c r="Y350" s="7" t="str">
        <f t="shared" si="120"/>
        <v/>
      </c>
      <c r="Z350" s="7" t="str">
        <f t="shared" si="121"/>
        <v/>
      </c>
      <c r="AA350" s="7" t="str">
        <f t="shared" si="122"/>
        <v/>
      </c>
      <c r="AB350" s="7" t="str">
        <f t="shared" si="122"/>
        <v/>
      </c>
      <c r="AC350" s="8" t="str">
        <f t="shared" si="123"/>
        <v/>
      </c>
      <c r="AE350" s="9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>
        <v>43552804.509999998</v>
      </c>
      <c r="AR350" s="7">
        <v>43470196.289999999</v>
      </c>
      <c r="AS350" s="7">
        <v>147737868.90000001</v>
      </c>
      <c r="AT350" s="7">
        <v>0</v>
      </c>
      <c r="AU350" s="7">
        <v>54831861.609999999</v>
      </c>
      <c r="AV350" s="7">
        <v>82111327.109999999</v>
      </c>
      <c r="AW350" s="7">
        <v>180009941.12</v>
      </c>
      <c r="AX350" s="7">
        <v>0</v>
      </c>
      <c r="AY350" s="7">
        <v>68800149.040000007</v>
      </c>
      <c r="AZ350" s="7">
        <v>79403945.480000004</v>
      </c>
      <c r="BA350" s="7">
        <v>212876909.66999999</v>
      </c>
      <c r="BB350" s="7">
        <v>0</v>
      </c>
      <c r="BC350" s="7"/>
      <c r="BD350" s="7"/>
      <c r="BE350" s="7"/>
      <c r="BF350" s="7"/>
    </row>
    <row r="351" spans="1:58" hidden="1" x14ac:dyDescent="0.25">
      <c r="A351" s="3" t="s">
        <v>147</v>
      </c>
      <c r="B351" s="3" t="str">
        <f t="shared" si="113"/>
        <v>GO</v>
      </c>
      <c r="C351" s="3" t="s">
        <v>1526</v>
      </c>
      <c r="D351" s="3">
        <v>5</v>
      </c>
      <c r="E351" s="11">
        <f t="shared" si="104"/>
        <v>1.9526893072834409E-2</v>
      </c>
      <c r="F351" s="11">
        <f t="shared" si="105"/>
        <v>0.98047310692716561</v>
      </c>
      <c r="G351" s="7">
        <v>23.622289895917177</v>
      </c>
      <c r="H351" s="11">
        <f t="shared" si="106"/>
        <v>0.46322039933968212</v>
      </c>
      <c r="I351" s="7">
        <f t="shared" si="107"/>
        <v>-114846902.74348879</v>
      </c>
      <c r="J351" s="7">
        <v>68583919.170000002</v>
      </c>
      <c r="K351" s="12">
        <v>0.11</v>
      </c>
      <c r="L351" s="7">
        <v>-1371678.38</v>
      </c>
      <c r="M351" s="10">
        <f t="shared" si="108"/>
        <v>1.9999999950425694E-2</v>
      </c>
      <c r="N351" s="12">
        <f t="shared" si="109"/>
        <v>0.12999999995042569</v>
      </c>
      <c r="O351" s="7">
        <f t="shared" si="110"/>
        <v>-6890814.164609327</v>
      </c>
      <c r="P351" s="11">
        <f t="shared" si="111"/>
        <v>0.10047273833285848</v>
      </c>
      <c r="Q351" s="12">
        <f t="shared" si="112"/>
        <v>0.21047273833285848</v>
      </c>
      <c r="R351" s="12">
        <f t="shared" si="114"/>
        <v>8.0472738382432796E-2</v>
      </c>
      <c r="S351" s="12">
        <f t="shared" si="115"/>
        <v>0.61902106471631035</v>
      </c>
      <c r="T351" s="7">
        <f t="shared" si="116"/>
        <v>-213955415.97</v>
      </c>
      <c r="U351" s="7">
        <f t="shared" si="117"/>
        <v>28865631.190000001</v>
      </c>
      <c r="V351" s="7">
        <f t="shared" si="124"/>
        <v>209777531.44</v>
      </c>
      <c r="W351" s="7">
        <f t="shared" si="119"/>
        <v>33043515.719999999</v>
      </c>
      <c r="X351" s="7">
        <f t="shared" si="119"/>
        <v>0</v>
      </c>
      <c r="Y351" s="7" t="str">
        <f t="shared" si="120"/>
        <v/>
      </c>
      <c r="Z351" s="7" t="str">
        <f t="shared" si="121"/>
        <v/>
      </c>
      <c r="AA351" s="7" t="str">
        <f t="shared" si="122"/>
        <v/>
      </c>
      <c r="AB351" s="7" t="str">
        <f t="shared" si="122"/>
        <v/>
      </c>
      <c r="AC351" s="8" t="str">
        <f t="shared" si="123"/>
        <v/>
      </c>
      <c r="AE351" s="9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>
        <v>28865631.190000001</v>
      </c>
      <c r="AR351" s="7">
        <v>188578023.22999999</v>
      </c>
      <c r="AS351" s="7">
        <v>93382389.109999999</v>
      </c>
      <c r="AT351" s="7">
        <v>0</v>
      </c>
      <c r="AU351" s="7">
        <v>28865631.190000001</v>
      </c>
      <c r="AV351" s="7">
        <v>209777531.44</v>
      </c>
      <c r="AW351" s="7">
        <v>33043515.719999999</v>
      </c>
      <c r="AX351" s="7">
        <v>0</v>
      </c>
      <c r="AY351" s="7"/>
      <c r="AZ351" s="7"/>
      <c r="BA351" s="7"/>
      <c r="BB351" s="7"/>
      <c r="BC351" s="7"/>
      <c r="BD351" s="7"/>
      <c r="BE351" s="7"/>
      <c r="BF351" s="7"/>
    </row>
    <row r="352" spans="1:58" hidden="1" x14ac:dyDescent="0.25">
      <c r="A352" s="3" t="s">
        <v>1035</v>
      </c>
      <c r="B352" s="3" t="str">
        <f t="shared" si="113"/>
        <v>RS</v>
      </c>
      <c r="C352" s="3" t="s">
        <v>1529</v>
      </c>
      <c r="D352" s="3">
        <v>6</v>
      </c>
      <c r="E352" s="11">
        <f t="shared" si="104"/>
        <v>0</v>
      </c>
      <c r="F352" s="11">
        <f t="shared" si="105"/>
        <v>1</v>
      </c>
      <c r="G352" s="7">
        <v>20.156976613070025</v>
      </c>
      <c r="H352" s="11">
        <f t="shared" si="106"/>
        <v>0.40313953226140048</v>
      </c>
      <c r="I352" s="7">
        <f t="shared" si="107"/>
        <v>-10885586.560074918</v>
      </c>
      <c r="J352" s="7">
        <v>14203114.191428572</v>
      </c>
      <c r="K352" s="12">
        <v>0.11</v>
      </c>
      <c r="L352" s="7">
        <v>-1091750.98</v>
      </c>
      <c r="M352" s="10">
        <f t="shared" si="108"/>
        <v>7.6867014183330307E-2</v>
      </c>
      <c r="N352" s="12">
        <f t="shared" si="109"/>
        <v>0.18686701418333029</v>
      </c>
      <c r="O352" s="7">
        <f t="shared" si="110"/>
        <v>-653135.19360449503</v>
      </c>
      <c r="P352" s="11">
        <f t="shared" si="111"/>
        <v>4.5985351156203134E-2</v>
      </c>
      <c r="Q352" s="12">
        <f t="shared" si="112"/>
        <v>0.15598535115620313</v>
      </c>
      <c r="R352" s="12">
        <f t="shared" si="114"/>
        <v>-3.0881663027127165E-2</v>
      </c>
      <c r="S352" s="12">
        <f t="shared" si="115"/>
        <v>-0.16526010843641981</v>
      </c>
      <c r="T352" s="7">
        <f t="shared" si="116"/>
        <v>-18238075.98</v>
      </c>
      <c r="U352" s="7">
        <f t="shared" si="117"/>
        <v>24490758.16</v>
      </c>
      <c r="V352" s="7">
        <f t="shared" si="124"/>
        <v>31167797.370000001</v>
      </c>
      <c r="W352" s="7">
        <f t="shared" si="119"/>
        <v>14447019.18</v>
      </c>
      <c r="X352" s="7">
        <f t="shared" si="119"/>
        <v>2885982.41</v>
      </c>
      <c r="Y352" s="7" t="str">
        <f t="shared" si="120"/>
        <v/>
      </c>
      <c r="Z352" s="7" t="str">
        <f t="shared" si="121"/>
        <v/>
      </c>
      <c r="AA352" s="7" t="str">
        <f t="shared" si="122"/>
        <v/>
      </c>
      <c r="AB352" s="7" t="str">
        <f t="shared" si="122"/>
        <v/>
      </c>
      <c r="AC352" s="8" t="str">
        <f t="shared" si="123"/>
        <v/>
      </c>
      <c r="AE352" s="9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>
        <v>24490758.16</v>
      </c>
      <c r="AR352" s="7">
        <v>31167797.370000001</v>
      </c>
      <c r="AS352" s="7">
        <v>14447019.18</v>
      </c>
      <c r="AT352" s="7">
        <v>2885982.41</v>
      </c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</row>
    <row r="353" spans="1:58" hidden="1" x14ac:dyDescent="0.25">
      <c r="A353" s="3" t="s">
        <v>1036</v>
      </c>
      <c r="B353" s="3" t="str">
        <f t="shared" si="113"/>
        <v>RS</v>
      </c>
      <c r="C353" s="3" t="s">
        <v>1529</v>
      </c>
      <c r="D353" s="3">
        <v>7</v>
      </c>
      <c r="E353" s="11">
        <f t="shared" si="104"/>
        <v>0</v>
      </c>
      <c r="F353" s="11">
        <f t="shared" si="105"/>
        <v>1</v>
      </c>
      <c r="G353" s="7">
        <v>7.888017585627229</v>
      </c>
      <c r="H353" s="11">
        <f t="shared" si="106"/>
        <v>0.15776035171254457</v>
      </c>
      <c r="I353" s="7">
        <f t="shared" si="107"/>
        <v>-7833682.3979136506</v>
      </c>
      <c r="J353" s="7">
        <v>3628705.53</v>
      </c>
      <c r="K353" s="12">
        <v>0.14150000000000001</v>
      </c>
      <c r="L353" s="7">
        <v>-550474.63</v>
      </c>
      <c r="M353" s="10">
        <f t="shared" si="108"/>
        <v>0.15170000030286282</v>
      </c>
      <c r="N353" s="12">
        <f t="shared" si="109"/>
        <v>0.29320000030286286</v>
      </c>
      <c r="O353" s="7">
        <f t="shared" si="110"/>
        <v>-470020.94387481903</v>
      </c>
      <c r="P353" s="11">
        <f t="shared" si="111"/>
        <v>0.12952854399150407</v>
      </c>
      <c r="Q353" s="12">
        <f t="shared" si="112"/>
        <v>0.27102854399150411</v>
      </c>
      <c r="R353" s="12">
        <f t="shared" si="114"/>
        <v>-2.217145631135875E-2</v>
      </c>
      <c r="S353" s="12">
        <f t="shared" si="115"/>
        <v>-7.5618882293508216E-2</v>
      </c>
      <c r="T353" s="7">
        <f t="shared" si="116"/>
        <v>-9301013.5700000003</v>
      </c>
      <c r="U353" s="7">
        <f t="shared" si="117"/>
        <v>11814164.43</v>
      </c>
      <c r="V353" s="7">
        <f t="shared" si="124"/>
        <v>16396377</v>
      </c>
      <c r="W353" s="7">
        <f t="shared" si="119"/>
        <v>4718801</v>
      </c>
      <c r="X353" s="7">
        <f t="shared" si="119"/>
        <v>0</v>
      </c>
      <c r="Y353" s="7" t="str">
        <f t="shared" si="120"/>
        <v/>
      </c>
      <c r="Z353" s="7" t="str">
        <f t="shared" si="121"/>
        <v/>
      </c>
      <c r="AA353" s="7" t="str">
        <f t="shared" si="122"/>
        <v/>
      </c>
      <c r="AB353" s="7" t="str">
        <f t="shared" si="122"/>
        <v/>
      </c>
      <c r="AC353" s="8" t="str">
        <f t="shared" si="123"/>
        <v/>
      </c>
      <c r="AE353" s="9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>
        <v>8100237.3899999997</v>
      </c>
      <c r="AR353" s="7">
        <v>15821928.779999999</v>
      </c>
      <c r="AS353" s="7">
        <v>1624283.19</v>
      </c>
      <c r="AT353" s="7">
        <v>0</v>
      </c>
      <c r="AU353" s="7">
        <v>9548456.5999999996</v>
      </c>
      <c r="AV353" s="7">
        <v>15977456.75</v>
      </c>
      <c r="AW353" s="7">
        <v>2136576.59</v>
      </c>
      <c r="AX353" s="7">
        <v>0</v>
      </c>
      <c r="AY353" s="7">
        <v>11814164.43</v>
      </c>
      <c r="AZ353" s="7">
        <v>16396377</v>
      </c>
      <c r="BA353" s="7">
        <v>4718801</v>
      </c>
      <c r="BB353" s="7">
        <v>0</v>
      </c>
      <c r="BC353" s="7"/>
      <c r="BD353" s="7"/>
      <c r="BE353" s="7"/>
      <c r="BF353" s="7"/>
    </row>
    <row r="354" spans="1:58" hidden="1" x14ac:dyDescent="0.25">
      <c r="A354" s="3" t="s">
        <v>266</v>
      </c>
      <c r="B354" s="3" t="str">
        <f t="shared" ref="B354:B406" si="125">RIGHT(A354,2)</f>
        <v>MA</v>
      </c>
      <c r="C354" s="3" t="s">
        <v>1528</v>
      </c>
      <c r="D354" s="3">
        <v>6</v>
      </c>
      <c r="E354" s="11">
        <f t="shared" ref="E354:E405" si="126">IF(U354+X354&gt;=W354,0,(U354+X354-W354)/T354)</f>
        <v>0.34208970008580863</v>
      </c>
      <c r="F354" s="11">
        <f t="shared" ref="F354:F405" si="127">IF(T354&gt;=0,0,1-E354)</f>
        <v>0.65791029991419137</v>
      </c>
      <c r="G354" s="7">
        <v>23.174307685222772</v>
      </c>
      <c r="H354" s="11">
        <f t="shared" ref="H354:H405" si="128">IF(T354&gt;0,"",G354*$G$2*F354/100)</f>
        <v>0.30493231438977325</v>
      </c>
      <c r="I354" s="7">
        <f t="shared" ref="I354:I405" si="129">IF(T354&gt;0,"",T354*(1-H354))</f>
        <v>-102402439.76645124</v>
      </c>
      <c r="J354" s="7">
        <v>31561999.949999999</v>
      </c>
      <c r="K354" s="12">
        <v>0.11</v>
      </c>
      <c r="L354" s="7">
        <v>0</v>
      </c>
      <c r="M354" s="10">
        <f t="shared" ref="M354:M405" si="130">L354*-1/J354</f>
        <v>0</v>
      </c>
      <c r="N354" s="12">
        <f t="shared" ref="N354:N405" si="131">M354+K354</f>
        <v>0.11</v>
      </c>
      <c r="O354" s="7">
        <f t="shared" ref="O354:O405" si="132">6%*I354</f>
        <v>-6144146.3859870741</v>
      </c>
      <c r="P354" s="11">
        <f t="shared" ref="P354:P405" si="133">O354*-1/J354</f>
        <v>0.19466910828593023</v>
      </c>
      <c r="Q354" s="12">
        <f t="shared" ref="Q354:Q405" si="134">P354+K354</f>
        <v>0.30466910828593025</v>
      </c>
      <c r="R354" s="12">
        <f t="shared" ref="R354:R406" si="135">Q354-N354</f>
        <v>0.19466910828593026</v>
      </c>
      <c r="S354" s="12">
        <f t="shared" ref="S354:S406" si="136">Q354/N354-1</f>
        <v>1.7697191662357294</v>
      </c>
      <c r="T354" s="7">
        <f t="shared" si="116"/>
        <v>-147327291.84</v>
      </c>
      <c r="U354" s="7">
        <f t="shared" si="117"/>
        <v>2635774.2999999998</v>
      </c>
      <c r="V354" s="7">
        <f t="shared" si="124"/>
        <v>96928142.760000005</v>
      </c>
      <c r="W354" s="7">
        <f t="shared" si="119"/>
        <v>53034923.380000003</v>
      </c>
      <c r="X354" s="7">
        <f t="shared" si="119"/>
        <v>0</v>
      </c>
      <c r="Y354" s="7" t="str">
        <f t="shared" si="120"/>
        <v/>
      </c>
      <c r="Z354" s="7" t="str">
        <f t="shared" si="121"/>
        <v/>
      </c>
      <c r="AA354" s="7" t="str">
        <f t="shared" si="122"/>
        <v/>
      </c>
      <c r="AB354" s="7" t="str">
        <f t="shared" si="122"/>
        <v/>
      </c>
      <c r="AC354" s="8" t="str">
        <f t="shared" si="123"/>
        <v/>
      </c>
      <c r="AE354" s="9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>
        <v>2548090.2000000002</v>
      </c>
      <c r="AR354" s="7">
        <v>100522008.09999999</v>
      </c>
      <c r="AS354" s="7">
        <v>28841764.199999999</v>
      </c>
      <c r="AT354" s="7">
        <v>27107769.84</v>
      </c>
      <c r="AU354" s="7">
        <v>2548090.2000000002</v>
      </c>
      <c r="AV354" s="7">
        <v>88299768.680000007</v>
      </c>
      <c r="AW354" s="7">
        <v>27240621.370000001</v>
      </c>
      <c r="AX354" s="7">
        <v>27107769.84</v>
      </c>
      <c r="AY354" s="7">
        <v>2635774.2999999998</v>
      </c>
      <c r="AZ354" s="7">
        <v>96928142.760000005</v>
      </c>
      <c r="BA354" s="7">
        <v>53034923.380000003</v>
      </c>
      <c r="BB354" s="7">
        <v>0</v>
      </c>
      <c r="BC354" s="7"/>
      <c r="BD354" s="7"/>
      <c r="BE354" s="7"/>
      <c r="BF354" s="7"/>
    </row>
    <row r="355" spans="1:58" hidden="1" x14ac:dyDescent="0.25">
      <c r="A355" s="3" t="s">
        <v>321</v>
      </c>
      <c r="B355" s="3" t="str">
        <f t="shared" si="125"/>
        <v>MG</v>
      </c>
      <c r="C355" s="3" t="s">
        <v>1530</v>
      </c>
      <c r="D355" s="3">
        <v>7</v>
      </c>
      <c r="E355" s="11">
        <f t="shared" si="126"/>
        <v>0.11004995867969708</v>
      </c>
      <c r="F355" s="11">
        <f t="shared" si="127"/>
        <v>0.88995004132030298</v>
      </c>
      <c r="G355" s="7">
        <v>8.8603727950868052</v>
      </c>
      <c r="H355" s="11">
        <f t="shared" si="128"/>
        <v>0.1577057827020158</v>
      </c>
      <c r="I355" s="7">
        <f t="shared" si="129"/>
        <v>-16351456.814957436</v>
      </c>
      <c r="J355" s="7">
        <v>3962473.6919999998</v>
      </c>
      <c r="K355" s="12">
        <v>0.11</v>
      </c>
      <c r="L355" s="7">
        <v>-810424.46</v>
      </c>
      <c r="M355" s="10">
        <f t="shared" si="130"/>
        <v>0.20452488091875512</v>
      </c>
      <c r="N355" s="12">
        <f t="shared" si="131"/>
        <v>0.31452488091875513</v>
      </c>
      <c r="O355" s="7">
        <f t="shared" si="132"/>
        <v>-981087.40889744612</v>
      </c>
      <c r="P355" s="11">
        <f t="shared" si="133"/>
        <v>0.24759468078695479</v>
      </c>
      <c r="Q355" s="12">
        <f t="shared" si="134"/>
        <v>0.35759468078695478</v>
      </c>
      <c r="R355" s="12">
        <f t="shared" si="135"/>
        <v>4.3069799868199643E-2</v>
      </c>
      <c r="S355" s="12">
        <f t="shared" si="136"/>
        <v>0.13693606605108299</v>
      </c>
      <c r="T355" s="7">
        <f t="shared" si="116"/>
        <v>-19412999.020000003</v>
      </c>
      <c r="U355" s="7">
        <f t="shared" si="117"/>
        <v>11176095.23</v>
      </c>
      <c r="V355" s="7">
        <f t="shared" si="124"/>
        <v>17276599.280000001</v>
      </c>
      <c r="W355" s="7">
        <f t="shared" si="119"/>
        <v>13312494.970000001</v>
      </c>
      <c r="X355" s="7">
        <f t="shared" si="119"/>
        <v>0</v>
      </c>
      <c r="Y355" s="7" t="str">
        <f t="shared" si="120"/>
        <v/>
      </c>
      <c r="Z355" s="7" t="str">
        <f t="shared" si="121"/>
        <v/>
      </c>
      <c r="AA355" s="7" t="str">
        <f t="shared" si="122"/>
        <v/>
      </c>
      <c r="AB355" s="7" t="str">
        <f t="shared" si="122"/>
        <v/>
      </c>
      <c r="AC355" s="8" t="str">
        <f t="shared" si="123"/>
        <v/>
      </c>
      <c r="AE355" s="9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>
        <v>7951992.9500000002</v>
      </c>
      <c r="AR355" s="7">
        <v>16031726.66</v>
      </c>
      <c r="AS355" s="7">
        <v>7805178.3200000003</v>
      </c>
      <c r="AT355" s="7">
        <v>0</v>
      </c>
      <c r="AU355" s="7">
        <v>8915155.4399999995</v>
      </c>
      <c r="AV355" s="7">
        <v>17071340.859999999</v>
      </c>
      <c r="AW355" s="7">
        <v>9510338.0399999991</v>
      </c>
      <c r="AX355" s="7">
        <v>0</v>
      </c>
      <c r="AY355" s="7">
        <v>11176095.23</v>
      </c>
      <c r="AZ355" s="7">
        <v>17276599.280000001</v>
      </c>
      <c r="BA355" s="7">
        <v>13312494.970000001</v>
      </c>
      <c r="BB355" s="7">
        <v>0</v>
      </c>
      <c r="BC355" s="7"/>
      <c r="BD355" s="7"/>
      <c r="BE355" s="7"/>
      <c r="BF355" s="7"/>
    </row>
    <row r="356" spans="1:58" hidden="1" x14ac:dyDescent="0.25">
      <c r="A356" s="3" t="s">
        <v>12</v>
      </c>
      <c r="B356" s="3" t="str">
        <f t="shared" si="125"/>
        <v>AL</v>
      </c>
      <c r="C356" s="3" t="s">
        <v>1528</v>
      </c>
      <c r="D356" s="3">
        <v>6</v>
      </c>
      <c r="E356" s="11">
        <f t="shared" si="126"/>
        <v>0.41875231029856358</v>
      </c>
      <c r="F356" s="11">
        <f t="shared" si="127"/>
        <v>0.58124768970143648</v>
      </c>
      <c r="G356" s="7">
        <v>19.553648716012983</v>
      </c>
      <c r="H356" s="11">
        <f t="shared" si="128"/>
        <v>0.22731026282832012</v>
      </c>
      <c r="I356" s="7">
        <f t="shared" si="129"/>
        <v>-23456359.741555102</v>
      </c>
      <c r="J356" s="7">
        <v>6461010.9299999997</v>
      </c>
      <c r="K356" s="12">
        <v>0.11</v>
      </c>
      <c r="L356" s="7">
        <v>-539494.41</v>
      </c>
      <c r="M356" s="10">
        <f t="shared" si="130"/>
        <v>8.3499999589073601E-2</v>
      </c>
      <c r="N356" s="12">
        <f t="shared" si="131"/>
        <v>0.1934999995890736</v>
      </c>
      <c r="O356" s="7">
        <f t="shared" si="132"/>
        <v>-1407381.584493306</v>
      </c>
      <c r="P356" s="11">
        <f t="shared" si="133"/>
        <v>0.21782683851508453</v>
      </c>
      <c r="Q356" s="12">
        <f t="shared" si="134"/>
        <v>0.32782683851508454</v>
      </c>
      <c r="R356" s="12">
        <f t="shared" si="135"/>
        <v>0.13432683892601094</v>
      </c>
      <c r="S356" s="12">
        <f t="shared" si="136"/>
        <v>0.69419555147945333</v>
      </c>
      <c r="T356" s="7">
        <f t="shared" si="116"/>
        <v>-30356763.670000002</v>
      </c>
      <c r="U356" s="7">
        <f t="shared" si="117"/>
        <v>7999202.4199999999</v>
      </c>
      <c r="V356" s="7">
        <f t="shared" si="124"/>
        <v>17644798.75</v>
      </c>
      <c r="W356" s="7">
        <f t="shared" si="119"/>
        <v>21474449.940000001</v>
      </c>
      <c r="X356" s="7">
        <f t="shared" si="119"/>
        <v>763282.6</v>
      </c>
      <c r="Y356" s="7" t="str">
        <f t="shared" si="120"/>
        <v/>
      </c>
      <c r="Z356" s="7" t="str">
        <f t="shared" si="121"/>
        <v/>
      </c>
      <c r="AA356" s="7" t="str">
        <f t="shared" si="122"/>
        <v/>
      </c>
      <c r="AB356" s="7" t="str">
        <f t="shared" si="122"/>
        <v/>
      </c>
      <c r="AC356" s="8" t="str">
        <f t="shared" si="123"/>
        <v/>
      </c>
      <c r="AE356" s="9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>
        <v>7999202.4199999999</v>
      </c>
      <c r="AR356" s="7">
        <v>17644798.75</v>
      </c>
      <c r="AS356" s="7">
        <v>21474449.940000001</v>
      </c>
      <c r="AT356" s="7">
        <v>763282.6</v>
      </c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</row>
    <row r="357" spans="1:58" x14ac:dyDescent="0.25">
      <c r="A357" s="3" t="s">
        <v>496</v>
      </c>
      <c r="B357" s="3" t="str">
        <f t="shared" si="125"/>
        <v>MT</v>
      </c>
      <c r="C357" s="3" t="s">
        <v>1526</v>
      </c>
      <c r="D357" s="3">
        <v>6</v>
      </c>
      <c r="E357" s="11">
        <f t="shared" si="126"/>
        <v>0</v>
      </c>
      <c r="F357" s="11">
        <f t="shared" si="127"/>
        <v>1</v>
      </c>
      <c r="G357" s="7">
        <v>19.808007761994769</v>
      </c>
      <c r="H357" s="11">
        <f t="shared" si="128"/>
        <v>0.3961601552398954</v>
      </c>
      <c r="I357" s="7">
        <f t="shared" si="129"/>
        <v>-42614596.980880313</v>
      </c>
      <c r="J357" s="7">
        <v>20176319.800000001</v>
      </c>
      <c r="K357" s="12">
        <v>0.1244</v>
      </c>
      <c r="L357" s="7">
        <v>-1408307.12</v>
      </c>
      <c r="M357" s="10">
        <f t="shared" si="130"/>
        <v>6.9799999898891379E-2</v>
      </c>
      <c r="N357" s="12">
        <f t="shared" si="131"/>
        <v>0.19419999989889136</v>
      </c>
      <c r="O357" s="7">
        <f t="shared" si="132"/>
        <v>-2556875.8188528186</v>
      </c>
      <c r="P357" s="11">
        <f t="shared" si="133"/>
        <v>0.12672657076206822</v>
      </c>
      <c r="Q357" s="12">
        <f t="shared" si="134"/>
        <v>0.25112657076206824</v>
      </c>
      <c r="R357" s="12">
        <f t="shared" si="135"/>
        <v>5.6926570863176873E-2</v>
      </c>
      <c r="S357" s="12">
        <f t="shared" si="136"/>
        <v>0.29313373271274568</v>
      </c>
      <c r="T357" s="7">
        <f t="shared" si="116"/>
        <v>-70572681.399999991</v>
      </c>
      <c r="U357" s="7">
        <f t="shared" si="117"/>
        <v>31524598.760000002</v>
      </c>
      <c r="V357" s="7">
        <f t="shared" si="124"/>
        <v>70996353.829999998</v>
      </c>
      <c r="W357" s="7">
        <f t="shared" si="119"/>
        <v>31100926.329999998</v>
      </c>
      <c r="X357" s="7">
        <f t="shared" si="119"/>
        <v>0</v>
      </c>
      <c r="Y357" s="7" t="str">
        <f t="shared" si="120"/>
        <v/>
      </c>
      <c r="Z357" s="7" t="str">
        <f t="shared" si="121"/>
        <v/>
      </c>
      <c r="AA357" s="7" t="str">
        <f t="shared" si="122"/>
        <v/>
      </c>
      <c r="AB357" s="7" t="str">
        <f t="shared" si="122"/>
        <v/>
      </c>
      <c r="AC357" s="8" t="str">
        <f t="shared" si="123"/>
        <v/>
      </c>
      <c r="AE357" s="9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>
        <v>22404349.989999998</v>
      </c>
      <c r="AR357" s="7">
        <v>34517214.850000001</v>
      </c>
      <c r="AS357" s="7">
        <v>13699075.92</v>
      </c>
      <c r="AT357" s="7">
        <v>0</v>
      </c>
      <c r="AU357" s="7">
        <v>26338718.34</v>
      </c>
      <c r="AV357" s="7">
        <v>55166158.509999998</v>
      </c>
      <c r="AW357" s="7">
        <v>25379493.649999999</v>
      </c>
      <c r="AX357" s="7">
        <v>0</v>
      </c>
      <c r="AY357" s="7">
        <v>31524598.760000002</v>
      </c>
      <c r="AZ357" s="7">
        <v>70996353.829999998</v>
      </c>
      <c r="BA357" s="7">
        <v>31100926.329999998</v>
      </c>
      <c r="BB357" s="7">
        <v>0</v>
      </c>
      <c r="BC357" s="7"/>
      <c r="BD357" s="7"/>
      <c r="BE357" s="7"/>
      <c r="BF357" s="7"/>
    </row>
    <row r="358" spans="1:58" hidden="1" x14ac:dyDescent="0.25">
      <c r="A358" s="3" t="s">
        <v>1500</v>
      </c>
      <c r="B358" s="3" t="str">
        <f t="shared" si="125"/>
        <v>TO</v>
      </c>
      <c r="C358" s="3" t="s">
        <v>1527</v>
      </c>
      <c r="D358" s="3">
        <v>6</v>
      </c>
      <c r="E358" s="11">
        <f t="shared" si="126"/>
        <v>0</v>
      </c>
      <c r="F358" s="11">
        <f t="shared" si="127"/>
        <v>1</v>
      </c>
      <c r="G358" s="7">
        <v>19.558043914966884</v>
      </c>
      <c r="H358" s="11">
        <f t="shared" si="128"/>
        <v>0.39116087829933766</v>
      </c>
      <c r="I358" s="7">
        <f t="shared" si="129"/>
        <v>-46433816.000673063</v>
      </c>
      <c r="J358" s="7">
        <v>21748783.16</v>
      </c>
      <c r="K358" s="12">
        <v>0.14349999999999999</v>
      </c>
      <c r="L358" s="7">
        <v>-1402796.51</v>
      </c>
      <c r="M358" s="10">
        <f t="shared" si="130"/>
        <v>6.4499999824357987E-2</v>
      </c>
      <c r="N358" s="12">
        <f t="shared" si="131"/>
        <v>0.20799999982435796</v>
      </c>
      <c r="O358" s="7">
        <f t="shared" si="132"/>
        <v>-2786028.9600403835</v>
      </c>
      <c r="P358" s="11">
        <f t="shared" si="133"/>
        <v>0.12810045231240347</v>
      </c>
      <c r="Q358" s="12">
        <f t="shared" si="134"/>
        <v>0.27160045231240348</v>
      </c>
      <c r="R358" s="12">
        <f t="shared" si="135"/>
        <v>6.3600452488045522E-2</v>
      </c>
      <c r="S358" s="12">
        <f t="shared" si="136"/>
        <v>0.30577140645072998</v>
      </c>
      <c r="T358" s="7">
        <f t="shared" si="116"/>
        <v>-76266150.360000014</v>
      </c>
      <c r="U358" s="7">
        <f t="shared" si="117"/>
        <v>51471176.579999998</v>
      </c>
      <c r="V358" s="7">
        <f t="shared" si="124"/>
        <v>109862753.34</v>
      </c>
      <c r="W358" s="7">
        <f t="shared" si="119"/>
        <v>21829209.09</v>
      </c>
      <c r="X358" s="7">
        <f t="shared" si="119"/>
        <v>3954635.49</v>
      </c>
      <c r="Y358" s="7" t="str">
        <f t="shared" si="120"/>
        <v/>
      </c>
      <c r="Z358" s="7" t="str">
        <f t="shared" si="121"/>
        <v/>
      </c>
      <c r="AA358" s="7" t="str">
        <f t="shared" si="122"/>
        <v/>
      </c>
      <c r="AB358" s="7" t="str">
        <f t="shared" si="122"/>
        <v/>
      </c>
      <c r="AC358" s="8" t="str">
        <f t="shared" si="123"/>
        <v/>
      </c>
      <c r="AE358" s="9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>
        <v>35727795.600000001</v>
      </c>
      <c r="AR358" s="7">
        <v>63518163.469999999</v>
      </c>
      <c r="AS358" s="7">
        <v>17826294.649999999</v>
      </c>
      <c r="AT358" s="7">
        <v>938299.06</v>
      </c>
      <c r="AU358" s="7">
        <v>40644651.149999999</v>
      </c>
      <c r="AV358" s="7">
        <v>75779637.519999996</v>
      </c>
      <c r="AW358" s="7">
        <v>22662667.809999999</v>
      </c>
      <c r="AX358" s="7">
        <v>887315.62</v>
      </c>
      <c r="AY358" s="7">
        <v>51471176.579999998</v>
      </c>
      <c r="AZ358" s="7">
        <v>109862753.34</v>
      </c>
      <c r="BA358" s="7">
        <v>21829209.09</v>
      </c>
      <c r="BB358" s="7">
        <v>3954635.49</v>
      </c>
      <c r="BC358" s="7"/>
      <c r="BD358" s="7"/>
      <c r="BE358" s="7"/>
      <c r="BF358" s="7"/>
    </row>
    <row r="359" spans="1:58" x14ac:dyDescent="0.25">
      <c r="A359" s="3" t="s">
        <v>497</v>
      </c>
      <c r="B359" s="3" t="str">
        <f t="shared" si="125"/>
        <v>MT</v>
      </c>
      <c r="C359" s="3" t="s">
        <v>1526</v>
      </c>
      <c r="D359" s="3">
        <v>6</v>
      </c>
      <c r="E359" s="11">
        <f t="shared" si="126"/>
        <v>0</v>
      </c>
      <c r="F359" s="11">
        <f t="shared" si="127"/>
        <v>1</v>
      </c>
      <c r="G359" s="7">
        <v>21.624160936958141</v>
      </c>
      <c r="H359" s="11">
        <f t="shared" si="128"/>
        <v>0.43248321873916284</v>
      </c>
      <c r="I359" s="7">
        <f t="shared" si="129"/>
        <v>-2698470.7253539963</v>
      </c>
      <c r="J359" s="7">
        <v>11495323.58</v>
      </c>
      <c r="K359" s="12">
        <v>0.11</v>
      </c>
      <c r="L359" s="7">
        <v>-308074.67</v>
      </c>
      <c r="M359" s="10">
        <f t="shared" si="130"/>
        <v>2.6799999830887752E-2</v>
      </c>
      <c r="N359" s="12">
        <f t="shared" si="131"/>
        <v>0.13679999983088775</v>
      </c>
      <c r="O359" s="7">
        <f t="shared" si="132"/>
        <v>-161908.24352123978</v>
      </c>
      <c r="P359" s="11">
        <f t="shared" si="133"/>
        <v>1.4084705175497094E-2</v>
      </c>
      <c r="Q359" s="12">
        <f t="shared" si="134"/>
        <v>0.12408470517549709</v>
      </c>
      <c r="R359" s="12">
        <f t="shared" si="135"/>
        <v>-1.271529465539066E-2</v>
      </c>
      <c r="S359" s="12">
        <f t="shared" si="136"/>
        <v>-9.2948060461325421E-2</v>
      </c>
      <c r="T359" s="7">
        <f t="shared" si="116"/>
        <v>-4754873.8900000006</v>
      </c>
      <c r="U359" s="7">
        <f t="shared" si="117"/>
        <v>20217129.719999999</v>
      </c>
      <c r="V359" s="7">
        <f t="shared" si="124"/>
        <v>21416309.039999999</v>
      </c>
      <c r="W359" s="7">
        <f t="shared" si="119"/>
        <v>3625869.83</v>
      </c>
      <c r="X359" s="7">
        <f t="shared" si="119"/>
        <v>70175.259999999995</v>
      </c>
      <c r="Y359" s="7" t="str">
        <f t="shared" si="120"/>
        <v/>
      </c>
      <c r="Z359" s="7" t="str">
        <f t="shared" si="121"/>
        <v/>
      </c>
      <c r="AA359" s="7" t="str">
        <f t="shared" si="122"/>
        <v/>
      </c>
      <c r="AB359" s="7" t="str">
        <f t="shared" si="122"/>
        <v/>
      </c>
      <c r="AC359" s="8" t="str">
        <f t="shared" si="123"/>
        <v/>
      </c>
      <c r="AE359" s="9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>
        <v>11977228.57</v>
      </c>
      <c r="AR359" s="7">
        <v>13215542.49</v>
      </c>
      <c r="AS359" s="7">
        <v>1841303.73</v>
      </c>
      <c r="AT359" s="7">
        <v>85218.26</v>
      </c>
      <c r="AU359" s="7">
        <v>14620183.51</v>
      </c>
      <c r="AV359" s="7">
        <v>16287266.65</v>
      </c>
      <c r="AW359" s="7">
        <v>2717769.32</v>
      </c>
      <c r="AX359" s="7">
        <v>77627.5</v>
      </c>
      <c r="AY359" s="7">
        <v>20217129.719999999</v>
      </c>
      <c r="AZ359" s="7">
        <v>21416309.039999999</v>
      </c>
      <c r="BA359" s="7">
        <v>3625869.83</v>
      </c>
      <c r="BB359" s="7">
        <v>70175.259999999995</v>
      </c>
      <c r="BC359" s="7"/>
      <c r="BD359" s="7"/>
      <c r="BE359" s="7"/>
      <c r="BF359" s="7"/>
    </row>
    <row r="360" spans="1:58" hidden="1" x14ac:dyDescent="0.25">
      <c r="A360" s="3" t="s">
        <v>710</v>
      </c>
      <c r="B360" s="3" t="str">
        <f t="shared" si="125"/>
        <v>PI</v>
      </c>
      <c r="C360" s="3" t="s">
        <v>1528</v>
      </c>
      <c r="D360" s="3">
        <v>7</v>
      </c>
      <c r="E360" s="11">
        <f t="shared" si="126"/>
        <v>0</v>
      </c>
      <c r="F360" s="11">
        <f t="shared" si="127"/>
        <v>1</v>
      </c>
      <c r="G360" s="7">
        <v>19.078309725299199</v>
      </c>
      <c r="H360" s="11">
        <f t="shared" si="128"/>
        <v>0.381566194505984</v>
      </c>
      <c r="I360" s="7">
        <f t="shared" si="129"/>
        <v>-15449043.738201622</v>
      </c>
      <c r="J360" s="7">
        <v>5288801.83</v>
      </c>
      <c r="K360" s="12">
        <v>0.11</v>
      </c>
      <c r="L360" s="7">
        <v>-123757.75999999999</v>
      </c>
      <c r="M360" s="10">
        <f t="shared" si="130"/>
        <v>2.3399961650671264E-2</v>
      </c>
      <c r="N360" s="12">
        <f t="shared" si="131"/>
        <v>0.13339996165067125</v>
      </c>
      <c r="O360" s="7">
        <f t="shared" si="132"/>
        <v>-926942.62429209729</v>
      </c>
      <c r="P360" s="11">
        <f t="shared" si="133"/>
        <v>0.17526514588505526</v>
      </c>
      <c r="Q360" s="12">
        <f t="shared" si="134"/>
        <v>0.28526514588505525</v>
      </c>
      <c r="R360" s="12">
        <f t="shared" si="135"/>
        <v>0.151865184234384</v>
      </c>
      <c r="S360" s="12">
        <f t="shared" si="136"/>
        <v>1.1384199991906057</v>
      </c>
      <c r="T360" s="7">
        <f t="shared" si="116"/>
        <v>-24980917.280000001</v>
      </c>
      <c r="U360" s="7">
        <f t="shared" si="117"/>
        <v>3650235.36</v>
      </c>
      <c r="V360" s="7">
        <f t="shared" si="124"/>
        <v>27170267.140000001</v>
      </c>
      <c r="W360" s="7">
        <f t="shared" si="119"/>
        <v>1709763.58</v>
      </c>
      <c r="X360" s="7">
        <f t="shared" si="119"/>
        <v>248878.07999999999</v>
      </c>
      <c r="Y360" s="7" t="str">
        <f t="shared" si="120"/>
        <v/>
      </c>
      <c r="Z360" s="7" t="str">
        <f t="shared" si="121"/>
        <v/>
      </c>
      <c r="AA360" s="7" t="str">
        <f t="shared" si="122"/>
        <v/>
      </c>
      <c r="AB360" s="7" t="str">
        <f t="shared" si="122"/>
        <v/>
      </c>
      <c r="AC360" s="8" t="str">
        <f t="shared" si="123"/>
        <v/>
      </c>
      <c r="AE360" s="9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>
        <v>2720734.59</v>
      </c>
      <c r="AR360" s="7">
        <v>16869734.219999999</v>
      </c>
      <c r="AS360" s="7">
        <v>1417259.83</v>
      </c>
      <c r="AT360" s="7">
        <v>40245.660000000003</v>
      </c>
      <c r="AU360" s="7">
        <v>3141696.26</v>
      </c>
      <c r="AV360" s="7">
        <v>20981479.129999999</v>
      </c>
      <c r="AW360" s="7">
        <v>1551488.93</v>
      </c>
      <c r="AX360" s="7">
        <v>289497.05</v>
      </c>
      <c r="AY360" s="7">
        <v>3650235.36</v>
      </c>
      <c r="AZ360" s="7">
        <v>27170267.140000001</v>
      </c>
      <c r="BA360" s="7">
        <v>1709763.58</v>
      </c>
      <c r="BB360" s="7">
        <v>248878.07999999999</v>
      </c>
      <c r="BC360" s="7"/>
      <c r="BD360" s="7"/>
      <c r="BE360" s="7"/>
      <c r="BF360" s="7"/>
    </row>
    <row r="361" spans="1:58" hidden="1" x14ac:dyDescent="0.25">
      <c r="A361" s="3" t="s">
        <v>13</v>
      </c>
      <c r="B361" s="3" t="str">
        <f t="shared" si="125"/>
        <v>AL</v>
      </c>
      <c r="C361" s="3" t="s">
        <v>1528</v>
      </c>
      <c r="D361" s="3">
        <v>6</v>
      </c>
      <c r="E361" s="11">
        <f t="shared" si="126"/>
        <v>0.53082810568899108</v>
      </c>
      <c r="F361" s="11">
        <f t="shared" si="127"/>
        <v>0.46917189431100892</v>
      </c>
      <c r="G361" s="7">
        <v>19.384698067180896</v>
      </c>
      <c r="H361" s="11">
        <f t="shared" si="128"/>
        <v>0.1818951102565243</v>
      </c>
      <c r="I361" s="7">
        <f t="shared" si="129"/>
        <v>-61256725.936735734</v>
      </c>
      <c r="J361" s="7">
        <v>13047385.52</v>
      </c>
      <c r="K361" s="12">
        <v>0.12</v>
      </c>
      <c r="L361" s="7">
        <v>-1527848.84</v>
      </c>
      <c r="M361" s="10">
        <f t="shared" si="130"/>
        <v>0.11709999966338085</v>
      </c>
      <c r="N361" s="12">
        <f t="shared" si="131"/>
        <v>0.23709999966338086</v>
      </c>
      <c r="O361" s="7">
        <f t="shared" si="132"/>
        <v>-3675403.5562041439</v>
      </c>
      <c r="P361" s="11">
        <f t="shared" si="133"/>
        <v>0.28169655526543713</v>
      </c>
      <c r="Q361" s="12">
        <f t="shared" si="134"/>
        <v>0.40169655526543713</v>
      </c>
      <c r="R361" s="12">
        <f t="shared" si="135"/>
        <v>0.16459655560205627</v>
      </c>
      <c r="S361" s="12">
        <f t="shared" si="136"/>
        <v>0.6942073211123565</v>
      </c>
      <c r="T361" s="7">
        <f t="shared" si="116"/>
        <v>-74876371.849999994</v>
      </c>
      <c r="U361" s="7">
        <f t="shared" si="117"/>
        <v>48488.97</v>
      </c>
      <c r="V361" s="7">
        <f t="shared" si="124"/>
        <v>35129889.219999999</v>
      </c>
      <c r="W361" s="7">
        <f t="shared" si="119"/>
        <v>41121440.409999996</v>
      </c>
      <c r="X361" s="7">
        <f t="shared" si="119"/>
        <v>1326468.81</v>
      </c>
      <c r="Y361" s="7" t="str">
        <f t="shared" si="120"/>
        <v/>
      </c>
      <c r="Z361" s="7" t="str">
        <f t="shared" si="121"/>
        <v/>
      </c>
      <c r="AA361" s="7" t="str">
        <f t="shared" si="122"/>
        <v/>
      </c>
      <c r="AB361" s="7" t="str">
        <f t="shared" si="122"/>
        <v/>
      </c>
      <c r="AC361" s="8" t="str">
        <f t="shared" si="123"/>
        <v/>
      </c>
      <c r="AE361" s="9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>
        <v>48488.97</v>
      </c>
      <c r="AR361" s="7">
        <v>35129889.219999999</v>
      </c>
      <c r="AS361" s="7">
        <v>41121440.409999996</v>
      </c>
      <c r="AT361" s="7">
        <v>1326468.81</v>
      </c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</row>
    <row r="362" spans="1:58" hidden="1" x14ac:dyDescent="0.25">
      <c r="A362" s="3" t="s">
        <v>1037</v>
      </c>
      <c r="B362" s="3" t="str">
        <f t="shared" si="125"/>
        <v>RS</v>
      </c>
      <c r="C362" s="3" t="s">
        <v>1529</v>
      </c>
      <c r="D362" s="3">
        <v>7</v>
      </c>
      <c r="E362" s="11">
        <f t="shared" si="126"/>
        <v>0</v>
      </c>
      <c r="F362" s="11">
        <f t="shared" si="127"/>
        <v>1</v>
      </c>
      <c r="G362" s="7">
        <v>12.018841047104075</v>
      </c>
      <c r="H362" s="11">
        <f t="shared" si="128"/>
        <v>0.24037682094208151</v>
      </c>
      <c r="I362" s="7">
        <f t="shared" si="129"/>
        <v>-14693566.739415158</v>
      </c>
      <c r="J362" s="7">
        <v>5145416.8</v>
      </c>
      <c r="K362" s="12">
        <v>0.14429999999999998</v>
      </c>
      <c r="L362" s="7">
        <v>-1243647.24</v>
      </c>
      <c r="M362" s="10">
        <f t="shared" si="130"/>
        <v>0.24169999989116528</v>
      </c>
      <c r="N362" s="12">
        <f t="shared" si="131"/>
        <v>0.38599999989116529</v>
      </c>
      <c r="O362" s="7">
        <f t="shared" si="132"/>
        <v>-881614.00436490937</v>
      </c>
      <c r="P362" s="11">
        <f t="shared" si="133"/>
        <v>0.1713396676368199</v>
      </c>
      <c r="Q362" s="12">
        <f t="shared" si="134"/>
        <v>0.31563966763681989</v>
      </c>
      <c r="R362" s="12">
        <f t="shared" si="135"/>
        <v>-7.0360332254345404E-2</v>
      </c>
      <c r="S362" s="12">
        <f t="shared" si="136"/>
        <v>-0.18228065356006184</v>
      </c>
      <c r="T362" s="7">
        <f t="shared" si="116"/>
        <v>-19343231.150000002</v>
      </c>
      <c r="U362" s="7">
        <f t="shared" si="117"/>
        <v>14170494.17</v>
      </c>
      <c r="V362" s="7">
        <f t="shared" si="124"/>
        <v>19372864.100000001</v>
      </c>
      <c r="W362" s="7">
        <f t="shared" si="119"/>
        <v>14140861.220000001</v>
      </c>
      <c r="X362" s="7">
        <f t="shared" si="119"/>
        <v>0</v>
      </c>
      <c r="Y362" s="7" t="str">
        <f t="shared" si="120"/>
        <v/>
      </c>
      <c r="Z362" s="7" t="str">
        <f t="shared" si="121"/>
        <v/>
      </c>
      <c r="AA362" s="7" t="str">
        <f t="shared" si="122"/>
        <v/>
      </c>
      <c r="AB362" s="7" t="str">
        <f t="shared" si="122"/>
        <v/>
      </c>
      <c r="AC362" s="8" t="str">
        <f t="shared" si="123"/>
        <v/>
      </c>
      <c r="AE362" s="9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>
        <v>9100966.1400000006</v>
      </c>
      <c r="AR362" s="7">
        <v>14992686.51</v>
      </c>
      <c r="AS362" s="7">
        <v>10709413.02</v>
      </c>
      <c r="AT362" s="7">
        <v>243072</v>
      </c>
      <c r="AU362" s="7">
        <v>10943690.99</v>
      </c>
      <c r="AV362" s="7">
        <v>17166848.260000002</v>
      </c>
      <c r="AW362" s="7">
        <v>12689970.460000001</v>
      </c>
      <c r="AX362" s="7">
        <v>140800</v>
      </c>
      <c r="AY362" s="7">
        <v>14170494.17</v>
      </c>
      <c r="AZ362" s="7">
        <v>19372864.100000001</v>
      </c>
      <c r="BA362" s="7">
        <v>14140861.220000001</v>
      </c>
      <c r="BB362" s="7">
        <v>0</v>
      </c>
      <c r="BC362" s="7"/>
      <c r="BD362" s="7"/>
      <c r="BE362" s="7"/>
      <c r="BF362" s="7"/>
    </row>
    <row r="363" spans="1:58" hidden="1" x14ac:dyDescent="0.25">
      <c r="A363" s="3" t="s">
        <v>890</v>
      </c>
      <c r="B363" s="3" t="str">
        <f t="shared" si="125"/>
        <v>RJ</v>
      </c>
      <c r="C363" s="3" t="s">
        <v>1530</v>
      </c>
      <c r="D363" s="3">
        <v>7</v>
      </c>
      <c r="E363" s="11">
        <f t="shared" si="126"/>
        <v>0</v>
      </c>
      <c r="F363" s="11">
        <f t="shared" si="127"/>
        <v>1</v>
      </c>
      <c r="G363" s="7">
        <v>6.9973654601647519</v>
      </c>
      <c r="H363" s="11">
        <f t="shared" si="128"/>
        <v>0.13994730920329504</v>
      </c>
      <c r="I363" s="7">
        <f t="shared" si="129"/>
        <v>-42457838.987745672</v>
      </c>
      <c r="J363" s="7">
        <v>14500660.720000001</v>
      </c>
      <c r="K363" s="12">
        <v>0.11</v>
      </c>
      <c r="L363" s="7">
        <v>-261184.34</v>
      </c>
      <c r="M363" s="10">
        <f t="shared" si="130"/>
        <v>1.8011892357412525E-2</v>
      </c>
      <c r="N363" s="12">
        <f t="shared" si="131"/>
        <v>0.12801189235741253</v>
      </c>
      <c r="O363" s="7">
        <f t="shared" si="132"/>
        <v>-2547470.3392647402</v>
      </c>
      <c r="P363" s="11">
        <f t="shared" si="133"/>
        <v>0.17567960443010353</v>
      </c>
      <c r="Q363" s="12">
        <f t="shared" si="134"/>
        <v>0.28567960443010354</v>
      </c>
      <c r="R363" s="12">
        <f t="shared" si="135"/>
        <v>0.15766771207269101</v>
      </c>
      <c r="S363" s="12">
        <f t="shared" si="136"/>
        <v>1.231664567792488</v>
      </c>
      <c r="T363" s="7">
        <f t="shared" si="116"/>
        <v>-49366555.609999999</v>
      </c>
      <c r="U363" s="7">
        <f t="shared" si="117"/>
        <v>8564633.0600000005</v>
      </c>
      <c r="V363" s="7">
        <f t="shared" si="124"/>
        <v>54740809.82</v>
      </c>
      <c r="W363" s="7">
        <f t="shared" si="119"/>
        <v>3190378.85</v>
      </c>
      <c r="X363" s="7">
        <f t="shared" si="119"/>
        <v>0</v>
      </c>
      <c r="Y363" s="7" t="str">
        <f t="shared" si="120"/>
        <v/>
      </c>
      <c r="Z363" s="7" t="str">
        <f t="shared" si="121"/>
        <v/>
      </c>
      <c r="AA363" s="7" t="str">
        <f t="shared" si="122"/>
        <v/>
      </c>
      <c r="AB363" s="7" t="str">
        <f t="shared" si="122"/>
        <v/>
      </c>
      <c r="AC363" s="8" t="str">
        <f t="shared" si="123"/>
        <v/>
      </c>
      <c r="AE363" s="9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>
        <v>1958014.62</v>
      </c>
      <c r="AR363" s="7">
        <v>42409466.189999998</v>
      </c>
      <c r="AS363" s="7">
        <v>1152158.49</v>
      </c>
      <c r="AT363" s="7">
        <v>0</v>
      </c>
      <c r="AU363" s="7">
        <v>5565030.6600000001</v>
      </c>
      <c r="AV363" s="7">
        <v>46174608.130000003</v>
      </c>
      <c r="AW363" s="7">
        <v>1818901.37</v>
      </c>
      <c r="AX363" s="7">
        <v>0</v>
      </c>
      <c r="AY363" s="7">
        <v>8564633.0600000005</v>
      </c>
      <c r="AZ363" s="7">
        <v>54740809.82</v>
      </c>
      <c r="BA363" s="7">
        <v>3190378.85</v>
      </c>
      <c r="BB363" s="7">
        <v>0</v>
      </c>
      <c r="BC363" s="7"/>
      <c r="BD363" s="7"/>
      <c r="BE363" s="7"/>
      <c r="BF363" s="7"/>
    </row>
    <row r="364" spans="1:58" hidden="1" x14ac:dyDescent="0.25">
      <c r="A364" s="3" t="s">
        <v>92</v>
      </c>
      <c r="B364" s="3" t="str">
        <f t="shared" si="125"/>
        <v>ES</v>
      </c>
      <c r="C364" s="3" t="s">
        <v>1530</v>
      </c>
      <c r="D364" s="3">
        <v>6</v>
      </c>
      <c r="E364" s="11">
        <f t="shared" si="126"/>
        <v>3.6759586325255646E-2</v>
      </c>
      <c r="F364" s="11">
        <f t="shared" si="127"/>
        <v>0.96324041367474433</v>
      </c>
      <c r="G364" s="7">
        <v>8.512226320144606</v>
      </c>
      <c r="H364" s="11">
        <f t="shared" si="128"/>
        <v>0.16398640803818273</v>
      </c>
      <c r="I364" s="7">
        <f t="shared" si="129"/>
        <v>-60283713.3751022</v>
      </c>
      <c r="J364" s="7">
        <v>15251195.220000001</v>
      </c>
      <c r="K364" s="12">
        <v>0.11</v>
      </c>
      <c r="L364" s="7">
        <v>0</v>
      </c>
      <c r="M364" s="10">
        <f t="shared" si="130"/>
        <v>0</v>
      </c>
      <c r="N364" s="12">
        <f t="shared" si="131"/>
        <v>0.11</v>
      </c>
      <c r="O364" s="7">
        <f t="shared" si="132"/>
        <v>-3617022.8025061321</v>
      </c>
      <c r="P364" s="11">
        <f t="shared" si="133"/>
        <v>0.23716323542713999</v>
      </c>
      <c r="Q364" s="12">
        <f t="shared" si="134"/>
        <v>0.34716323542714</v>
      </c>
      <c r="R364" s="12">
        <f t="shared" si="135"/>
        <v>0.23716323542714002</v>
      </c>
      <c r="S364" s="12">
        <f t="shared" si="136"/>
        <v>2.1560294129740001</v>
      </c>
      <c r="T364" s="7">
        <f t="shared" si="116"/>
        <v>-72108532.629999995</v>
      </c>
      <c r="U364" s="7">
        <f t="shared" si="117"/>
        <v>30659244.98</v>
      </c>
      <c r="V364" s="7">
        <f t="shared" si="124"/>
        <v>69457852.799999997</v>
      </c>
      <c r="W364" s="7">
        <f t="shared" si="119"/>
        <v>35592991.049999997</v>
      </c>
      <c r="X364" s="7">
        <f t="shared" si="119"/>
        <v>2283066.2400000002</v>
      </c>
      <c r="Y364" s="7" t="str">
        <f t="shared" si="120"/>
        <v/>
      </c>
      <c r="Z364" s="7" t="str">
        <f t="shared" si="121"/>
        <v/>
      </c>
      <c r="AA364" s="7" t="str">
        <f t="shared" si="122"/>
        <v/>
      </c>
      <c r="AB364" s="7" t="str">
        <f t="shared" si="122"/>
        <v/>
      </c>
      <c r="AC364" s="8" t="str">
        <f t="shared" si="123"/>
        <v/>
      </c>
      <c r="AE364" s="9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>
        <v>28575443.629999999</v>
      </c>
      <c r="AR364" s="7">
        <v>47601476.18</v>
      </c>
      <c r="AS364" s="7">
        <v>31860584.629999999</v>
      </c>
      <c r="AT364" s="7">
        <v>0</v>
      </c>
      <c r="AU364" s="7">
        <v>30659244.98</v>
      </c>
      <c r="AV364" s="7">
        <v>69457852.799999997</v>
      </c>
      <c r="AW364" s="7">
        <v>35592991.049999997</v>
      </c>
      <c r="AX364" s="7">
        <v>2283066.2400000002</v>
      </c>
      <c r="AY364" s="7"/>
      <c r="AZ364" s="7"/>
      <c r="BA364" s="7"/>
      <c r="BB364" s="7"/>
      <c r="BC364" s="7"/>
      <c r="BD364" s="7"/>
      <c r="BE364" s="7"/>
      <c r="BF364" s="7"/>
    </row>
    <row r="365" spans="1:58" hidden="1" x14ac:dyDescent="0.25">
      <c r="A365" s="3" t="s">
        <v>322</v>
      </c>
      <c r="B365" s="3" t="str">
        <f t="shared" si="125"/>
        <v>MG</v>
      </c>
      <c r="C365" s="3" t="s">
        <v>1530</v>
      </c>
      <c r="D365" s="3">
        <v>6</v>
      </c>
      <c r="E365" s="11">
        <f t="shared" si="126"/>
        <v>0</v>
      </c>
      <c r="F365" s="11">
        <f t="shared" si="127"/>
        <v>1</v>
      </c>
      <c r="G365" s="7">
        <v>5.8204079193500933</v>
      </c>
      <c r="H365" s="11">
        <f t="shared" si="128"/>
        <v>0.11640815838700186</v>
      </c>
      <c r="I365" s="7">
        <f t="shared" si="129"/>
        <v>-55881524.505589262</v>
      </c>
      <c r="J365" s="7">
        <v>20423079.690000001</v>
      </c>
      <c r="K365" s="12">
        <v>0.11</v>
      </c>
      <c r="L365" s="7">
        <v>-2242454.15</v>
      </c>
      <c r="M365" s="10">
        <f t="shared" si="130"/>
        <v>0.10980000000186063</v>
      </c>
      <c r="N365" s="12">
        <f t="shared" si="131"/>
        <v>0.21980000000186062</v>
      </c>
      <c r="O365" s="7">
        <f t="shared" si="132"/>
        <v>-3352891.4703353555</v>
      </c>
      <c r="P365" s="11">
        <f t="shared" si="133"/>
        <v>0.16417168816988323</v>
      </c>
      <c r="Q365" s="12">
        <f t="shared" si="134"/>
        <v>0.27417168816988324</v>
      </c>
      <c r="R365" s="12">
        <f t="shared" si="135"/>
        <v>5.4371688168022625E-2</v>
      </c>
      <c r="S365" s="12">
        <f t="shared" si="136"/>
        <v>0.24736891795979243</v>
      </c>
      <c r="T365" s="7">
        <f t="shared" si="116"/>
        <v>-63243594.920000002</v>
      </c>
      <c r="U365" s="7">
        <f t="shared" si="117"/>
        <v>9023224.2200000007</v>
      </c>
      <c r="V365" s="7">
        <f t="shared" si="124"/>
        <v>67767360.409999996</v>
      </c>
      <c r="W365" s="7">
        <f t="shared" si="119"/>
        <v>18105779.710000001</v>
      </c>
      <c r="X365" s="7">
        <f t="shared" si="119"/>
        <v>13606320.98</v>
      </c>
      <c r="Y365" s="7" t="str">
        <f t="shared" si="120"/>
        <v/>
      </c>
      <c r="Z365" s="7" t="str">
        <f t="shared" si="121"/>
        <v/>
      </c>
      <c r="AA365" s="7" t="str">
        <f t="shared" si="122"/>
        <v/>
      </c>
      <c r="AB365" s="7" t="str">
        <f t="shared" si="122"/>
        <v/>
      </c>
      <c r="AC365" s="8" t="str">
        <f t="shared" si="123"/>
        <v/>
      </c>
      <c r="AE365" s="9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>
        <v>7084028.5499999998</v>
      </c>
      <c r="AR365" s="7">
        <v>32038158.329999998</v>
      </c>
      <c r="AS365" s="7">
        <v>16188988.85</v>
      </c>
      <c r="AT365" s="7">
        <v>10930198.380000001</v>
      </c>
      <c r="AU365" s="7">
        <v>8246291.7400000002</v>
      </c>
      <c r="AV365" s="7">
        <v>45145509.409999996</v>
      </c>
      <c r="AW365" s="7">
        <v>25249911.370000001</v>
      </c>
      <c r="AX365" s="7">
        <v>12396210.619999999</v>
      </c>
      <c r="AY365" s="7">
        <v>9023224.2200000007</v>
      </c>
      <c r="AZ365" s="7">
        <v>67767360.409999996</v>
      </c>
      <c r="BA365" s="7">
        <v>18105779.710000001</v>
      </c>
      <c r="BB365" s="7">
        <v>13606320.98</v>
      </c>
      <c r="BC365" s="7"/>
      <c r="BD365" s="7"/>
      <c r="BE365" s="7"/>
      <c r="BF365" s="7"/>
    </row>
    <row r="366" spans="1:58" hidden="1" x14ac:dyDescent="0.25">
      <c r="A366" s="3" t="s">
        <v>891</v>
      </c>
      <c r="B366" s="3" t="str">
        <f t="shared" si="125"/>
        <v>RJ</v>
      </c>
      <c r="C366" s="3" t="s">
        <v>1530</v>
      </c>
      <c r="D366" s="3">
        <v>6</v>
      </c>
      <c r="E366" s="11">
        <f t="shared" si="126"/>
        <v>0.14890806988396704</v>
      </c>
      <c r="F366" s="11">
        <f t="shared" si="127"/>
        <v>0.8510919301160329</v>
      </c>
      <c r="G366" s="7">
        <v>21.093161752380702</v>
      </c>
      <c r="H366" s="11">
        <f t="shared" si="128"/>
        <v>0.35904439496166751</v>
      </c>
      <c r="I366" s="7">
        <f t="shared" si="129"/>
        <v>-27300715.493022453</v>
      </c>
      <c r="J366" s="7">
        <v>17474972.239999998</v>
      </c>
      <c r="K366" s="12">
        <v>0.11</v>
      </c>
      <c r="L366" s="7">
        <v>-779383.76</v>
      </c>
      <c r="M366" s="10">
        <f t="shared" si="130"/>
        <v>4.4599999891044184E-2</v>
      </c>
      <c r="N366" s="12">
        <f t="shared" si="131"/>
        <v>0.15459999989104417</v>
      </c>
      <c r="O366" s="7">
        <f t="shared" si="132"/>
        <v>-1638042.9295813472</v>
      </c>
      <c r="P366" s="11">
        <f t="shared" si="133"/>
        <v>9.3736511113413204E-2</v>
      </c>
      <c r="Q366" s="12">
        <f t="shared" si="134"/>
        <v>0.2037365111134132</v>
      </c>
      <c r="R366" s="12">
        <f t="shared" si="135"/>
        <v>4.9136511222369034E-2</v>
      </c>
      <c r="S366" s="12">
        <f t="shared" si="136"/>
        <v>0.3178299563842073</v>
      </c>
      <c r="T366" s="7">
        <f t="shared" si="116"/>
        <v>-42593769.799999997</v>
      </c>
      <c r="U366" s="7">
        <f t="shared" si="117"/>
        <v>38176420.060000002</v>
      </c>
      <c r="V366" s="7">
        <f t="shared" si="124"/>
        <v>36251213.75</v>
      </c>
      <c r="W366" s="7">
        <f t="shared" si="119"/>
        <v>51213965.130000003</v>
      </c>
      <c r="X366" s="7">
        <f t="shared" si="119"/>
        <v>6694989.0199999996</v>
      </c>
      <c r="Y366" s="7" t="str">
        <f t="shared" si="120"/>
        <v/>
      </c>
      <c r="Z366" s="7" t="str">
        <f t="shared" si="121"/>
        <v/>
      </c>
      <c r="AA366" s="7" t="str">
        <f t="shared" si="122"/>
        <v/>
      </c>
      <c r="AB366" s="7" t="str">
        <f t="shared" si="122"/>
        <v/>
      </c>
      <c r="AC366" s="8" t="str">
        <f t="shared" si="123"/>
        <v/>
      </c>
      <c r="AE366" s="9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>
        <v>29083206.379999999</v>
      </c>
      <c r="AR366" s="7">
        <v>27853350.210000001</v>
      </c>
      <c r="AS366" s="7">
        <v>40138029.049999997</v>
      </c>
      <c r="AT366" s="7">
        <v>7872863.5099999998</v>
      </c>
      <c r="AU366" s="7">
        <v>33126099.02</v>
      </c>
      <c r="AV366" s="7">
        <v>31826487.07</v>
      </c>
      <c r="AW366" s="7">
        <v>46278652.640000001</v>
      </c>
      <c r="AX366" s="7">
        <v>7260762.7400000002</v>
      </c>
      <c r="AY366" s="7">
        <v>38176420.060000002</v>
      </c>
      <c r="AZ366" s="7">
        <v>36251213.75</v>
      </c>
      <c r="BA366" s="7">
        <v>51213965.130000003</v>
      </c>
      <c r="BB366" s="7">
        <v>6694989.0199999996</v>
      </c>
      <c r="BC366" s="7"/>
      <c r="BD366" s="7"/>
      <c r="BE366" s="7"/>
      <c r="BF366" s="7"/>
    </row>
    <row r="367" spans="1:58" hidden="1" x14ac:dyDescent="0.25">
      <c r="A367" s="3" t="s">
        <v>323</v>
      </c>
      <c r="B367" s="3" t="str">
        <f t="shared" si="125"/>
        <v>MG</v>
      </c>
      <c r="C367" s="3" t="s">
        <v>1530</v>
      </c>
      <c r="D367" s="3">
        <v>7</v>
      </c>
      <c r="E367" s="11">
        <f t="shared" si="126"/>
        <v>0.27826591099155934</v>
      </c>
      <c r="F367" s="11">
        <f t="shared" si="127"/>
        <v>0.72173408900844072</v>
      </c>
      <c r="G367" s="7">
        <v>6.481081444143487</v>
      </c>
      <c r="H367" s="11">
        <f t="shared" si="128"/>
        <v>9.3552348237568181E-2</v>
      </c>
      <c r="I367" s="7">
        <f t="shared" si="129"/>
        <v>-12261786.264957355</v>
      </c>
      <c r="J367" s="7">
        <v>5201686.0999999996</v>
      </c>
      <c r="K367" s="12">
        <v>0.11</v>
      </c>
      <c r="L367" s="7">
        <v>-416134.59</v>
      </c>
      <c r="M367" s="10">
        <f t="shared" si="130"/>
        <v>7.9999942710883704E-2</v>
      </c>
      <c r="N367" s="12">
        <f t="shared" si="131"/>
        <v>0.18999994271088372</v>
      </c>
      <c r="O367" s="7">
        <f t="shared" si="132"/>
        <v>-735707.17589744134</v>
      </c>
      <c r="P367" s="11">
        <f t="shared" si="133"/>
        <v>0.14143628849450207</v>
      </c>
      <c r="Q367" s="12">
        <f t="shared" si="134"/>
        <v>0.25143628849450206</v>
      </c>
      <c r="R367" s="12">
        <f t="shared" si="135"/>
        <v>6.143634578361834E-2</v>
      </c>
      <c r="S367" s="12">
        <f t="shared" si="136"/>
        <v>0.32334928583164824</v>
      </c>
      <c r="T367" s="7">
        <f t="shared" si="116"/>
        <v>-13527296.629999997</v>
      </c>
      <c r="U367" s="7">
        <f t="shared" si="117"/>
        <v>6955428.4500000002</v>
      </c>
      <c r="V367" s="7">
        <f t="shared" si="124"/>
        <v>9763111.1099999994</v>
      </c>
      <c r="W367" s="7">
        <f t="shared" si="119"/>
        <v>11971228.869999999</v>
      </c>
      <c r="X367" s="7">
        <f t="shared" si="119"/>
        <v>1251614.8999999999</v>
      </c>
      <c r="Y367" s="7" t="str">
        <f t="shared" si="120"/>
        <v/>
      </c>
      <c r="Z367" s="7" t="str">
        <f t="shared" si="121"/>
        <v/>
      </c>
      <c r="AA367" s="7" t="str">
        <f t="shared" si="122"/>
        <v/>
      </c>
      <c r="AB367" s="7" t="str">
        <f t="shared" si="122"/>
        <v/>
      </c>
      <c r="AC367" s="8" t="str">
        <f t="shared" si="123"/>
        <v/>
      </c>
      <c r="AE367" s="9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>
        <v>5498057.7800000003</v>
      </c>
      <c r="AR367" s="7">
        <v>9365814.8900000006</v>
      </c>
      <c r="AS367" s="7">
        <v>5883551.6200000001</v>
      </c>
      <c r="AT367" s="7">
        <v>0</v>
      </c>
      <c r="AU367" s="7">
        <v>6249986.0199999996</v>
      </c>
      <c r="AV367" s="7">
        <v>9094220.0299999993</v>
      </c>
      <c r="AW367" s="7">
        <v>8652620.4800000004</v>
      </c>
      <c r="AX367" s="7">
        <v>1062789.0900000001</v>
      </c>
      <c r="AY367" s="7">
        <v>6955428.4500000002</v>
      </c>
      <c r="AZ367" s="7">
        <v>9763111.1099999994</v>
      </c>
      <c r="BA367" s="7">
        <v>11971228.869999999</v>
      </c>
      <c r="BB367" s="7">
        <v>1251614.8999999999</v>
      </c>
      <c r="BC367" s="7"/>
      <c r="BD367" s="7"/>
      <c r="BE367" s="7"/>
      <c r="BF367" s="7"/>
    </row>
    <row r="368" spans="1:58" hidden="1" x14ac:dyDescent="0.25">
      <c r="A368" s="3" t="s">
        <v>1352</v>
      </c>
      <c r="B368" s="3" t="str">
        <f t="shared" si="125"/>
        <v>SP</v>
      </c>
      <c r="C368" s="3" t="s">
        <v>1530</v>
      </c>
      <c r="D368" s="3">
        <v>6</v>
      </c>
      <c r="E368" s="11">
        <f t="shared" si="126"/>
        <v>0</v>
      </c>
      <c r="F368" s="11">
        <f t="shared" si="127"/>
        <v>1</v>
      </c>
      <c r="G368" s="7">
        <v>21.532270681177749</v>
      </c>
      <c r="H368" s="11">
        <f t="shared" si="128"/>
        <v>0.43064541362355496</v>
      </c>
      <c r="I368" s="7">
        <f t="shared" si="129"/>
        <v>-30214198.248204932</v>
      </c>
      <c r="J368" s="7">
        <v>26442690.559999999</v>
      </c>
      <c r="K368" s="12">
        <v>0.11</v>
      </c>
      <c r="L368" s="7">
        <v>-793280.72</v>
      </c>
      <c r="M368" s="10">
        <f t="shared" si="130"/>
        <v>3.0000000121016428E-2</v>
      </c>
      <c r="N368" s="12">
        <f t="shared" si="131"/>
        <v>0.14000000012101643</v>
      </c>
      <c r="O368" s="7">
        <f t="shared" si="132"/>
        <v>-1812851.8948922958</v>
      </c>
      <c r="P368" s="11">
        <f t="shared" si="133"/>
        <v>6.8557769897841139E-2</v>
      </c>
      <c r="Q368" s="12">
        <f t="shared" si="134"/>
        <v>0.17855776989784114</v>
      </c>
      <c r="R368" s="12">
        <f t="shared" si="135"/>
        <v>3.8557769776824707E-2</v>
      </c>
      <c r="S368" s="12">
        <f t="shared" si="136"/>
        <v>0.27541264102496599</v>
      </c>
      <c r="T368" s="7">
        <f t="shared" si="116"/>
        <v>-53067453.870000005</v>
      </c>
      <c r="U368" s="7">
        <f t="shared" si="117"/>
        <v>63923009.560000002</v>
      </c>
      <c r="V368" s="7">
        <f t="shared" si="124"/>
        <v>76498248.930000007</v>
      </c>
      <c r="W368" s="7">
        <f t="shared" si="119"/>
        <v>40492214.5</v>
      </c>
      <c r="X368" s="7">
        <f t="shared" si="119"/>
        <v>0</v>
      </c>
      <c r="Y368" s="7" t="str">
        <f t="shared" si="120"/>
        <v/>
      </c>
      <c r="Z368" s="7" t="str">
        <f t="shared" si="121"/>
        <v/>
      </c>
      <c r="AA368" s="7" t="str">
        <f t="shared" si="122"/>
        <v/>
      </c>
      <c r="AB368" s="7" t="str">
        <f t="shared" si="122"/>
        <v/>
      </c>
      <c r="AC368" s="8" t="str">
        <f t="shared" si="123"/>
        <v/>
      </c>
      <c r="AE368" s="9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>
        <v>32223597.949999999</v>
      </c>
      <c r="AR368" s="7">
        <v>39281029.200000003</v>
      </c>
      <c r="AS368" s="7">
        <v>21572970.850000001</v>
      </c>
      <c r="AT368" s="7">
        <v>1475953.67</v>
      </c>
      <c r="AU368" s="7">
        <v>36437440.93</v>
      </c>
      <c r="AV368" s="7">
        <v>31989563.93</v>
      </c>
      <c r="AW368" s="7">
        <v>34336522.25</v>
      </c>
      <c r="AX368" s="7">
        <v>8086233.6299999999</v>
      </c>
      <c r="AY368" s="7">
        <v>63923009.560000002</v>
      </c>
      <c r="AZ368" s="7">
        <v>76498248.930000007</v>
      </c>
      <c r="BA368" s="7">
        <v>40492214.5</v>
      </c>
      <c r="BB368" s="7">
        <v>0</v>
      </c>
      <c r="BC368" s="7"/>
      <c r="BD368" s="7"/>
      <c r="BE368" s="7"/>
      <c r="BF368" s="7"/>
    </row>
    <row r="369" spans="1:58" hidden="1" x14ac:dyDescent="0.25">
      <c r="A369" s="3" t="s">
        <v>1281</v>
      </c>
      <c r="B369" s="3" t="str">
        <f t="shared" si="125"/>
        <v>SC</v>
      </c>
      <c r="C369" s="3" t="s">
        <v>1529</v>
      </c>
      <c r="D369" s="3">
        <v>5</v>
      </c>
      <c r="E369" s="11">
        <f t="shared" si="126"/>
        <v>0</v>
      </c>
      <c r="F369" s="11">
        <f t="shared" si="127"/>
        <v>1</v>
      </c>
      <c r="G369" s="7">
        <v>40.889733676137418</v>
      </c>
      <c r="H369" s="11">
        <f t="shared" si="128"/>
        <v>0.81779467352274837</v>
      </c>
      <c r="I369" s="7">
        <f t="shared" si="129"/>
        <v>-8360006.8941147905</v>
      </c>
      <c r="J369" s="7">
        <v>45786591.50571429</v>
      </c>
      <c r="K369" s="12">
        <v>0.11</v>
      </c>
      <c r="L369" s="7">
        <v>-1848979.25</v>
      </c>
      <c r="M369" s="10">
        <f t="shared" si="130"/>
        <v>4.0382548453497404E-2</v>
      </c>
      <c r="N369" s="12">
        <f t="shared" si="131"/>
        <v>0.15038254845349741</v>
      </c>
      <c r="O369" s="7">
        <f t="shared" si="132"/>
        <v>-501600.41364688741</v>
      </c>
      <c r="P369" s="11">
        <f t="shared" si="133"/>
        <v>1.0955181356626783E-2</v>
      </c>
      <c r="Q369" s="12">
        <f t="shared" si="134"/>
        <v>0.12095518135662678</v>
      </c>
      <c r="R369" s="12">
        <f t="shared" si="135"/>
        <v>-2.9427367096870632E-2</v>
      </c>
      <c r="S369" s="12">
        <f t="shared" si="136"/>
        <v>-0.19568339145396529</v>
      </c>
      <c r="T369" s="7">
        <f t="shared" si="116"/>
        <v>-45882340.850000009</v>
      </c>
      <c r="U369" s="7">
        <f t="shared" si="117"/>
        <v>123310069.55</v>
      </c>
      <c r="V369" s="7">
        <f t="shared" si="124"/>
        <v>90968007.670000002</v>
      </c>
      <c r="W369" s="7">
        <f t="shared" si="119"/>
        <v>78224402.730000004</v>
      </c>
      <c r="X369" s="7">
        <f t="shared" si="119"/>
        <v>0</v>
      </c>
      <c r="Y369" s="7" t="str">
        <f t="shared" si="120"/>
        <v/>
      </c>
      <c r="Z369" s="7" t="str">
        <f t="shared" si="121"/>
        <v/>
      </c>
      <c r="AA369" s="7" t="str">
        <f t="shared" si="122"/>
        <v/>
      </c>
      <c r="AB369" s="7" t="str">
        <f t="shared" si="122"/>
        <v/>
      </c>
      <c r="AC369" s="8" t="str">
        <f t="shared" si="123"/>
        <v/>
      </c>
      <c r="AE369" s="9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>
        <v>104999304.84999999</v>
      </c>
      <c r="AR369" s="7">
        <v>75355161.120000005</v>
      </c>
      <c r="AS369" s="7">
        <v>48753680.859999999</v>
      </c>
      <c r="AT369" s="7">
        <v>0</v>
      </c>
      <c r="AU369" s="7">
        <v>101301304.56999999</v>
      </c>
      <c r="AV369" s="7">
        <v>82765090.439999998</v>
      </c>
      <c r="AW369" s="7">
        <v>61852465.549999997</v>
      </c>
      <c r="AX369" s="7">
        <v>0</v>
      </c>
      <c r="AY369" s="7">
        <v>123310069.55</v>
      </c>
      <c r="AZ369" s="7">
        <v>90968007.670000002</v>
      </c>
      <c r="BA369" s="7">
        <v>78224402.730000004</v>
      </c>
      <c r="BB369" s="7">
        <v>0</v>
      </c>
      <c r="BC369" s="7"/>
      <c r="BD369" s="7"/>
      <c r="BE369" s="7"/>
      <c r="BF369" s="7"/>
    </row>
    <row r="370" spans="1:58" hidden="1" x14ac:dyDescent="0.25">
      <c r="A370" s="3" t="s">
        <v>620</v>
      </c>
      <c r="B370" s="3" t="str">
        <f t="shared" si="125"/>
        <v>PE</v>
      </c>
      <c r="C370" s="3" t="s">
        <v>1528</v>
      </c>
      <c r="D370" s="3">
        <v>6</v>
      </c>
      <c r="E370" s="11">
        <f t="shared" si="126"/>
        <v>0.34512759402200971</v>
      </c>
      <c r="F370" s="11">
        <f t="shared" si="127"/>
        <v>0.65487240597799024</v>
      </c>
      <c r="G370" s="7">
        <v>15.820165104051574</v>
      </c>
      <c r="H370" s="11">
        <f t="shared" si="128"/>
        <v>0.20720379169318595</v>
      </c>
      <c r="I370" s="7">
        <f t="shared" si="129"/>
        <v>-116935930.88451618</v>
      </c>
      <c r="J370" s="7">
        <v>14757561.52</v>
      </c>
      <c r="K370" s="12">
        <v>0.127</v>
      </c>
      <c r="L370" s="7">
        <v>-1295713.8999999999</v>
      </c>
      <c r="M370" s="10">
        <f t="shared" si="130"/>
        <v>8.7799999901338716E-2</v>
      </c>
      <c r="N370" s="12">
        <f t="shared" si="131"/>
        <v>0.21479999990133872</v>
      </c>
      <c r="O370" s="7">
        <f t="shared" si="132"/>
        <v>-7016155.8530709706</v>
      </c>
      <c r="P370" s="11">
        <f t="shared" si="133"/>
        <v>0.47542785734366844</v>
      </c>
      <c r="Q370" s="12">
        <f t="shared" si="134"/>
        <v>0.60242785734366844</v>
      </c>
      <c r="R370" s="12">
        <f t="shared" si="135"/>
        <v>0.38762785744232975</v>
      </c>
      <c r="S370" s="12">
        <f t="shared" si="136"/>
        <v>1.8045989647130996</v>
      </c>
      <c r="T370" s="7">
        <f t="shared" ref="T370:T415" si="137">IF(SUM(U370:X370)&lt;&gt;0,U370-V370-W370+X370,"")</f>
        <v>-147498095.55000001</v>
      </c>
      <c r="U370" s="7">
        <f t="shared" ref="U370:U415" si="138">IF(SUM($BC370:$BF370)&lt;&gt;0,BC370,IF(SUM($AY370:$BB370)&lt;&gt;0,AY370,IF(SUM($AU370:$AX370)&lt;&gt;0,AU370,IF(SUM($AQ370:$AT370)&lt;&gt;0,AQ370,""))))</f>
        <v>2595970.6800000002</v>
      </c>
      <c r="V370" s="7">
        <f t="shared" si="124"/>
        <v>96592432.709999993</v>
      </c>
      <c r="W370" s="7">
        <f t="shared" ref="W370:W393" si="139">IF(SUM($BC370:$BF370)&lt;&gt;0,BE370,IF(SUM($AY370:$BB370)&lt;&gt;0,BA370,IF(SUM($AU370:$AX370)&lt;&gt;0,AW370,IF(SUM($AQ370:$AT370)&lt;&gt;0,AS370,""))))</f>
        <v>61139968.090000004</v>
      </c>
      <c r="X370" s="7">
        <f t="shared" ref="X370:X415" si="140">IF(SUM($BC370:$BF370)&lt;&gt;0,BF370,IF(SUM($AY370:$BB370)&lt;&gt;0,BB370,IF(SUM($AU370:$AX370)&lt;&gt;0,AX370,IF(SUM($AQ370:$AT370)&lt;&gt;0,AT370,""))))</f>
        <v>7638334.5700000003</v>
      </c>
      <c r="Y370" s="7" t="str">
        <f t="shared" ref="Y370:Y415" si="141">IF(SUM(AA370:AC370)&lt;&gt;0,AA370-(AB370/3)-(AC370/3),"")</f>
        <v/>
      </c>
      <c r="Z370" s="7" t="str">
        <f t="shared" ref="Z370:Z415" si="142">IF(SUM(AA370:AC370)&lt;&gt;0,AA370-AB370-AC370,"")</f>
        <v/>
      </c>
      <c r="AA370" s="7" t="str">
        <f t="shared" ref="AA370:AB415" si="143">IF(SUM($AN370:$AP370)&lt;&gt;0,AN370,IF(SUM($AK370:$AM370)&lt;&gt;0,AK370,IF(SUM($AH370:$AJ370)&lt;&gt;0,AH370,IF(SUM($AE370:$AG370)&lt;&gt;0,AE370,""))))</f>
        <v/>
      </c>
      <c r="AB370" s="7" t="str">
        <f t="shared" si="143"/>
        <v/>
      </c>
      <c r="AC370" s="8" t="str">
        <f t="shared" ref="AC370:AC415" si="144">IF(SUM($AN370:$AP370)&lt;&gt;0,AP370,IF(SUM($AK370:$AM370)&lt;&gt;0,AM370,IF(SUM($AH370:$AJ370)&lt;&gt;0,AJ370,IF(SUM($AE370:$AG370)&lt;&gt;0,AG370,""))))</f>
        <v/>
      </c>
      <c r="AE370" s="9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>
        <v>1542912.94</v>
      </c>
      <c r="AR370" s="7">
        <v>69214603.620000005</v>
      </c>
      <c r="AS370" s="7">
        <v>32643755.870000001</v>
      </c>
      <c r="AT370" s="7">
        <v>10685375.35</v>
      </c>
      <c r="AU370" s="7">
        <v>2595970.67</v>
      </c>
      <c r="AV370" s="7">
        <v>85603855.920000002</v>
      </c>
      <c r="AW370" s="7">
        <v>41693097.270000003</v>
      </c>
      <c r="AX370" s="7">
        <v>9535406.1500000004</v>
      </c>
      <c r="AY370" s="7">
        <v>2595970.6800000002</v>
      </c>
      <c r="AZ370" s="7">
        <v>96592432.709999993</v>
      </c>
      <c r="BA370" s="7">
        <v>61139968.090000004</v>
      </c>
      <c r="BB370" s="7">
        <v>7638334.5700000003</v>
      </c>
      <c r="BC370" s="7"/>
      <c r="BD370" s="7"/>
      <c r="BE370" s="7"/>
      <c r="BF370" s="7"/>
    </row>
    <row r="371" spans="1:58" hidden="1" x14ac:dyDescent="0.25">
      <c r="A371" s="3" t="s">
        <v>1038</v>
      </c>
      <c r="B371" s="3" t="str">
        <f t="shared" si="125"/>
        <v>RS</v>
      </c>
      <c r="C371" s="3" t="s">
        <v>1529</v>
      </c>
      <c r="D371" s="3">
        <v>7</v>
      </c>
      <c r="E371" s="11">
        <f t="shared" si="126"/>
        <v>0</v>
      </c>
      <c r="F371" s="11">
        <f t="shared" si="127"/>
        <v>1</v>
      </c>
      <c r="G371" s="7">
        <v>7.4147803089981457</v>
      </c>
      <c r="H371" s="11">
        <f t="shared" si="128"/>
        <v>0.1482956061799629</v>
      </c>
      <c r="I371" s="7">
        <f t="shared" si="129"/>
        <v>-22109430.55661108</v>
      </c>
      <c r="J371" s="7">
        <v>7160087.1900000004</v>
      </c>
      <c r="K371" s="12">
        <v>0.11</v>
      </c>
      <c r="L371" s="7">
        <v>-880690.72</v>
      </c>
      <c r="M371" s="10">
        <f t="shared" si="130"/>
        <v>0.12299999938967222</v>
      </c>
      <c r="N371" s="12">
        <f t="shared" si="131"/>
        <v>0.23299999938967222</v>
      </c>
      <c r="O371" s="7">
        <f t="shared" si="132"/>
        <v>-1326565.8333966648</v>
      </c>
      <c r="P371" s="11">
        <f t="shared" si="133"/>
        <v>0.18527230160679994</v>
      </c>
      <c r="Q371" s="12">
        <f t="shared" si="134"/>
        <v>0.29527230160679996</v>
      </c>
      <c r="R371" s="12">
        <f t="shared" si="135"/>
        <v>6.2272302217127734E-2</v>
      </c>
      <c r="S371" s="12">
        <f t="shared" si="136"/>
        <v>0.26726310034440259</v>
      </c>
      <c r="T371" s="7">
        <f t="shared" si="137"/>
        <v>-25959042.5</v>
      </c>
      <c r="U371" s="7">
        <f t="shared" si="138"/>
        <v>18717206.579999998</v>
      </c>
      <c r="V371" s="7">
        <f t="shared" si="124"/>
        <v>31762310</v>
      </c>
      <c r="W371" s="7">
        <f t="shared" si="139"/>
        <v>13016021</v>
      </c>
      <c r="X371" s="7">
        <f t="shared" si="140"/>
        <v>102081.92</v>
      </c>
      <c r="Y371" s="7" t="str">
        <f t="shared" si="141"/>
        <v/>
      </c>
      <c r="Z371" s="7" t="str">
        <f t="shared" si="142"/>
        <v/>
      </c>
      <c r="AA371" s="7" t="str">
        <f t="shared" si="143"/>
        <v/>
      </c>
      <c r="AB371" s="7" t="str">
        <f t="shared" si="143"/>
        <v/>
      </c>
      <c r="AC371" s="8" t="str">
        <f t="shared" si="144"/>
        <v/>
      </c>
      <c r="AE371" s="9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>
        <v>12919482.109999999</v>
      </c>
      <c r="AR371" s="7">
        <v>26231394.399999999</v>
      </c>
      <c r="AS371" s="7">
        <v>4372454.99</v>
      </c>
      <c r="AT371" s="7">
        <v>183961.5</v>
      </c>
      <c r="AU371" s="7">
        <v>15390353.74</v>
      </c>
      <c r="AV371" s="7">
        <v>27744632.710000001</v>
      </c>
      <c r="AW371" s="7">
        <v>7001636.1600000001</v>
      </c>
      <c r="AX371" s="7">
        <v>153933.06</v>
      </c>
      <c r="AY371" s="7">
        <v>18717206.579999998</v>
      </c>
      <c r="AZ371" s="7">
        <v>31762310</v>
      </c>
      <c r="BA371" s="7">
        <v>13016021</v>
      </c>
      <c r="BB371" s="7">
        <v>102081.92</v>
      </c>
      <c r="BC371" s="7"/>
      <c r="BD371" s="7"/>
      <c r="BE371" s="7"/>
      <c r="BF371" s="7"/>
    </row>
    <row r="372" spans="1:58" hidden="1" x14ac:dyDescent="0.25">
      <c r="A372" s="3" t="s">
        <v>324</v>
      </c>
      <c r="B372" s="3" t="str">
        <f t="shared" si="125"/>
        <v>MG</v>
      </c>
      <c r="C372" s="3" t="s">
        <v>1530</v>
      </c>
      <c r="D372" s="3">
        <v>6</v>
      </c>
      <c r="E372" s="11">
        <f t="shared" si="126"/>
        <v>0</v>
      </c>
      <c r="F372" s="11">
        <f t="shared" si="127"/>
        <v>1</v>
      </c>
      <c r="G372" s="7">
        <v>19.18497258623221</v>
      </c>
      <c r="H372" s="11">
        <f t="shared" si="128"/>
        <v>0.3836994517246442</v>
      </c>
      <c r="I372" s="7">
        <f t="shared" si="129"/>
        <v>-151354414.17856833</v>
      </c>
      <c r="J372" s="7">
        <v>78634024.848000005</v>
      </c>
      <c r="K372" s="12">
        <v>0.11</v>
      </c>
      <c r="L372" s="7">
        <v>-4755631.25</v>
      </c>
      <c r="M372" s="10">
        <f t="shared" si="130"/>
        <v>6.0478034275781523E-2</v>
      </c>
      <c r="N372" s="12">
        <f t="shared" si="131"/>
        <v>0.17047803427578151</v>
      </c>
      <c r="O372" s="7">
        <f t="shared" si="132"/>
        <v>-9081264.8507141005</v>
      </c>
      <c r="P372" s="11">
        <f t="shared" si="133"/>
        <v>0.11548772771415726</v>
      </c>
      <c r="Q372" s="12">
        <f t="shared" si="134"/>
        <v>0.22548772771415726</v>
      </c>
      <c r="R372" s="12">
        <f t="shared" si="135"/>
        <v>5.5009693438375751E-2</v>
      </c>
      <c r="S372" s="12">
        <f t="shared" si="136"/>
        <v>0.32267906931274704</v>
      </c>
      <c r="T372" s="7">
        <f t="shared" si="137"/>
        <v>-245585395.95999995</v>
      </c>
      <c r="U372" s="7">
        <f t="shared" si="138"/>
        <v>152575932.19</v>
      </c>
      <c r="V372" s="7">
        <f t="shared" si="124"/>
        <v>269529010.63999999</v>
      </c>
      <c r="W372" s="7">
        <f t="shared" si="139"/>
        <v>186207836.47</v>
      </c>
      <c r="X372" s="7">
        <f t="shared" si="140"/>
        <v>57575518.960000001</v>
      </c>
      <c r="Y372" s="7" t="str">
        <f t="shared" si="141"/>
        <v/>
      </c>
      <c r="Z372" s="7" t="str">
        <f t="shared" si="142"/>
        <v/>
      </c>
      <c r="AA372" s="7" t="str">
        <f t="shared" si="143"/>
        <v/>
      </c>
      <c r="AB372" s="7" t="str">
        <f t="shared" si="143"/>
        <v/>
      </c>
      <c r="AC372" s="8" t="str">
        <f t="shared" si="144"/>
        <v/>
      </c>
      <c r="AE372" s="9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>
        <v>92573869.370000005</v>
      </c>
      <c r="AR372" s="7">
        <v>235944900.62</v>
      </c>
      <c r="AS372" s="7">
        <v>71151228.640000001</v>
      </c>
      <c r="AT372" s="7">
        <v>49722420.210000001</v>
      </c>
      <c r="AU372" s="7">
        <v>119038939.98</v>
      </c>
      <c r="AV372" s="7">
        <v>243694569.75999999</v>
      </c>
      <c r="AW372" s="7">
        <v>111413289.76000001</v>
      </c>
      <c r="AX372" s="7">
        <v>54539074.350000001</v>
      </c>
      <c r="AY372" s="7">
        <v>152575932.19</v>
      </c>
      <c r="AZ372" s="7">
        <v>269529010.63999999</v>
      </c>
      <c r="BA372" s="7">
        <v>186207836.47</v>
      </c>
      <c r="BB372" s="7">
        <v>57575518.960000001</v>
      </c>
      <c r="BC372" s="7"/>
      <c r="BD372" s="7"/>
      <c r="BE372" s="7"/>
      <c r="BF372" s="7"/>
    </row>
    <row r="373" spans="1:58" hidden="1" x14ac:dyDescent="0.25">
      <c r="A373" s="3" t="s">
        <v>770</v>
      </c>
      <c r="B373" s="3" t="str">
        <f t="shared" si="125"/>
        <v>PR</v>
      </c>
      <c r="C373" s="3" t="s">
        <v>1529</v>
      </c>
      <c r="D373" s="3">
        <v>7</v>
      </c>
      <c r="E373" s="11">
        <f t="shared" si="126"/>
        <v>0</v>
      </c>
      <c r="F373" s="11">
        <f t="shared" si="127"/>
        <v>1</v>
      </c>
      <c r="G373" s="7">
        <v>50.371660771680311</v>
      </c>
      <c r="H373" s="11">
        <f t="shared" si="128"/>
        <v>1.0074332154336063</v>
      </c>
      <c r="I373" s="7">
        <f t="shared" si="129"/>
        <v>101415.81630597936</v>
      </c>
      <c r="J373" s="7">
        <v>5529465.4699999997</v>
      </c>
      <c r="K373" s="12">
        <v>0.11</v>
      </c>
      <c r="L373" s="7">
        <v>-221178.62</v>
      </c>
      <c r="M373" s="10">
        <f t="shared" si="130"/>
        <v>4.0000000217019167E-2</v>
      </c>
      <c r="N373" s="12">
        <f t="shared" si="131"/>
        <v>0.15000000021701917</v>
      </c>
      <c r="O373" s="7">
        <f t="shared" si="132"/>
        <v>6084.9489783587615</v>
      </c>
      <c r="P373" s="11">
        <f t="shared" si="133"/>
        <v>-1.1004588077043842E-3</v>
      </c>
      <c r="Q373" s="12">
        <f t="shared" si="134"/>
        <v>0.10889954119229561</v>
      </c>
      <c r="R373" s="12">
        <f t="shared" si="135"/>
        <v>-4.1100459024723562E-2</v>
      </c>
      <c r="S373" s="12">
        <f t="shared" si="136"/>
        <v>-0.27400305976839767</v>
      </c>
      <c r="T373" s="7">
        <f t="shared" si="137"/>
        <v>-13643599.76</v>
      </c>
      <c r="U373" s="7">
        <f t="shared" si="138"/>
        <v>14286235.119999999</v>
      </c>
      <c r="V373" s="7">
        <f t="shared" si="124"/>
        <v>17104063.579999998</v>
      </c>
      <c r="W373" s="7">
        <f t="shared" si="139"/>
        <v>19146599.539999999</v>
      </c>
      <c r="X373" s="7">
        <f t="shared" si="140"/>
        <v>8320828.2400000002</v>
      </c>
      <c r="Y373" s="7" t="str">
        <f t="shared" si="141"/>
        <v/>
      </c>
      <c r="Z373" s="7" t="str">
        <f t="shared" si="142"/>
        <v/>
      </c>
      <c r="AA373" s="7" t="str">
        <f t="shared" si="143"/>
        <v/>
      </c>
      <c r="AB373" s="7" t="str">
        <f t="shared" si="143"/>
        <v/>
      </c>
      <c r="AC373" s="8" t="str">
        <f t="shared" si="144"/>
        <v/>
      </c>
      <c r="AE373" s="9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>
        <v>12652040.74</v>
      </c>
      <c r="AR373" s="7">
        <v>15121232.24</v>
      </c>
      <c r="AS373" s="7">
        <v>15407711.189999999</v>
      </c>
      <c r="AT373" s="7">
        <v>0</v>
      </c>
      <c r="AU373" s="7">
        <v>14286235.119999999</v>
      </c>
      <c r="AV373" s="7">
        <v>17104063.579999998</v>
      </c>
      <c r="AW373" s="7">
        <v>19146599.539999999</v>
      </c>
      <c r="AX373" s="7">
        <v>8320828.2400000002</v>
      </c>
      <c r="AY373" s="7"/>
      <c r="AZ373" s="7"/>
      <c r="BA373" s="7"/>
      <c r="BB373" s="7"/>
      <c r="BC373" s="7"/>
      <c r="BD373" s="7"/>
      <c r="BE373" s="7"/>
      <c r="BF373" s="7"/>
    </row>
    <row r="374" spans="1:58" hidden="1" x14ac:dyDescent="0.25">
      <c r="A374" s="3" t="s">
        <v>1039</v>
      </c>
      <c r="B374" s="3" t="str">
        <f t="shared" si="125"/>
        <v>RS</v>
      </c>
      <c r="C374" s="3" t="s">
        <v>1529</v>
      </c>
      <c r="D374" s="3">
        <v>7</v>
      </c>
      <c r="E374" s="11">
        <f t="shared" si="126"/>
        <v>0.27383309635833081</v>
      </c>
      <c r="F374" s="11">
        <f t="shared" si="127"/>
        <v>0.72616690364166914</v>
      </c>
      <c r="G374" s="7">
        <v>7.234091499939403</v>
      </c>
      <c r="H374" s="11">
        <f t="shared" si="128"/>
        <v>0.10506315650343029</v>
      </c>
      <c r="I374" s="7">
        <f t="shared" si="129"/>
        <v>-41815419.25009875</v>
      </c>
      <c r="J374" s="7">
        <v>7920762.4199999999</v>
      </c>
      <c r="K374" s="12">
        <v>0.11</v>
      </c>
      <c r="L374" s="7">
        <v>-1525133.15</v>
      </c>
      <c r="M374" s="10">
        <f t="shared" si="130"/>
        <v>0.19254878118159741</v>
      </c>
      <c r="N374" s="12">
        <f t="shared" si="131"/>
        <v>0.30254878118159739</v>
      </c>
      <c r="O374" s="7">
        <f t="shared" si="132"/>
        <v>-2508925.1550059249</v>
      </c>
      <c r="P374" s="11">
        <f t="shared" si="133"/>
        <v>0.31675298689313863</v>
      </c>
      <c r="Q374" s="12">
        <f t="shared" si="134"/>
        <v>0.42675298689313862</v>
      </c>
      <c r="R374" s="12">
        <f t="shared" si="135"/>
        <v>0.12420420571154123</v>
      </c>
      <c r="S374" s="12">
        <f t="shared" si="136"/>
        <v>0.41052621407517997</v>
      </c>
      <c r="T374" s="7">
        <f t="shared" si="137"/>
        <v>-46724435.980000004</v>
      </c>
      <c r="U374" s="7">
        <f t="shared" si="138"/>
        <v>7801816.2699999996</v>
      </c>
      <c r="V374" s="7">
        <f t="shared" si="124"/>
        <v>33929739</v>
      </c>
      <c r="W374" s="7">
        <f t="shared" si="139"/>
        <v>21996674</v>
      </c>
      <c r="X374" s="7">
        <f t="shared" si="140"/>
        <v>1400160.75</v>
      </c>
      <c r="Y374" s="7" t="str">
        <f t="shared" si="141"/>
        <v/>
      </c>
      <c r="Z374" s="7" t="str">
        <f t="shared" si="142"/>
        <v/>
      </c>
      <c r="AA374" s="7" t="str">
        <f t="shared" si="143"/>
        <v/>
      </c>
      <c r="AB374" s="7" t="str">
        <f t="shared" si="143"/>
        <v/>
      </c>
      <c r="AC374" s="8" t="str">
        <f t="shared" si="144"/>
        <v/>
      </c>
      <c r="AE374" s="9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>
        <v>5607256.8499999996</v>
      </c>
      <c r="AR374" s="7">
        <v>35704370.649999999</v>
      </c>
      <c r="AS374" s="7">
        <v>12912836.43</v>
      </c>
      <c r="AT374" s="7">
        <v>1654878.62</v>
      </c>
      <c r="AU374" s="7">
        <v>6594051.2699999996</v>
      </c>
      <c r="AV374" s="7">
        <v>35748487.350000001</v>
      </c>
      <c r="AW374" s="7">
        <v>14622005.76</v>
      </c>
      <c r="AX374" s="7">
        <v>1651640.97</v>
      </c>
      <c r="AY374" s="7">
        <v>7801816.2699999996</v>
      </c>
      <c r="AZ374" s="7">
        <v>33929739</v>
      </c>
      <c r="BA374" s="7">
        <v>21996674</v>
      </c>
      <c r="BB374" s="7">
        <v>1400160.75</v>
      </c>
      <c r="BC374" s="7"/>
      <c r="BD374" s="7"/>
      <c r="BE374" s="7"/>
      <c r="BF374" s="7"/>
    </row>
    <row r="375" spans="1:58" hidden="1" x14ac:dyDescent="0.25">
      <c r="A375" s="3" t="s">
        <v>325</v>
      </c>
      <c r="B375" s="3" t="str">
        <f t="shared" si="125"/>
        <v>MG</v>
      </c>
      <c r="C375" s="3" t="s">
        <v>1530</v>
      </c>
      <c r="D375" s="3">
        <v>3</v>
      </c>
      <c r="E375" s="11">
        <f t="shared" si="126"/>
        <v>0.32822116850109201</v>
      </c>
      <c r="F375" s="11">
        <f t="shared" si="127"/>
        <v>0.67177883149890794</v>
      </c>
      <c r="G375" s="7">
        <v>15.221290408158486</v>
      </c>
      <c r="H375" s="11">
        <f t="shared" si="128"/>
        <v>0.20450681368596488</v>
      </c>
      <c r="I375" s="7">
        <f t="shared" si="129"/>
        <v>-25402160.836963356</v>
      </c>
      <c r="J375" s="7">
        <v>110258064.45</v>
      </c>
      <c r="K375" s="12">
        <v>0.11</v>
      </c>
      <c r="L375" s="7">
        <v>0</v>
      </c>
      <c r="M375" s="10">
        <f t="shared" si="130"/>
        <v>0</v>
      </c>
      <c r="N375" s="12">
        <f t="shared" si="131"/>
        <v>0.11</v>
      </c>
      <c r="O375" s="7">
        <f t="shared" si="132"/>
        <v>-1524129.6502178013</v>
      </c>
      <c r="P375" s="11">
        <f t="shared" si="133"/>
        <v>1.3823294085748858E-2</v>
      </c>
      <c r="Q375" s="12">
        <f t="shared" si="134"/>
        <v>0.12382329408574885</v>
      </c>
      <c r="R375" s="12">
        <f t="shared" si="135"/>
        <v>1.3823294085748852E-2</v>
      </c>
      <c r="S375" s="12">
        <f t="shared" si="136"/>
        <v>0.12566630987044403</v>
      </c>
      <c r="T375" s="7">
        <f t="shared" si="137"/>
        <v>-31932593.859999955</v>
      </c>
      <c r="U375" s="7">
        <f t="shared" si="138"/>
        <v>378241514.12</v>
      </c>
      <c r="V375" s="7">
        <f>IF(SUM($BC375:$BF375)&lt;&gt;0,BD375,IF(SUM($AY375:$BB375)&lt;&gt;0,AZ375,IF(SUM($AU375:$AX375)&lt;&gt;0,AV375,IF(SUM($AQ375:$AT375)&lt;&gt;0,AR375,""))))*-1</f>
        <v>21451640.59</v>
      </c>
      <c r="W375" s="7">
        <f t="shared" si="139"/>
        <v>388722467.38999999</v>
      </c>
      <c r="X375" s="7">
        <f t="shared" si="140"/>
        <v>0</v>
      </c>
      <c r="Y375" s="7">
        <f t="shared" si="141"/>
        <v>-2575946809.1333332</v>
      </c>
      <c r="Z375" s="7">
        <f t="shared" si="142"/>
        <v>-7727840427.4000006</v>
      </c>
      <c r="AA375" s="7">
        <f t="shared" si="143"/>
        <v>0</v>
      </c>
      <c r="AB375" s="7">
        <f t="shared" si="143"/>
        <v>5632931910.4700003</v>
      </c>
      <c r="AC375" s="8">
        <f t="shared" si="144"/>
        <v>2094908516.9300001</v>
      </c>
      <c r="AE375" s="9">
        <v>0</v>
      </c>
      <c r="AF375" s="7">
        <v>4839929552.9300003</v>
      </c>
      <c r="AG375" s="7">
        <v>2798347936.4000001</v>
      </c>
      <c r="AH375" s="7">
        <v>0</v>
      </c>
      <c r="AI375" s="7">
        <v>5472234269.4200001</v>
      </c>
      <c r="AJ375" s="7">
        <v>1684399152.28</v>
      </c>
      <c r="AK375" s="7">
        <v>0</v>
      </c>
      <c r="AL375" s="7">
        <v>5632931910.4700003</v>
      </c>
      <c r="AM375" s="7">
        <v>2094908516.9300001</v>
      </c>
      <c r="AN375" s="7"/>
      <c r="AO375" s="7"/>
      <c r="AP375" s="7"/>
      <c r="AQ375" s="7">
        <v>73319469.530000001</v>
      </c>
      <c r="AR375" s="7">
        <v>489737110.49000001</v>
      </c>
      <c r="AS375" s="7">
        <v>1878186.93</v>
      </c>
      <c r="AT375" s="7">
        <v>0</v>
      </c>
      <c r="AU375" s="7">
        <v>286515352.85000002</v>
      </c>
      <c r="AV375" s="7">
        <v>-29929335.91</v>
      </c>
      <c r="AW375" s="7">
        <v>371197152.55000001</v>
      </c>
      <c r="AX375" s="7">
        <v>0</v>
      </c>
      <c r="AY375" s="7">
        <v>378241514.12</v>
      </c>
      <c r="AZ375" s="7">
        <v>-21451640.59</v>
      </c>
      <c r="BA375" s="7">
        <v>388722467.38999999</v>
      </c>
      <c r="BB375" s="7">
        <v>0</v>
      </c>
      <c r="BC375" s="7"/>
      <c r="BD375" s="7"/>
      <c r="BE375" s="7"/>
      <c r="BF375" s="7"/>
    </row>
    <row r="376" spans="1:58" hidden="1" x14ac:dyDescent="0.25">
      <c r="A376" s="3" t="s">
        <v>771</v>
      </c>
      <c r="B376" s="3" t="str">
        <f t="shared" si="125"/>
        <v>PR</v>
      </c>
      <c r="C376" s="3" t="s">
        <v>1529</v>
      </c>
      <c r="D376" s="3">
        <v>6</v>
      </c>
      <c r="E376" s="11">
        <f t="shared" si="126"/>
        <v>0.32733681142579385</v>
      </c>
      <c r="F376" s="11">
        <f t="shared" si="127"/>
        <v>0.67266318857420615</v>
      </c>
      <c r="G376" s="7">
        <v>38.971200600164799</v>
      </c>
      <c r="H376" s="11">
        <f t="shared" si="128"/>
        <v>0.52428984116543742</v>
      </c>
      <c r="I376" s="7">
        <f t="shared" si="129"/>
        <v>-16066476.96394868</v>
      </c>
      <c r="J376" s="7">
        <v>12439348.379999999</v>
      </c>
      <c r="K376" s="12">
        <v>0.11</v>
      </c>
      <c r="L376" s="7">
        <v>-636638.59</v>
      </c>
      <c r="M376" s="10">
        <f t="shared" si="130"/>
        <v>5.1179416361036109E-2</v>
      </c>
      <c r="N376" s="12">
        <f t="shared" si="131"/>
        <v>0.16117941636103611</v>
      </c>
      <c r="O376" s="7">
        <f t="shared" si="132"/>
        <v>-963988.61783692078</v>
      </c>
      <c r="P376" s="11">
        <f t="shared" si="133"/>
        <v>7.7495105723288771E-2</v>
      </c>
      <c r="Q376" s="12">
        <f t="shared" si="134"/>
        <v>0.18749510572328876</v>
      </c>
      <c r="R376" s="12">
        <f t="shared" si="135"/>
        <v>2.6315689362252648E-2</v>
      </c>
      <c r="S376" s="12">
        <f t="shared" si="136"/>
        <v>0.16326954121304449</v>
      </c>
      <c r="T376" s="7">
        <f t="shared" si="137"/>
        <v>-33773667.989999995</v>
      </c>
      <c r="U376" s="7">
        <f t="shared" si="138"/>
        <v>16189924.68</v>
      </c>
      <c r="V376" s="7">
        <f t="shared" ref="V376:V400" si="145">IF(SUM($BC376:$BF376)&lt;&gt;0,BD376,IF(SUM($AY376:$BB376)&lt;&gt;0,AZ376,IF(SUM($AU376:$AX376)&lt;&gt;0,AV376,IF(SUM($AQ376:$AT376)&lt;&gt;0,AR376,""))))</f>
        <v>22718303.199999999</v>
      </c>
      <c r="W376" s="7">
        <f t="shared" si="139"/>
        <v>27245289.469999999</v>
      </c>
      <c r="X376" s="7">
        <f t="shared" si="140"/>
        <v>0</v>
      </c>
      <c r="Y376" s="7" t="str">
        <f t="shared" si="141"/>
        <v/>
      </c>
      <c r="Z376" s="7" t="str">
        <f t="shared" si="142"/>
        <v/>
      </c>
      <c r="AA376" s="7" t="str">
        <f t="shared" si="143"/>
        <v/>
      </c>
      <c r="AB376" s="7" t="str">
        <f t="shared" si="143"/>
        <v/>
      </c>
      <c r="AC376" s="8" t="str">
        <f t="shared" si="144"/>
        <v/>
      </c>
      <c r="AE376" s="9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>
        <v>14502010.68</v>
      </c>
      <c r="AR376" s="7">
        <v>16707262.52</v>
      </c>
      <c r="AS376" s="7">
        <v>19848046.300000001</v>
      </c>
      <c r="AT376" s="7">
        <v>0</v>
      </c>
      <c r="AU376" s="7">
        <v>16608211.220000001</v>
      </c>
      <c r="AV376" s="7">
        <v>19386562.030000001</v>
      </c>
      <c r="AW376" s="7">
        <v>22771639.890000001</v>
      </c>
      <c r="AX376" s="7">
        <v>26091649.699999999</v>
      </c>
      <c r="AY376" s="7">
        <v>16189924.68</v>
      </c>
      <c r="AZ376" s="7">
        <v>22718303.199999999</v>
      </c>
      <c r="BA376" s="7">
        <v>27245289.469999999</v>
      </c>
      <c r="BB376" s="7">
        <v>0</v>
      </c>
      <c r="BC376" s="7"/>
      <c r="BD376" s="7"/>
      <c r="BE376" s="7"/>
      <c r="BF376" s="7"/>
    </row>
    <row r="377" spans="1:58" hidden="1" x14ac:dyDescent="0.25">
      <c r="A377" s="3" t="s">
        <v>1040</v>
      </c>
      <c r="B377" s="3" t="str">
        <f t="shared" si="125"/>
        <v>RS</v>
      </c>
      <c r="C377" s="3" t="s">
        <v>1529</v>
      </c>
      <c r="D377" s="3">
        <v>7</v>
      </c>
      <c r="E377" s="11">
        <f t="shared" si="126"/>
        <v>0</v>
      </c>
      <c r="F377" s="11">
        <f t="shared" si="127"/>
        <v>1</v>
      </c>
      <c r="G377" s="7">
        <v>8.0912029866433102</v>
      </c>
      <c r="H377" s="11">
        <f t="shared" si="128"/>
        <v>0.1618240597328662</v>
      </c>
      <c r="I377" s="7">
        <f t="shared" si="129"/>
        <v>-495965.83617228171</v>
      </c>
      <c r="J377" s="7">
        <v>3479436.22</v>
      </c>
      <c r="K377" s="12">
        <v>0.1338</v>
      </c>
      <c r="L377" s="7">
        <v>-112733.73</v>
      </c>
      <c r="M377" s="10">
        <f t="shared" si="130"/>
        <v>3.2399998986042629E-2</v>
      </c>
      <c r="N377" s="12">
        <f t="shared" si="131"/>
        <v>0.16619999898604262</v>
      </c>
      <c r="O377" s="7">
        <f t="shared" si="132"/>
        <v>-29757.950170336902</v>
      </c>
      <c r="P377" s="11">
        <f t="shared" si="133"/>
        <v>8.5525206639186224E-3</v>
      </c>
      <c r="Q377" s="12">
        <f t="shared" si="134"/>
        <v>0.14235252066391862</v>
      </c>
      <c r="R377" s="12">
        <f t="shared" si="135"/>
        <v>-2.3847478322123999E-2</v>
      </c>
      <c r="S377" s="12">
        <f t="shared" si="136"/>
        <v>-0.14348663337914158</v>
      </c>
      <c r="T377" s="7">
        <f t="shared" si="137"/>
        <v>-591720.43999999948</v>
      </c>
      <c r="U377" s="7">
        <f t="shared" si="138"/>
        <v>13402222.560000001</v>
      </c>
      <c r="V377" s="7">
        <f t="shared" si="145"/>
        <v>11790510</v>
      </c>
      <c r="W377" s="7">
        <f t="shared" si="139"/>
        <v>2203433</v>
      </c>
      <c r="X377" s="7">
        <f t="shared" si="140"/>
        <v>0</v>
      </c>
      <c r="Y377" s="7" t="str">
        <f t="shared" si="141"/>
        <v/>
      </c>
      <c r="Z377" s="7" t="str">
        <f t="shared" si="142"/>
        <v/>
      </c>
      <c r="AA377" s="7" t="str">
        <f t="shared" si="143"/>
        <v/>
      </c>
      <c r="AB377" s="7" t="str">
        <f t="shared" si="143"/>
        <v/>
      </c>
      <c r="AC377" s="8" t="str">
        <f t="shared" si="144"/>
        <v/>
      </c>
      <c r="AE377" s="9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>
        <v>9131206.0700000003</v>
      </c>
      <c r="AR377" s="7">
        <v>8334964.1399999997</v>
      </c>
      <c r="AS377" s="7">
        <v>925142.52</v>
      </c>
      <c r="AT377" s="7">
        <v>0</v>
      </c>
      <c r="AU377" s="7">
        <v>10470603.029999999</v>
      </c>
      <c r="AV377" s="7">
        <v>10747730.300000001</v>
      </c>
      <c r="AW377" s="7">
        <v>615763.54</v>
      </c>
      <c r="AX377" s="7">
        <v>0</v>
      </c>
      <c r="AY377" s="7">
        <v>13402222.560000001</v>
      </c>
      <c r="AZ377" s="7">
        <v>11790510</v>
      </c>
      <c r="BA377" s="7">
        <v>2203433</v>
      </c>
      <c r="BB377" s="7">
        <v>0</v>
      </c>
      <c r="BC377" s="7"/>
      <c r="BD377" s="7"/>
      <c r="BE377" s="7"/>
      <c r="BF377" s="7"/>
    </row>
    <row r="378" spans="1:58" hidden="1" x14ac:dyDescent="0.25">
      <c r="A378" s="3" t="s">
        <v>772</v>
      </c>
      <c r="B378" s="3" t="str">
        <f t="shared" si="125"/>
        <v>PR</v>
      </c>
      <c r="C378" s="3" t="s">
        <v>1529</v>
      </c>
      <c r="D378" s="3">
        <v>6</v>
      </c>
      <c r="E378" s="11">
        <f t="shared" si="126"/>
        <v>0.59269487228508755</v>
      </c>
      <c r="F378" s="11">
        <f t="shared" si="127"/>
        <v>0.40730512771491245</v>
      </c>
      <c r="G378" s="7">
        <v>12.069458494783646</v>
      </c>
      <c r="H378" s="11">
        <f t="shared" si="128"/>
        <v>9.8319046673353755E-2</v>
      </c>
      <c r="I378" s="7">
        <f t="shared" si="129"/>
        <v>-62331503.5528569</v>
      </c>
      <c r="J378" s="7">
        <v>14353995.140000001</v>
      </c>
      <c r="K378" s="12">
        <v>0.15</v>
      </c>
      <c r="L378" s="7">
        <v>-1523452.59</v>
      </c>
      <c r="M378" s="10">
        <f t="shared" si="130"/>
        <v>0.10613439499882679</v>
      </c>
      <c r="N378" s="12">
        <f t="shared" si="131"/>
        <v>0.25613439499882679</v>
      </c>
      <c r="O378" s="7">
        <f t="shared" si="132"/>
        <v>-3739890.2131714136</v>
      </c>
      <c r="P378" s="11">
        <f t="shared" si="133"/>
        <v>0.26054698895288975</v>
      </c>
      <c r="Q378" s="12">
        <f t="shared" si="134"/>
        <v>0.41054698895288977</v>
      </c>
      <c r="R378" s="12">
        <f t="shared" si="135"/>
        <v>0.15441259395406298</v>
      </c>
      <c r="S378" s="12">
        <f t="shared" si="136"/>
        <v>0.6028577066144134</v>
      </c>
      <c r="T378" s="7">
        <f t="shared" si="137"/>
        <v>-69128113.800000012</v>
      </c>
      <c r="U378" s="7">
        <f t="shared" si="138"/>
        <v>26518250.82</v>
      </c>
      <c r="V378" s="7">
        <f t="shared" si="145"/>
        <v>28156235.219999999</v>
      </c>
      <c r="W378" s="7">
        <f t="shared" si="139"/>
        <v>67490129.400000006</v>
      </c>
      <c r="X378" s="7">
        <f t="shared" si="140"/>
        <v>0</v>
      </c>
      <c r="Y378" s="7" t="str">
        <f t="shared" si="141"/>
        <v/>
      </c>
      <c r="Z378" s="7" t="str">
        <f t="shared" si="142"/>
        <v/>
      </c>
      <c r="AA378" s="7" t="str">
        <f t="shared" si="143"/>
        <v/>
      </c>
      <c r="AB378" s="7" t="str">
        <f t="shared" si="143"/>
        <v/>
      </c>
      <c r="AC378" s="8" t="str">
        <f t="shared" si="144"/>
        <v/>
      </c>
      <c r="AE378" s="9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>
        <v>21234521.52</v>
      </c>
      <c r="AR378" s="7">
        <v>16410250.689999999</v>
      </c>
      <c r="AS378" s="7">
        <v>45564859.920000002</v>
      </c>
      <c r="AT378" s="7">
        <v>0</v>
      </c>
      <c r="AU378" s="7">
        <v>24482244.25</v>
      </c>
      <c r="AV378" s="7">
        <v>20401526.66</v>
      </c>
      <c r="AW378" s="7">
        <v>51232299.399999999</v>
      </c>
      <c r="AX378" s="7">
        <v>0</v>
      </c>
      <c r="AY378" s="7">
        <v>26518250.82</v>
      </c>
      <c r="AZ378" s="7">
        <v>28156235.219999999</v>
      </c>
      <c r="BA378" s="7">
        <v>67490129.400000006</v>
      </c>
      <c r="BB378" s="7">
        <v>0</v>
      </c>
      <c r="BC378" s="7"/>
      <c r="BD378" s="7"/>
      <c r="BE378" s="7"/>
      <c r="BF378" s="7"/>
    </row>
    <row r="379" spans="1:58" hidden="1" x14ac:dyDescent="0.25">
      <c r="A379" s="3" t="s">
        <v>326</v>
      </c>
      <c r="B379" s="3" t="str">
        <f t="shared" si="125"/>
        <v>MG</v>
      </c>
      <c r="C379" s="3" t="s">
        <v>1530</v>
      </c>
      <c r="D379" s="3">
        <v>6</v>
      </c>
      <c r="E379" s="11">
        <f t="shared" si="126"/>
        <v>0.41209129067769767</v>
      </c>
      <c r="F379" s="11">
        <f t="shared" si="127"/>
        <v>0.58790870932230233</v>
      </c>
      <c r="G379" s="7">
        <v>19.392111661380259</v>
      </c>
      <c r="H379" s="11">
        <f t="shared" si="128"/>
        <v>0.22801582675752072</v>
      </c>
      <c r="I379" s="7">
        <f t="shared" si="129"/>
        <v>-42358148.478789404</v>
      </c>
      <c r="J379" s="7">
        <v>12613341.548571428</v>
      </c>
      <c r="K379" s="12">
        <v>0.11</v>
      </c>
      <c r="L379" s="7">
        <v>-428514.8</v>
      </c>
      <c r="M379" s="10">
        <f t="shared" si="130"/>
        <v>3.3973138549358718E-2</v>
      </c>
      <c r="N379" s="12">
        <f t="shared" si="131"/>
        <v>0.14397313854935873</v>
      </c>
      <c r="O379" s="7">
        <f t="shared" si="132"/>
        <v>-2541488.9087273641</v>
      </c>
      <c r="P379" s="11">
        <f t="shared" si="133"/>
        <v>0.20149211840023551</v>
      </c>
      <c r="Q379" s="12">
        <f t="shared" si="134"/>
        <v>0.3114921184002355</v>
      </c>
      <c r="R379" s="12">
        <f t="shared" si="135"/>
        <v>0.16751897985087677</v>
      </c>
      <c r="S379" s="12">
        <f t="shared" si="136"/>
        <v>1.1635432938307848</v>
      </c>
      <c r="T379" s="7">
        <f t="shared" si="137"/>
        <v>-54869192.850000001</v>
      </c>
      <c r="U379" s="7">
        <f t="shared" si="138"/>
        <v>13745797.220000001</v>
      </c>
      <c r="V379" s="7">
        <f t="shared" si="145"/>
        <v>32258076.350000001</v>
      </c>
      <c r="W379" s="7">
        <f t="shared" si="139"/>
        <v>36356913.719999999</v>
      </c>
      <c r="X379" s="7">
        <f t="shared" si="140"/>
        <v>0</v>
      </c>
      <c r="Y379" s="7" t="str">
        <f t="shared" si="141"/>
        <v/>
      </c>
      <c r="Z379" s="7" t="str">
        <f t="shared" si="142"/>
        <v/>
      </c>
      <c r="AA379" s="7" t="str">
        <f t="shared" si="143"/>
        <v/>
      </c>
      <c r="AB379" s="7" t="str">
        <f t="shared" si="143"/>
        <v/>
      </c>
      <c r="AC379" s="8" t="str">
        <f t="shared" si="144"/>
        <v/>
      </c>
      <c r="AE379" s="9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>
        <v>10912885.57</v>
      </c>
      <c r="AR379" s="7">
        <v>30312822.09</v>
      </c>
      <c r="AS379" s="7">
        <v>24749305.32</v>
      </c>
      <c r="AT379" s="7">
        <v>24827.22</v>
      </c>
      <c r="AU379" s="7">
        <v>12129442.220000001</v>
      </c>
      <c r="AV379" s="7">
        <v>32539596.190000001</v>
      </c>
      <c r="AW379" s="7">
        <v>31421429.390000001</v>
      </c>
      <c r="AX379" s="7">
        <v>0</v>
      </c>
      <c r="AY379" s="7">
        <v>13745797.220000001</v>
      </c>
      <c r="AZ379" s="7">
        <v>32258076.350000001</v>
      </c>
      <c r="BA379" s="7">
        <v>36356913.719999999</v>
      </c>
      <c r="BB379" s="7">
        <v>0</v>
      </c>
      <c r="BC379" s="7"/>
      <c r="BD379" s="7"/>
      <c r="BE379" s="7"/>
      <c r="BF379" s="7"/>
    </row>
    <row r="380" spans="1:58" hidden="1" x14ac:dyDescent="0.25">
      <c r="A380" s="3" t="s">
        <v>1041</v>
      </c>
      <c r="B380" s="3" t="str">
        <f t="shared" si="125"/>
        <v>RS</v>
      </c>
      <c r="C380" s="3" t="s">
        <v>1529</v>
      </c>
      <c r="D380" s="3">
        <v>7</v>
      </c>
      <c r="E380" s="11">
        <f t="shared" si="126"/>
        <v>0</v>
      </c>
      <c r="F380" s="11">
        <f t="shared" si="127"/>
        <v>1</v>
      </c>
      <c r="G380" s="7">
        <v>8.2890896782539478</v>
      </c>
      <c r="H380" s="11">
        <f t="shared" si="128"/>
        <v>0.16578179356507897</v>
      </c>
      <c r="I380" s="7">
        <f t="shared" si="129"/>
        <v>-1521930.6026888199</v>
      </c>
      <c r="J380" s="7">
        <v>4809439.3885714281</v>
      </c>
      <c r="K380" s="12">
        <v>0.11</v>
      </c>
      <c r="L380" s="7">
        <v>-132071.26999999999</v>
      </c>
      <c r="M380" s="10">
        <f t="shared" si="130"/>
        <v>2.746084508598616E-2</v>
      </c>
      <c r="N380" s="12">
        <f t="shared" si="131"/>
        <v>0.13746084508598616</v>
      </c>
      <c r="O380" s="7">
        <f t="shared" si="132"/>
        <v>-91315.836161329193</v>
      </c>
      <c r="P380" s="11">
        <f t="shared" si="133"/>
        <v>1.898679425679449E-2</v>
      </c>
      <c r="Q380" s="12">
        <f t="shared" si="134"/>
        <v>0.12898679425679449</v>
      </c>
      <c r="R380" s="12">
        <f t="shared" si="135"/>
        <v>-8.4740508291916705E-3</v>
      </c>
      <c r="S380" s="12">
        <f t="shared" si="136"/>
        <v>-6.1647015365654756E-2</v>
      </c>
      <c r="T380" s="7">
        <f t="shared" si="137"/>
        <v>-1824379.5099999998</v>
      </c>
      <c r="U380" s="7">
        <f t="shared" si="138"/>
        <v>15973423.49</v>
      </c>
      <c r="V380" s="7">
        <f t="shared" si="145"/>
        <v>14898512</v>
      </c>
      <c r="W380" s="7">
        <f t="shared" si="139"/>
        <v>2899291</v>
      </c>
      <c r="X380" s="7">
        <f t="shared" si="140"/>
        <v>0</v>
      </c>
      <c r="Y380" s="7" t="str">
        <f t="shared" si="141"/>
        <v/>
      </c>
      <c r="Z380" s="7" t="str">
        <f t="shared" si="142"/>
        <v/>
      </c>
      <c r="AA380" s="7" t="str">
        <f t="shared" si="143"/>
        <v/>
      </c>
      <c r="AB380" s="7" t="str">
        <f t="shared" si="143"/>
        <v/>
      </c>
      <c r="AC380" s="8" t="str">
        <f t="shared" si="144"/>
        <v/>
      </c>
      <c r="AE380" s="9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>
        <v>11276228.550000001</v>
      </c>
      <c r="AR380" s="7">
        <v>12390526.779999999</v>
      </c>
      <c r="AS380" s="7">
        <v>377410.85</v>
      </c>
      <c r="AT380" s="7">
        <v>0</v>
      </c>
      <c r="AU380" s="7">
        <v>13295825.789999999</v>
      </c>
      <c r="AV380" s="7">
        <v>14333603.460000001</v>
      </c>
      <c r="AW380" s="7">
        <v>308403.09999999998</v>
      </c>
      <c r="AX380" s="7">
        <v>0</v>
      </c>
      <c r="AY380" s="7">
        <v>15973423.49</v>
      </c>
      <c r="AZ380" s="7">
        <v>14898512</v>
      </c>
      <c r="BA380" s="7">
        <v>2899291</v>
      </c>
      <c r="BB380" s="7">
        <v>0</v>
      </c>
      <c r="BC380" s="7"/>
      <c r="BD380" s="7"/>
      <c r="BE380" s="7"/>
      <c r="BF380" s="7"/>
    </row>
    <row r="381" spans="1:58" hidden="1" x14ac:dyDescent="0.25">
      <c r="A381" s="3" t="s">
        <v>1042</v>
      </c>
      <c r="B381" s="3" t="str">
        <f t="shared" si="125"/>
        <v>RS</v>
      </c>
      <c r="C381" s="3" t="s">
        <v>1529</v>
      </c>
      <c r="D381" s="3">
        <v>7</v>
      </c>
      <c r="E381" s="11">
        <f t="shared" si="126"/>
        <v>0.1579817690311264</v>
      </c>
      <c r="F381" s="11">
        <f t="shared" si="127"/>
        <v>0.84201823096887363</v>
      </c>
      <c r="G381" s="7">
        <v>11.980436932556273</v>
      </c>
      <c r="H381" s="11">
        <f t="shared" si="128"/>
        <v>0.20175492624370384</v>
      </c>
      <c r="I381" s="7">
        <f t="shared" si="129"/>
        <v>-32521988.098739505</v>
      </c>
      <c r="J381" s="7">
        <v>7169851.1500000004</v>
      </c>
      <c r="K381" s="12">
        <v>0.11</v>
      </c>
      <c r="L381" s="7">
        <v>-1821142.19</v>
      </c>
      <c r="M381" s="10">
        <f t="shared" si="130"/>
        <v>0.25399999970710685</v>
      </c>
      <c r="N381" s="12">
        <f t="shared" si="131"/>
        <v>0.36399999970710684</v>
      </c>
      <c r="O381" s="7">
        <f t="shared" si="132"/>
        <v>-1951319.2859243702</v>
      </c>
      <c r="P381" s="11">
        <f t="shared" si="133"/>
        <v>0.27215617801554642</v>
      </c>
      <c r="Q381" s="12">
        <f t="shared" si="134"/>
        <v>0.38215617801554641</v>
      </c>
      <c r="R381" s="12">
        <f t="shared" si="135"/>
        <v>1.8156178308439574E-2</v>
      </c>
      <c r="S381" s="12">
        <f t="shared" si="136"/>
        <v>4.9879610777607164E-2</v>
      </c>
      <c r="T381" s="7">
        <f t="shared" si="137"/>
        <v>-40741858.82</v>
      </c>
      <c r="U381" s="7">
        <f t="shared" si="138"/>
        <v>13806018.640000001</v>
      </c>
      <c r="V381" s="7">
        <f t="shared" si="145"/>
        <v>34305387.890000001</v>
      </c>
      <c r="W381" s="7">
        <f t="shared" si="139"/>
        <v>20779157.460000001</v>
      </c>
      <c r="X381" s="7">
        <f t="shared" si="140"/>
        <v>536667.89</v>
      </c>
      <c r="Y381" s="7" t="str">
        <f t="shared" si="141"/>
        <v/>
      </c>
      <c r="Z381" s="7" t="str">
        <f t="shared" si="142"/>
        <v/>
      </c>
      <c r="AA381" s="7" t="str">
        <f t="shared" si="143"/>
        <v/>
      </c>
      <c r="AB381" s="7" t="str">
        <f t="shared" si="143"/>
        <v/>
      </c>
      <c r="AC381" s="8" t="str">
        <f t="shared" si="144"/>
        <v/>
      </c>
      <c r="AE381" s="9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>
        <v>8619281.0399999991</v>
      </c>
      <c r="AR381" s="7">
        <v>25861798.949999999</v>
      </c>
      <c r="AS381" s="7">
        <v>14629392.23</v>
      </c>
      <c r="AT381" s="7">
        <v>689404.53</v>
      </c>
      <c r="AU381" s="7">
        <v>10886379.24</v>
      </c>
      <c r="AV381" s="7">
        <v>23398090.609999999</v>
      </c>
      <c r="AW381" s="7">
        <v>17626652.149999999</v>
      </c>
      <c r="AX381" s="7">
        <v>465506.37</v>
      </c>
      <c r="AY381" s="7">
        <v>13806018.640000001</v>
      </c>
      <c r="AZ381" s="7">
        <v>34305387.890000001</v>
      </c>
      <c r="BA381" s="7">
        <v>20779157.460000001</v>
      </c>
      <c r="BB381" s="7">
        <v>536667.89</v>
      </c>
      <c r="BC381" s="7"/>
      <c r="BD381" s="7"/>
      <c r="BE381" s="7"/>
      <c r="BF381" s="7"/>
    </row>
    <row r="382" spans="1:58" hidden="1" x14ac:dyDescent="0.25">
      <c r="A382" s="3" t="s">
        <v>327</v>
      </c>
      <c r="B382" s="3" t="str">
        <f t="shared" si="125"/>
        <v>MG</v>
      </c>
      <c r="C382" s="3" t="s">
        <v>1530</v>
      </c>
      <c r="D382" s="3">
        <v>4</v>
      </c>
      <c r="E382" s="11">
        <f t="shared" si="126"/>
        <v>0</v>
      </c>
      <c r="F382" s="11">
        <f t="shared" si="127"/>
        <v>1</v>
      </c>
      <c r="G382" s="7">
        <v>15.241171902256461</v>
      </c>
      <c r="H382" s="11">
        <f t="shared" si="128"/>
        <v>0.30482343804512924</v>
      </c>
      <c r="I382" s="7">
        <f t="shared" si="129"/>
        <v>-9198083.0330643747</v>
      </c>
      <c r="J382" s="7">
        <v>22266202.02</v>
      </c>
      <c r="K382" s="12">
        <v>0.16159999999999999</v>
      </c>
      <c r="L382" s="7">
        <v>-287234.01</v>
      </c>
      <c r="M382" s="10">
        <f t="shared" si="130"/>
        <v>1.2900000177039623E-2</v>
      </c>
      <c r="N382" s="12">
        <f t="shared" si="131"/>
        <v>0.17450000017703962</v>
      </c>
      <c r="O382" s="7">
        <f t="shared" si="132"/>
        <v>-551884.98198386247</v>
      </c>
      <c r="P382" s="11">
        <f t="shared" si="133"/>
        <v>2.4785770895644755E-2</v>
      </c>
      <c r="Q382" s="12">
        <f t="shared" si="134"/>
        <v>0.18638577089564476</v>
      </c>
      <c r="R382" s="12">
        <f t="shared" si="135"/>
        <v>1.1885770718605138E-2</v>
      </c>
      <c r="S382" s="12">
        <f t="shared" si="136"/>
        <v>6.8113299177916309E-2</v>
      </c>
      <c r="T382" s="7">
        <f t="shared" si="137"/>
        <v>-13231290.489999996</v>
      </c>
      <c r="U382" s="7">
        <f t="shared" si="138"/>
        <v>25238592.280000001</v>
      </c>
      <c r="V382" s="7">
        <f t="shared" si="145"/>
        <v>36830236.439999998</v>
      </c>
      <c r="W382" s="7">
        <f t="shared" si="139"/>
        <v>1639646.33</v>
      </c>
      <c r="X382" s="7">
        <f t="shared" si="140"/>
        <v>0</v>
      </c>
      <c r="Y382" s="7">
        <f t="shared" si="141"/>
        <v>-193151662.61333334</v>
      </c>
      <c r="Z382" s="7">
        <f t="shared" si="142"/>
        <v>-584593410.1400001</v>
      </c>
      <c r="AA382" s="7">
        <f t="shared" si="143"/>
        <v>2569211.15</v>
      </c>
      <c r="AB382" s="7">
        <f t="shared" si="143"/>
        <v>312314548.41000003</v>
      </c>
      <c r="AC382" s="8">
        <f t="shared" si="144"/>
        <v>274848072.88</v>
      </c>
      <c r="AE382" s="9">
        <v>3351987.27</v>
      </c>
      <c r="AF382" s="7">
        <v>394420450.56</v>
      </c>
      <c r="AG382" s="7">
        <v>182942552.63</v>
      </c>
      <c r="AH382" s="7">
        <v>217443.34</v>
      </c>
      <c r="AI382" s="7">
        <v>346905880.92000002</v>
      </c>
      <c r="AJ382" s="7">
        <v>228186868.27000001</v>
      </c>
      <c r="AK382" s="7">
        <v>2569211.15</v>
      </c>
      <c r="AL382" s="7">
        <v>312314548.41000003</v>
      </c>
      <c r="AM382" s="7">
        <v>274848072.88</v>
      </c>
      <c r="AN382" s="7"/>
      <c r="AO382" s="7"/>
      <c r="AP382" s="7"/>
      <c r="AQ382" s="7">
        <v>12455923.67</v>
      </c>
      <c r="AR382" s="7">
        <v>10726500.83</v>
      </c>
      <c r="AS382" s="7">
        <v>1040933.22</v>
      </c>
      <c r="AT382" s="7">
        <v>0</v>
      </c>
      <c r="AU382" s="7">
        <v>17796693.510000002</v>
      </c>
      <c r="AV382" s="7">
        <v>18166436.989999998</v>
      </c>
      <c r="AW382" s="7">
        <v>1113627.52</v>
      </c>
      <c r="AX382" s="7">
        <v>0</v>
      </c>
      <c r="AY382" s="7">
        <v>25238592.280000001</v>
      </c>
      <c r="AZ382" s="7">
        <v>36830236.439999998</v>
      </c>
      <c r="BA382" s="7">
        <v>1639646.33</v>
      </c>
      <c r="BB382" s="7">
        <v>0</v>
      </c>
      <c r="BC382" s="7"/>
      <c r="BD382" s="7"/>
      <c r="BE382" s="7"/>
      <c r="BF382" s="7"/>
    </row>
    <row r="383" spans="1:58" hidden="1" x14ac:dyDescent="0.25">
      <c r="A383" s="3" t="s">
        <v>928</v>
      </c>
      <c r="B383" s="3" t="str">
        <f t="shared" si="125"/>
        <v>RN</v>
      </c>
      <c r="C383" s="3" t="s">
        <v>1528</v>
      </c>
      <c r="D383" s="3">
        <v>7</v>
      </c>
      <c r="E383" s="11">
        <f t="shared" si="126"/>
        <v>0.3970552381828471</v>
      </c>
      <c r="F383" s="11">
        <f t="shared" si="127"/>
        <v>0.60294476181715284</v>
      </c>
      <c r="G383" s="7">
        <v>20.355753377580736</v>
      </c>
      <c r="H383" s="11">
        <f t="shared" si="128"/>
        <v>0.24546789743708242</v>
      </c>
      <c r="I383" s="7">
        <f t="shared" si="129"/>
        <v>-37761767.667192452</v>
      </c>
      <c r="J383" s="7">
        <v>4685136.04</v>
      </c>
      <c r="K383" s="12">
        <v>0.15</v>
      </c>
      <c r="L383" s="7">
        <v>-769767.85</v>
      </c>
      <c r="M383" s="10">
        <f t="shared" si="130"/>
        <v>0.16429999970715897</v>
      </c>
      <c r="N383" s="12">
        <f t="shared" si="131"/>
        <v>0.31429999970715894</v>
      </c>
      <c r="O383" s="7">
        <f t="shared" si="132"/>
        <v>-2265706.0600315472</v>
      </c>
      <c r="P383" s="11">
        <f t="shared" si="133"/>
        <v>0.48359450839586449</v>
      </c>
      <c r="Q383" s="12">
        <f t="shared" si="134"/>
        <v>0.63359450839586451</v>
      </c>
      <c r="R383" s="12">
        <f t="shared" si="135"/>
        <v>0.31929450868870557</v>
      </c>
      <c r="S383" s="12">
        <f t="shared" si="136"/>
        <v>1.0158908971880374</v>
      </c>
      <c r="T383" s="7">
        <f t="shared" si="137"/>
        <v>-50046601.780000001</v>
      </c>
      <c r="U383" s="7">
        <f t="shared" si="138"/>
        <v>971478.11</v>
      </c>
      <c r="V383" s="7">
        <f t="shared" si="145"/>
        <v>30175336.390000001</v>
      </c>
      <c r="W383" s="7">
        <f t="shared" si="139"/>
        <v>20842743.5</v>
      </c>
      <c r="X383" s="7">
        <f t="shared" si="140"/>
        <v>0</v>
      </c>
      <c r="Y383" s="7" t="str">
        <f t="shared" si="141"/>
        <v/>
      </c>
      <c r="Z383" s="7" t="str">
        <f t="shared" si="142"/>
        <v/>
      </c>
      <c r="AA383" s="7" t="str">
        <f t="shared" si="143"/>
        <v/>
      </c>
      <c r="AB383" s="7" t="str">
        <f t="shared" si="143"/>
        <v/>
      </c>
      <c r="AC383" s="8" t="str">
        <f t="shared" si="144"/>
        <v/>
      </c>
      <c r="AE383" s="9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>
        <v>971478.11</v>
      </c>
      <c r="AZ383" s="7">
        <v>30175336.390000001</v>
      </c>
      <c r="BA383" s="7">
        <v>20842743.5</v>
      </c>
      <c r="BB383" s="7">
        <v>0</v>
      </c>
      <c r="BC383" s="7"/>
      <c r="BD383" s="7"/>
      <c r="BE383" s="7"/>
      <c r="BF383" s="7"/>
    </row>
    <row r="384" spans="1:58" hidden="1" x14ac:dyDescent="0.25">
      <c r="A384" s="3" t="s">
        <v>1353</v>
      </c>
      <c r="B384" s="3" t="str">
        <f t="shared" si="125"/>
        <v>SP</v>
      </c>
      <c r="C384" s="3" t="s">
        <v>1530</v>
      </c>
      <c r="D384" s="3">
        <v>7</v>
      </c>
      <c r="E384" s="11">
        <f t="shared" si="126"/>
        <v>0.31214029932461457</v>
      </c>
      <c r="F384" s="11">
        <f t="shared" si="127"/>
        <v>0.68785970067538549</v>
      </c>
      <c r="G384" s="7">
        <v>8.8628789241471928</v>
      </c>
      <c r="H384" s="11">
        <f t="shared" si="128"/>
        <v>0.1219283448777214</v>
      </c>
      <c r="I384" s="7">
        <f t="shared" si="129"/>
        <v>-17326868.227896318</v>
      </c>
      <c r="J384" s="7">
        <v>5096865.1885714289</v>
      </c>
      <c r="K384" s="12">
        <v>0.11</v>
      </c>
      <c r="L384" s="7">
        <v>-760329.06</v>
      </c>
      <c r="M384" s="10">
        <f t="shared" si="130"/>
        <v>0.14917582315201638</v>
      </c>
      <c r="N384" s="12">
        <f t="shared" si="131"/>
        <v>0.25917582315201637</v>
      </c>
      <c r="O384" s="7">
        <f t="shared" si="132"/>
        <v>-1039612.093673779</v>
      </c>
      <c r="P384" s="11">
        <f t="shared" si="133"/>
        <v>0.20397088312339021</v>
      </c>
      <c r="Q384" s="12">
        <f t="shared" si="134"/>
        <v>0.31397088312339022</v>
      </c>
      <c r="R384" s="12">
        <f t="shared" si="135"/>
        <v>5.479505997137385E-2</v>
      </c>
      <c r="S384" s="12">
        <f t="shared" si="136"/>
        <v>0.21142041454705618</v>
      </c>
      <c r="T384" s="7">
        <f t="shared" si="137"/>
        <v>-19732863.630000003</v>
      </c>
      <c r="U384" s="7">
        <f t="shared" si="138"/>
        <v>10299705.68</v>
      </c>
      <c r="V384" s="7">
        <f t="shared" si="145"/>
        <v>13573441.67</v>
      </c>
      <c r="W384" s="7">
        <f t="shared" si="139"/>
        <v>16459127.640000001</v>
      </c>
      <c r="X384" s="7">
        <f t="shared" si="140"/>
        <v>0</v>
      </c>
      <c r="Y384" s="7" t="str">
        <f t="shared" si="141"/>
        <v/>
      </c>
      <c r="Z384" s="7" t="str">
        <f t="shared" si="142"/>
        <v/>
      </c>
      <c r="AA384" s="7" t="str">
        <f t="shared" si="143"/>
        <v/>
      </c>
      <c r="AB384" s="7" t="str">
        <f t="shared" si="143"/>
        <v/>
      </c>
      <c r="AC384" s="8" t="str">
        <f t="shared" si="144"/>
        <v/>
      </c>
      <c r="AE384" s="9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>
        <v>7292631.1500000004</v>
      </c>
      <c r="AR384" s="7">
        <v>12310286.939999999</v>
      </c>
      <c r="AS384" s="7">
        <v>11013982.6</v>
      </c>
      <c r="AT384" s="7">
        <v>0</v>
      </c>
      <c r="AU384" s="7">
        <v>8351078.5199999996</v>
      </c>
      <c r="AV384" s="7">
        <v>12946089.789999999</v>
      </c>
      <c r="AW384" s="7">
        <v>13293840.960000001</v>
      </c>
      <c r="AX384" s="7">
        <v>0</v>
      </c>
      <c r="AY384" s="7">
        <v>10299705.68</v>
      </c>
      <c r="AZ384" s="7">
        <v>13573441.67</v>
      </c>
      <c r="BA384" s="7">
        <v>16459127.640000001</v>
      </c>
      <c r="BB384" s="7">
        <v>0</v>
      </c>
      <c r="BC384" s="7"/>
      <c r="BD384" s="7"/>
      <c r="BE384" s="7"/>
      <c r="BF384" s="7"/>
    </row>
    <row r="385" spans="1:58" hidden="1" x14ac:dyDescent="0.25">
      <c r="A385" s="3" t="s">
        <v>328</v>
      </c>
      <c r="B385" s="3" t="str">
        <f t="shared" si="125"/>
        <v>MG</v>
      </c>
      <c r="C385" s="3" t="s">
        <v>1530</v>
      </c>
      <c r="D385" s="3">
        <v>7</v>
      </c>
      <c r="E385" s="11">
        <f t="shared" si="126"/>
        <v>0.28324425354354438</v>
      </c>
      <c r="F385" s="11">
        <f t="shared" si="127"/>
        <v>0.71675574645645557</v>
      </c>
      <c r="G385" s="7">
        <v>7.696806482225365</v>
      </c>
      <c r="H385" s="11">
        <f t="shared" si="128"/>
        <v>0.11033460550996654</v>
      </c>
      <c r="I385" s="7">
        <f t="shared" si="129"/>
        <v>-11360608.464483002</v>
      </c>
      <c r="J385" s="7">
        <v>3660055.0028571426</v>
      </c>
      <c r="K385" s="12">
        <v>0.11</v>
      </c>
      <c r="L385" s="7">
        <v>-561584.11</v>
      </c>
      <c r="M385" s="10">
        <f t="shared" si="130"/>
        <v>0.15343597556911345</v>
      </c>
      <c r="N385" s="12">
        <f t="shared" si="131"/>
        <v>0.26343597556911347</v>
      </c>
      <c r="O385" s="7">
        <f t="shared" si="132"/>
        <v>-681636.50786898006</v>
      </c>
      <c r="P385" s="11">
        <f t="shared" si="133"/>
        <v>0.18623668424023007</v>
      </c>
      <c r="Q385" s="12">
        <f t="shared" si="134"/>
        <v>0.29623668424023009</v>
      </c>
      <c r="R385" s="12">
        <f t="shared" si="135"/>
        <v>3.2800708671116618E-2</v>
      </c>
      <c r="S385" s="12">
        <f t="shared" si="136"/>
        <v>0.12451112115668961</v>
      </c>
      <c r="T385" s="7">
        <f t="shared" si="137"/>
        <v>-12769529.459999999</v>
      </c>
      <c r="U385" s="7">
        <f t="shared" si="138"/>
        <v>4806404.37</v>
      </c>
      <c r="V385" s="7">
        <f t="shared" si="145"/>
        <v>9152633.6199999992</v>
      </c>
      <c r="W385" s="7">
        <f t="shared" si="139"/>
        <v>8561931.6099999994</v>
      </c>
      <c r="X385" s="7">
        <f t="shared" si="140"/>
        <v>138631.4</v>
      </c>
      <c r="Y385" s="7" t="str">
        <f t="shared" si="141"/>
        <v/>
      </c>
      <c r="Z385" s="7" t="str">
        <f t="shared" si="142"/>
        <v/>
      </c>
      <c r="AA385" s="7" t="str">
        <f t="shared" si="143"/>
        <v/>
      </c>
      <c r="AB385" s="7" t="str">
        <f t="shared" si="143"/>
        <v/>
      </c>
      <c r="AC385" s="8" t="str">
        <f t="shared" si="144"/>
        <v/>
      </c>
      <c r="AE385" s="9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>
        <v>3046041.67</v>
      </c>
      <c r="AR385" s="7">
        <v>7310839.6500000004</v>
      </c>
      <c r="AS385" s="7">
        <v>3727427.82</v>
      </c>
      <c r="AT385" s="7">
        <v>0</v>
      </c>
      <c r="AU385" s="7">
        <v>3610599.46</v>
      </c>
      <c r="AV385" s="7">
        <v>8471494.3800000008</v>
      </c>
      <c r="AW385" s="7">
        <v>6981649.0199999996</v>
      </c>
      <c r="AX385" s="7">
        <v>110243.6</v>
      </c>
      <c r="AY385" s="7">
        <v>4806404.37</v>
      </c>
      <c r="AZ385" s="7">
        <v>9152633.6199999992</v>
      </c>
      <c r="BA385" s="7">
        <v>8561931.6099999994</v>
      </c>
      <c r="BB385" s="7">
        <v>138631.4</v>
      </c>
      <c r="BC385" s="7"/>
      <c r="BD385" s="7"/>
      <c r="BE385" s="7"/>
      <c r="BF385" s="7"/>
    </row>
    <row r="386" spans="1:58" hidden="1" x14ac:dyDescent="0.25">
      <c r="A386" s="3" t="s">
        <v>148</v>
      </c>
      <c r="B386" s="3" t="str">
        <f t="shared" si="125"/>
        <v>GO</v>
      </c>
      <c r="C386" s="3" t="s">
        <v>1526</v>
      </c>
      <c r="D386" s="3">
        <v>7</v>
      </c>
      <c r="E386" s="11">
        <f t="shared" si="126"/>
        <v>0.11216958752158768</v>
      </c>
      <c r="F386" s="11">
        <f t="shared" si="127"/>
        <v>0.88783041247841232</v>
      </c>
      <c r="G386" s="7">
        <v>8.1264048273023004</v>
      </c>
      <c r="H386" s="11">
        <f t="shared" si="128"/>
        <v>0.14429738699580724</v>
      </c>
      <c r="I386" s="7">
        <f t="shared" si="129"/>
        <v>-7906787.5122149596</v>
      </c>
      <c r="J386" s="7">
        <v>2726777.48</v>
      </c>
      <c r="K386" s="12">
        <v>0.13900000000000001</v>
      </c>
      <c r="L386" s="7">
        <v>-81803.320000000007</v>
      </c>
      <c r="M386" s="10">
        <f t="shared" si="130"/>
        <v>2.9999998386373648E-2</v>
      </c>
      <c r="N386" s="12">
        <f t="shared" si="131"/>
        <v>0.16899999838637367</v>
      </c>
      <c r="O386" s="7">
        <f t="shared" si="132"/>
        <v>-474407.25073289755</v>
      </c>
      <c r="P386" s="11">
        <f t="shared" si="133"/>
        <v>0.17398091857972128</v>
      </c>
      <c r="Q386" s="12">
        <f t="shared" si="134"/>
        <v>0.31298091857972132</v>
      </c>
      <c r="R386" s="12">
        <f t="shared" si="135"/>
        <v>0.14398092019334766</v>
      </c>
      <c r="S386" s="12">
        <f t="shared" si="136"/>
        <v>0.85195811578751313</v>
      </c>
      <c r="T386" s="7">
        <f t="shared" si="137"/>
        <v>-9240111.4499999993</v>
      </c>
      <c r="U386" s="7">
        <f t="shared" si="138"/>
        <v>4739470.9800000004</v>
      </c>
      <c r="V386" s="7">
        <f t="shared" si="145"/>
        <v>8203651.96</v>
      </c>
      <c r="W386" s="7">
        <f t="shared" si="139"/>
        <v>5775930.4699999997</v>
      </c>
      <c r="X386" s="7">
        <f t="shared" si="140"/>
        <v>0</v>
      </c>
      <c r="Y386" s="7" t="str">
        <f t="shared" si="141"/>
        <v/>
      </c>
      <c r="Z386" s="7" t="str">
        <f t="shared" si="142"/>
        <v/>
      </c>
      <c r="AA386" s="7" t="str">
        <f t="shared" si="143"/>
        <v/>
      </c>
      <c r="AB386" s="7" t="str">
        <f t="shared" si="143"/>
        <v/>
      </c>
      <c r="AC386" s="8" t="str">
        <f t="shared" si="144"/>
        <v/>
      </c>
      <c r="AE386" s="9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>
        <v>3130243.51</v>
      </c>
      <c r="AR386" s="7">
        <v>6938340.5499999998</v>
      </c>
      <c r="AS386" s="7">
        <v>4379743.13</v>
      </c>
      <c r="AT386" s="7">
        <v>0</v>
      </c>
      <c r="AU386" s="7">
        <v>3449761.88</v>
      </c>
      <c r="AV386" s="7">
        <v>5707484.3700000001</v>
      </c>
      <c r="AW386" s="7">
        <v>4753771.05</v>
      </c>
      <c r="AX386" s="7">
        <v>0</v>
      </c>
      <c r="AY386" s="7">
        <v>4739470.9800000004</v>
      </c>
      <c r="AZ386" s="7">
        <v>8203651.96</v>
      </c>
      <c r="BA386" s="7">
        <v>5775930.4699999997</v>
      </c>
      <c r="BB386" s="7">
        <v>0</v>
      </c>
      <c r="BC386" s="7"/>
      <c r="BD386" s="7"/>
      <c r="BE386" s="7"/>
      <c r="BF386" s="7"/>
    </row>
    <row r="387" spans="1:58" hidden="1" x14ac:dyDescent="0.25">
      <c r="A387" s="3" t="s">
        <v>711</v>
      </c>
      <c r="B387" s="3" t="str">
        <f t="shared" si="125"/>
        <v>PI</v>
      </c>
      <c r="C387" s="3" t="s">
        <v>1528</v>
      </c>
      <c r="D387" s="3">
        <v>6</v>
      </c>
      <c r="E387" s="11">
        <f t="shared" si="126"/>
        <v>4.986810352964245E-3</v>
      </c>
      <c r="F387" s="11">
        <f t="shared" si="127"/>
        <v>0.99501318964703578</v>
      </c>
      <c r="G387" s="7">
        <v>18.830239148225353</v>
      </c>
      <c r="H387" s="11">
        <f t="shared" si="128"/>
        <v>0.3747267263338438</v>
      </c>
      <c r="I387" s="7">
        <f t="shared" si="129"/>
        <v>-57836474.100585654</v>
      </c>
      <c r="J387" s="7">
        <v>15923423.650000002</v>
      </c>
      <c r="K387" s="12">
        <v>0.11</v>
      </c>
      <c r="L387" s="7">
        <v>-617455.01</v>
      </c>
      <c r="M387" s="10">
        <f t="shared" si="130"/>
        <v>3.877652341429727E-2</v>
      </c>
      <c r="N387" s="12">
        <f t="shared" si="131"/>
        <v>0.14877652341429726</v>
      </c>
      <c r="O387" s="7">
        <f t="shared" si="132"/>
        <v>-3470188.4460351393</v>
      </c>
      <c r="P387" s="11">
        <f t="shared" si="133"/>
        <v>0.21792979464156495</v>
      </c>
      <c r="Q387" s="12">
        <f t="shared" si="134"/>
        <v>0.32792979464156496</v>
      </c>
      <c r="R387" s="12">
        <f t="shared" si="135"/>
        <v>0.17915327122726771</v>
      </c>
      <c r="S387" s="12">
        <f t="shared" si="136"/>
        <v>1.2041770241423135</v>
      </c>
      <c r="T387" s="7">
        <f t="shared" si="137"/>
        <v>-92497914.969999999</v>
      </c>
      <c r="U387" s="7">
        <f t="shared" si="138"/>
        <v>17179532.52</v>
      </c>
      <c r="V387" s="7">
        <f t="shared" si="145"/>
        <v>92036645.409999996</v>
      </c>
      <c r="W387" s="7">
        <f t="shared" si="139"/>
        <v>19185264.920000002</v>
      </c>
      <c r="X387" s="7">
        <f t="shared" si="140"/>
        <v>1544462.84</v>
      </c>
      <c r="Y387" s="7" t="str">
        <f t="shared" si="141"/>
        <v/>
      </c>
      <c r="Z387" s="7" t="str">
        <f t="shared" si="142"/>
        <v/>
      </c>
      <c r="AA387" s="7" t="str">
        <f t="shared" si="143"/>
        <v/>
      </c>
      <c r="AB387" s="7" t="str">
        <f t="shared" si="143"/>
        <v/>
      </c>
      <c r="AC387" s="8" t="str">
        <f t="shared" si="144"/>
        <v/>
      </c>
      <c r="AE387" s="9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>
        <v>8740096.9600000009</v>
      </c>
      <c r="AR387" s="7">
        <v>68796652.129999995</v>
      </c>
      <c r="AS387" s="7">
        <v>6531807.2699999996</v>
      </c>
      <c r="AT387" s="7">
        <v>1385985.35</v>
      </c>
      <c r="AU387" s="7">
        <v>11968826.960000001</v>
      </c>
      <c r="AV387" s="7">
        <v>82023203.569999993</v>
      </c>
      <c r="AW387" s="7">
        <v>9350682.8100000005</v>
      </c>
      <c r="AX387" s="7">
        <v>1514335.77</v>
      </c>
      <c r="AY387" s="7">
        <v>17179532.52</v>
      </c>
      <c r="AZ387" s="7">
        <v>92036645.409999996</v>
      </c>
      <c r="BA387" s="7">
        <v>19185264.920000002</v>
      </c>
      <c r="BB387" s="7">
        <v>1544462.84</v>
      </c>
      <c r="BC387" s="7"/>
      <c r="BD387" s="7"/>
      <c r="BE387" s="7"/>
      <c r="BF387" s="7"/>
    </row>
    <row r="388" spans="1:58" hidden="1" x14ac:dyDescent="0.25">
      <c r="A388" s="3" t="s">
        <v>621</v>
      </c>
      <c r="B388" s="3" t="str">
        <f t="shared" si="125"/>
        <v>PE</v>
      </c>
      <c r="C388" s="3" t="s">
        <v>1528</v>
      </c>
      <c r="D388" s="3">
        <v>6</v>
      </c>
      <c r="E388" s="11">
        <f t="shared" si="126"/>
        <v>0.51321488106092195</v>
      </c>
      <c r="F388" s="11">
        <f t="shared" si="127"/>
        <v>0.48678511893907805</v>
      </c>
      <c r="G388" s="7">
        <v>21.65978627493617</v>
      </c>
      <c r="H388" s="11">
        <f t="shared" si="128"/>
        <v>0.21087323276079625</v>
      </c>
      <c r="I388" s="7">
        <f t="shared" si="129"/>
        <v>-49677670.614541754</v>
      </c>
      <c r="J388" s="7">
        <v>9535379.3599999994</v>
      </c>
      <c r="K388" s="12">
        <v>0.1678</v>
      </c>
      <c r="L388" s="7">
        <v>-190707.59</v>
      </c>
      <c r="M388" s="10">
        <f t="shared" si="130"/>
        <v>2.0000000293643273E-2</v>
      </c>
      <c r="N388" s="12">
        <f t="shared" si="131"/>
        <v>0.18780000029364327</v>
      </c>
      <c r="O388" s="7">
        <f t="shared" si="132"/>
        <v>-2980660.2368725049</v>
      </c>
      <c r="P388" s="11">
        <f t="shared" si="133"/>
        <v>0.31258958079592392</v>
      </c>
      <c r="Q388" s="12">
        <f t="shared" si="134"/>
        <v>0.48038958079592392</v>
      </c>
      <c r="R388" s="12">
        <f t="shared" si="135"/>
        <v>0.29258958050228068</v>
      </c>
      <c r="S388" s="12">
        <f t="shared" si="136"/>
        <v>1.5579849842640514</v>
      </c>
      <c r="T388" s="7">
        <f t="shared" si="137"/>
        <v>-62952712.639999993</v>
      </c>
      <c r="U388" s="7">
        <f t="shared" si="138"/>
        <v>3902637.95</v>
      </c>
      <c r="V388" s="7">
        <f t="shared" si="145"/>
        <v>30644443.710000001</v>
      </c>
      <c r="W388" s="7">
        <f t="shared" si="139"/>
        <v>37043052.979999997</v>
      </c>
      <c r="X388" s="7">
        <f t="shared" si="140"/>
        <v>832146.1</v>
      </c>
      <c r="Y388" s="7" t="str">
        <f t="shared" si="141"/>
        <v/>
      </c>
      <c r="Z388" s="7" t="str">
        <f t="shared" si="142"/>
        <v/>
      </c>
      <c r="AA388" s="7" t="str">
        <f t="shared" si="143"/>
        <v/>
      </c>
      <c r="AB388" s="7" t="str">
        <f t="shared" si="143"/>
        <v/>
      </c>
      <c r="AC388" s="8" t="str">
        <f t="shared" si="144"/>
        <v/>
      </c>
      <c r="AE388" s="9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>
        <v>4098007.5</v>
      </c>
      <c r="AR388" s="7">
        <v>31212614.16</v>
      </c>
      <c r="AS388" s="7">
        <v>29064181.620000001</v>
      </c>
      <c r="AT388" s="7">
        <v>825458</v>
      </c>
      <c r="AU388" s="7">
        <v>3902637.95</v>
      </c>
      <c r="AV388" s="7">
        <v>30644443.710000001</v>
      </c>
      <c r="AW388" s="7">
        <v>37043052.979999997</v>
      </c>
      <c r="AX388" s="7">
        <v>832146.1</v>
      </c>
      <c r="AY388" s="7"/>
      <c r="AZ388" s="7"/>
      <c r="BA388" s="7"/>
      <c r="BB388" s="7"/>
      <c r="BC388" s="7"/>
      <c r="BD388" s="7"/>
      <c r="BE388" s="7"/>
      <c r="BF388" s="7"/>
    </row>
    <row r="389" spans="1:58" hidden="1" x14ac:dyDescent="0.25">
      <c r="A389" s="3" t="s">
        <v>43</v>
      </c>
      <c r="B389" s="3" t="str">
        <f t="shared" si="125"/>
        <v>BA</v>
      </c>
      <c r="C389" s="3" t="s">
        <v>1528</v>
      </c>
      <c r="D389" s="3">
        <v>6</v>
      </c>
      <c r="E389" s="11">
        <f t="shared" si="126"/>
        <v>1.3141534277825245E-2</v>
      </c>
      <c r="F389" s="11">
        <f t="shared" si="127"/>
        <v>0.98685846572217473</v>
      </c>
      <c r="G389" s="7">
        <v>39.212516178886226</v>
      </c>
      <c r="H389" s="11">
        <f t="shared" si="128"/>
        <v>0.77394407106803231</v>
      </c>
      <c r="I389" s="7">
        <f t="shared" si="129"/>
        <v>-33988685.013842233</v>
      </c>
      <c r="J389" s="7">
        <v>35689895.280000001</v>
      </c>
      <c r="K389" s="12">
        <v>0.14099999999999999</v>
      </c>
      <c r="L389" s="7">
        <v>-906324.55</v>
      </c>
      <c r="M389" s="10">
        <f t="shared" si="130"/>
        <v>2.539443007298171E-2</v>
      </c>
      <c r="N389" s="12">
        <f t="shared" si="131"/>
        <v>0.16639443007298169</v>
      </c>
      <c r="O389" s="7">
        <f t="shared" si="132"/>
        <v>-2039321.1008305338</v>
      </c>
      <c r="P389" s="11">
        <f t="shared" si="133"/>
        <v>5.7140013576148931E-2</v>
      </c>
      <c r="Q389" s="12">
        <f t="shared" si="134"/>
        <v>0.19814001357614891</v>
      </c>
      <c r="R389" s="12">
        <f t="shared" si="135"/>
        <v>3.1745583503167224E-2</v>
      </c>
      <c r="S389" s="12">
        <f t="shared" si="136"/>
        <v>0.19078513318771195</v>
      </c>
      <c r="T389" s="7">
        <f t="shared" si="137"/>
        <v>-150355202.68999997</v>
      </c>
      <c r="U389" s="7">
        <f t="shared" si="138"/>
        <v>18222760.870000001</v>
      </c>
      <c r="V389" s="7">
        <f t="shared" si="145"/>
        <v>148379304.63999999</v>
      </c>
      <c r="W389" s="7">
        <f t="shared" si="139"/>
        <v>50814332.159999996</v>
      </c>
      <c r="X389" s="7">
        <f t="shared" si="140"/>
        <v>30615673.239999998</v>
      </c>
      <c r="Y389" s="7" t="str">
        <f t="shared" si="141"/>
        <v/>
      </c>
      <c r="Z389" s="7" t="str">
        <f t="shared" si="142"/>
        <v/>
      </c>
      <c r="AA389" s="7" t="str">
        <f t="shared" si="143"/>
        <v/>
      </c>
      <c r="AB389" s="7" t="str">
        <f t="shared" si="143"/>
        <v/>
      </c>
      <c r="AC389" s="8" t="str">
        <f t="shared" si="144"/>
        <v/>
      </c>
      <c r="AE389" s="9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>
        <v>17235583.940000001</v>
      </c>
      <c r="AR389" s="7">
        <v>107811565.8</v>
      </c>
      <c r="AS389" s="7">
        <v>36350458.450000003</v>
      </c>
      <c r="AT389" s="7">
        <v>18382016.879999999</v>
      </c>
      <c r="AU389" s="7">
        <v>18024216.120000001</v>
      </c>
      <c r="AV389" s="7">
        <v>168066728.33000001</v>
      </c>
      <c r="AW389" s="7">
        <v>38357919.5</v>
      </c>
      <c r="AX389" s="7">
        <v>24554192.030000001</v>
      </c>
      <c r="AY389" s="7">
        <v>18222760.870000001</v>
      </c>
      <c r="AZ389" s="7">
        <v>148379304.63999999</v>
      </c>
      <c r="BA389" s="7">
        <v>50814332.159999996</v>
      </c>
      <c r="BB389" s="7">
        <v>30615673.239999998</v>
      </c>
      <c r="BC389" s="7"/>
      <c r="BD389" s="7"/>
      <c r="BE389" s="7"/>
      <c r="BF389" s="7"/>
    </row>
    <row r="390" spans="1:58" hidden="1" x14ac:dyDescent="0.25">
      <c r="A390" s="3" t="s">
        <v>149</v>
      </c>
      <c r="B390" s="3" t="str">
        <f t="shared" si="125"/>
        <v>GO</v>
      </c>
      <c r="C390" s="3" t="s">
        <v>1526</v>
      </c>
      <c r="D390" s="3">
        <v>7</v>
      </c>
      <c r="E390" s="11">
        <f t="shared" si="126"/>
        <v>0</v>
      </c>
      <c r="F390" s="11">
        <f t="shared" si="127"/>
        <v>1</v>
      </c>
      <c r="G390" s="7">
        <v>11.200076547129692</v>
      </c>
      <c r="H390" s="11">
        <f t="shared" si="128"/>
        <v>0.22400153094259384</v>
      </c>
      <c r="I390" s="7">
        <f t="shared" si="129"/>
        <v>-48991481.39739117</v>
      </c>
      <c r="J390" s="7">
        <v>13638694.279999999</v>
      </c>
      <c r="K390" s="12">
        <v>0.11</v>
      </c>
      <c r="L390" s="7">
        <v>-272773.89</v>
      </c>
      <c r="M390" s="10">
        <f t="shared" si="130"/>
        <v>2.0000000322611528E-2</v>
      </c>
      <c r="N390" s="12">
        <f t="shared" si="131"/>
        <v>0.13000000032261153</v>
      </c>
      <c r="O390" s="7">
        <f t="shared" si="132"/>
        <v>-2939488.8838434699</v>
      </c>
      <c r="P390" s="11">
        <f t="shared" si="133"/>
        <v>0.21552568182087517</v>
      </c>
      <c r="Q390" s="12">
        <f t="shared" si="134"/>
        <v>0.32552568182087516</v>
      </c>
      <c r="R390" s="12">
        <f t="shared" si="135"/>
        <v>0.19552568149826363</v>
      </c>
      <c r="S390" s="12">
        <f t="shared" si="136"/>
        <v>1.5040437001003215</v>
      </c>
      <c r="T390" s="7">
        <f t="shared" si="137"/>
        <v>-63133476.870000005</v>
      </c>
      <c r="U390" s="7">
        <f t="shared" si="138"/>
        <v>11797656.720000001</v>
      </c>
      <c r="V390" s="7">
        <f t="shared" si="145"/>
        <v>74931133.590000004</v>
      </c>
      <c r="W390" s="7">
        <f t="shared" si="139"/>
        <v>0</v>
      </c>
      <c r="X390" s="7">
        <f t="shared" si="140"/>
        <v>0</v>
      </c>
      <c r="Y390" s="7">
        <f t="shared" si="141"/>
        <v>-35293666.036666669</v>
      </c>
      <c r="Z390" s="7">
        <f t="shared" si="142"/>
        <v>-105880998.11</v>
      </c>
      <c r="AA390" s="7">
        <f t="shared" si="143"/>
        <v>0</v>
      </c>
      <c r="AB390" s="7">
        <f t="shared" si="143"/>
        <v>0</v>
      </c>
      <c r="AC390" s="8">
        <f t="shared" si="144"/>
        <v>105880998.11</v>
      </c>
      <c r="AE390" s="9">
        <v>0</v>
      </c>
      <c r="AF390" s="7">
        <v>0</v>
      </c>
      <c r="AG390" s="7">
        <v>31167804.309999999</v>
      </c>
      <c r="AH390" s="7">
        <v>0</v>
      </c>
      <c r="AI390" s="7">
        <v>0</v>
      </c>
      <c r="AJ390" s="7">
        <v>88682035.950000003</v>
      </c>
      <c r="AK390" s="7">
        <v>0</v>
      </c>
      <c r="AL390" s="7">
        <v>0</v>
      </c>
      <c r="AM390" s="7">
        <v>105880998.11</v>
      </c>
      <c r="AN390" s="7"/>
      <c r="AO390" s="7"/>
      <c r="AP390" s="7"/>
      <c r="AQ390" s="7">
        <v>7567196.2000000002</v>
      </c>
      <c r="AR390" s="7">
        <v>32776938.469999999</v>
      </c>
      <c r="AS390" s="7">
        <v>0</v>
      </c>
      <c r="AT390" s="7">
        <v>0</v>
      </c>
      <c r="AU390" s="7">
        <v>10480250.279999999</v>
      </c>
      <c r="AV390" s="7">
        <v>44817614.130000003</v>
      </c>
      <c r="AW390" s="7">
        <v>0</v>
      </c>
      <c r="AX390" s="7">
        <v>0</v>
      </c>
      <c r="AY390" s="7">
        <v>11797656.720000001</v>
      </c>
      <c r="AZ390" s="7">
        <v>74931133.590000004</v>
      </c>
      <c r="BA390" s="7">
        <v>0</v>
      </c>
      <c r="BB390" s="7">
        <v>0</v>
      </c>
      <c r="BC390" s="7"/>
      <c r="BD390" s="7"/>
      <c r="BE390" s="7"/>
      <c r="BF390" s="7"/>
    </row>
    <row r="391" spans="1:58" hidden="1" x14ac:dyDescent="0.25">
      <c r="A391" s="3" t="s">
        <v>14</v>
      </c>
      <c r="B391" s="3" t="str">
        <f t="shared" si="125"/>
        <v>AL</v>
      </c>
      <c r="C391" s="3" t="s">
        <v>1528</v>
      </c>
      <c r="D391" s="3">
        <v>5</v>
      </c>
      <c r="E391" s="11">
        <f t="shared" si="126"/>
        <v>6.8139530047579625E-2</v>
      </c>
      <c r="F391" s="11">
        <f t="shared" si="127"/>
        <v>0.93186046995242033</v>
      </c>
      <c r="G391" s="7">
        <v>19.27347702257865</v>
      </c>
      <c r="H391" s="11">
        <f t="shared" si="128"/>
        <v>0.35920382711754634</v>
      </c>
      <c r="I391" s="7">
        <f t="shared" si="129"/>
        <v>-94505953.169659436</v>
      </c>
      <c r="J391" s="7">
        <v>28682614.534285709</v>
      </c>
      <c r="K391" s="12">
        <v>0.11</v>
      </c>
      <c r="L391" s="7">
        <v>-1464675.47</v>
      </c>
      <c r="M391" s="10">
        <f t="shared" si="130"/>
        <v>5.1064921862308016E-2</v>
      </c>
      <c r="N391" s="12">
        <f t="shared" si="131"/>
        <v>0.16106492186230803</v>
      </c>
      <c r="O391" s="7">
        <f t="shared" si="132"/>
        <v>-5670357.1901795659</v>
      </c>
      <c r="P391" s="11">
        <f t="shared" si="133"/>
        <v>0.19769317693829883</v>
      </c>
      <c r="Q391" s="12">
        <f t="shared" si="134"/>
        <v>0.30769317693829884</v>
      </c>
      <c r="R391" s="12">
        <f t="shared" si="135"/>
        <v>0.14662825507599081</v>
      </c>
      <c r="S391" s="12">
        <f t="shared" si="136"/>
        <v>0.91036740576784991</v>
      </c>
      <c r="T391" s="7">
        <f t="shared" si="137"/>
        <v>-147482081.14999998</v>
      </c>
      <c r="U391" s="7">
        <f t="shared" si="138"/>
        <v>23700981.84</v>
      </c>
      <c r="V391" s="7">
        <f t="shared" si="145"/>
        <v>137432721.44999999</v>
      </c>
      <c r="W391" s="7">
        <f t="shared" si="139"/>
        <v>33750341.539999999</v>
      </c>
      <c r="X391" s="7">
        <f t="shared" si="140"/>
        <v>0</v>
      </c>
      <c r="Y391" s="7" t="str">
        <f t="shared" si="141"/>
        <v/>
      </c>
      <c r="Z391" s="7" t="str">
        <f t="shared" si="142"/>
        <v/>
      </c>
      <c r="AA391" s="7" t="str">
        <f t="shared" si="143"/>
        <v/>
      </c>
      <c r="AB391" s="7" t="str">
        <f t="shared" si="143"/>
        <v/>
      </c>
      <c r="AC391" s="8" t="str">
        <f t="shared" si="144"/>
        <v/>
      </c>
      <c r="AE391" s="9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>
        <v>15663068.779999999</v>
      </c>
      <c r="AR391" s="7">
        <v>124748814.47</v>
      </c>
      <c r="AS391" s="7">
        <v>16526140.699999999</v>
      </c>
      <c r="AT391" s="7">
        <v>496329.33</v>
      </c>
      <c r="AU391" s="7">
        <v>21826557.84</v>
      </c>
      <c r="AV391" s="7">
        <v>126553660.47</v>
      </c>
      <c r="AW391" s="7">
        <v>27723856.129999999</v>
      </c>
      <c r="AX391" s="7">
        <v>510524.46</v>
      </c>
      <c r="AY391" s="7">
        <v>23700981.84</v>
      </c>
      <c r="AZ391" s="7">
        <v>137432721.44999999</v>
      </c>
      <c r="BA391" s="7">
        <v>33750341.539999999</v>
      </c>
      <c r="BB391" s="7">
        <v>0</v>
      </c>
      <c r="BC391" s="7"/>
      <c r="BD391" s="7"/>
      <c r="BE391" s="7"/>
      <c r="BF391" s="7"/>
    </row>
    <row r="392" spans="1:58" hidden="1" x14ac:dyDescent="0.25">
      <c r="A392" s="3" t="s">
        <v>464</v>
      </c>
      <c r="B392" s="3" t="str">
        <f t="shared" si="125"/>
        <v>MS</v>
      </c>
      <c r="C392" s="3" t="s">
        <v>1526</v>
      </c>
      <c r="D392" s="3">
        <v>6</v>
      </c>
      <c r="E392" s="11">
        <f t="shared" si="126"/>
        <v>0</v>
      </c>
      <c r="F392" s="11">
        <f t="shared" si="127"/>
        <v>1</v>
      </c>
      <c r="G392" s="7">
        <v>18.277573814781487</v>
      </c>
      <c r="H392" s="11">
        <f t="shared" si="128"/>
        <v>0.36555147629562973</v>
      </c>
      <c r="I392" s="7">
        <f t="shared" si="129"/>
        <v>-13819781.99550378</v>
      </c>
      <c r="J392" s="7">
        <v>10854467.390000001</v>
      </c>
      <c r="K392" s="12">
        <v>0.11</v>
      </c>
      <c r="L392" s="7">
        <v>-1193991.4099999999</v>
      </c>
      <c r="M392" s="10">
        <f t="shared" si="130"/>
        <v>0.10999999973282888</v>
      </c>
      <c r="N392" s="12">
        <f t="shared" si="131"/>
        <v>0.21999999973282888</v>
      </c>
      <c r="O392" s="7">
        <f t="shared" si="132"/>
        <v>-829186.91973022674</v>
      </c>
      <c r="P392" s="11">
        <f t="shared" si="133"/>
        <v>7.6391304145806332E-2</v>
      </c>
      <c r="Q392" s="12">
        <f t="shared" si="134"/>
        <v>0.18639130414580635</v>
      </c>
      <c r="R392" s="12">
        <f t="shared" si="135"/>
        <v>-3.3608695587022536E-2</v>
      </c>
      <c r="S392" s="12">
        <f t="shared" si="136"/>
        <v>-0.15276679830835183</v>
      </c>
      <c r="T392" s="7">
        <f t="shared" si="137"/>
        <v>-21782353.459999997</v>
      </c>
      <c r="U392" s="7">
        <f t="shared" si="138"/>
        <v>27485192.98</v>
      </c>
      <c r="V392" s="7">
        <f t="shared" si="145"/>
        <v>29345301.059999999</v>
      </c>
      <c r="W392" s="7">
        <f t="shared" si="139"/>
        <v>19922245.379999999</v>
      </c>
      <c r="X392" s="7">
        <f t="shared" si="140"/>
        <v>0</v>
      </c>
      <c r="Y392" s="7" t="str">
        <f t="shared" si="141"/>
        <v/>
      </c>
      <c r="Z392" s="7" t="str">
        <f t="shared" si="142"/>
        <v/>
      </c>
      <c r="AA392" s="7" t="str">
        <f t="shared" si="143"/>
        <v/>
      </c>
      <c r="AB392" s="7" t="str">
        <f t="shared" si="143"/>
        <v/>
      </c>
      <c r="AC392" s="8" t="str">
        <f t="shared" si="144"/>
        <v/>
      </c>
      <c r="AE392" s="9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>
        <v>18450731.989999998</v>
      </c>
      <c r="AR392" s="7">
        <v>26164491.280000001</v>
      </c>
      <c r="AS392" s="7">
        <v>17587075.579999998</v>
      </c>
      <c r="AT392" s="7">
        <v>0</v>
      </c>
      <c r="AU392" s="7">
        <v>21159353.379999999</v>
      </c>
      <c r="AV392" s="7">
        <v>24802019.329999998</v>
      </c>
      <c r="AW392" s="7">
        <v>15167733.109999999</v>
      </c>
      <c r="AX392" s="7">
        <v>0</v>
      </c>
      <c r="AY392" s="7">
        <v>27485192.98</v>
      </c>
      <c r="AZ392" s="7">
        <v>29345301.059999999</v>
      </c>
      <c r="BA392" s="7">
        <v>19922245.379999999</v>
      </c>
      <c r="BB392" s="7">
        <v>0</v>
      </c>
      <c r="BC392" s="7"/>
      <c r="BD392" s="7"/>
      <c r="BE392" s="7"/>
      <c r="BF392" s="7"/>
    </row>
    <row r="393" spans="1:58" hidden="1" x14ac:dyDescent="0.25">
      <c r="A393" s="3" t="s">
        <v>1354</v>
      </c>
      <c r="B393" s="3" t="str">
        <f t="shared" si="125"/>
        <v>SP</v>
      </c>
      <c r="C393" s="3" t="s">
        <v>1530</v>
      </c>
      <c r="D393" s="3">
        <v>4</v>
      </c>
      <c r="E393" s="11">
        <f t="shared" si="126"/>
        <v>0</v>
      </c>
      <c r="F393" s="11">
        <f t="shared" si="127"/>
        <v>1</v>
      </c>
      <c r="G393" s="7">
        <v>35.591326753418109</v>
      </c>
      <c r="H393" s="11">
        <f t="shared" si="128"/>
        <v>0.71182653506836213</v>
      </c>
      <c r="I393" s="7">
        <f t="shared" si="129"/>
        <v>-64796721.45982714</v>
      </c>
      <c r="J393" s="7">
        <v>181848629.28857148</v>
      </c>
      <c r="K393" s="12">
        <v>0.11</v>
      </c>
      <c r="L393" s="7">
        <v>-12464363.93</v>
      </c>
      <c r="M393" s="10">
        <f t="shared" si="130"/>
        <v>6.8542523409514305E-2</v>
      </c>
      <c r="N393" s="12">
        <f t="shared" si="131"/>
        <v>0.17854252340951432</v>
      </c>
      <c r="O393" s="7">
        <f t="shared" si="132"/>
        <v>-3887803.2875896282</v>
      </c>
      <c r="P393" s="11">
        <f t="shared" si="133"/>
        <v>2.1379337874580077E-2</v>
      </c>
      <c r="Q393" s="12">
        <f t="shared" si="134"/>
        <v>0.13137933787458009</v>
      </c>
      <c r="R393" s="12">
        <f t="shared" si="135"/>
        <v>-4.7163185534934232E-2</v>
      </c>
      <c r="S393" s="12">
        <f t="shared" si="136"/>
        <v>-0.26415659773530997</v>
      </c>
      <c r="T393" s="7">
        <f t="shared" si="137"/>
        <v>-224853185.13000003</v>
      </c>
      <c r="U393" s="7">
        <f t="shared" si="138"/>
        <v>449236027.32999998</v>
      </c>
      <c r="V393" s="7">
        <f t="shared" si="145"/>
        <v>520928072.93000001</v>
      </c>
      <c r="W393" s="7">
        <f t="shared" si="139"/>
        <v>153161139.53</v>
      </c>
      <c r="X393" s="7">
        <f t="shared" si="140"/>
        <v>0</v>
      </c>
      <c r="Y393" s="7" t="str">
        <f t="shared" si="141"/>
        <v/>
      </c>
      <c r="Z393" s="7" t="str">
        <f t="shared" si="142"/>
        <v/>
      </c>
      <c r="AA393" s="7" t="str">
        <f t="shared" si="143"/>
        <v/>
      </c>
      <c r="AB393" s="7" t="str">
        <f t="shared" si="143"/>
        <v/>
      </c>
      <c r="AC393" s="8" t="str">
        <f t="shared" si="144"/>
        <v/>
      </c>
      <c r="AE393" s="9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>
        <v>277622444.98000002</v>
      </c>
      <c r="AR393" s="7">
        <v>691721767.64999998</v>
      </c>
      <c r="AS393" s="7">
        <v>38301006.75</v>
      </c>
      <c r="AT393" s="7">
        <v>4231712.1900000004</v>
      </c>
      <c r="AU393" s="7">
        <v>329272585.56</v>
      </c>
      <c r="AV393" s="7">
        <v>590820952.12</v>
      </c>
      <c r="AW393" s="7">
        <v>108522027.5</v>
      </c>
      <c r="AX393" s="7">
        <v>2307768.2400000002</v>
      </c>
      <c r="AY393" s="7">
        <v>449236027.32999998</v>
      </c>
      <c r="AZ393" s="7">
        <v>520928072.93000001</v>
      </c>
      <c r="BA393" s="7">
        <v>153161139.53</v>
      </c>
      <c r="BB393" s="7">
        <v>0</v>
      </c>
      <c r="BC393" s="7"/>
      <c r="BD393" s="7"/>
      <c r="BE393" s="7"/>
      <c r="BF393" s="7"/>
    </row>
    <row r="394" spans="1:58" hidden="1" x14ac:dyDescent="0.25">
      <c r="A394" s="3" t="s">
        <v>1355</v>
      </c>
      <c r="B394" s="3" t="str">
        <f t="shared" si="125"/>
        <v>SP</v>
      </c>
      <c r="C394" s="3" t="s">
        <v>1530</v>
      </c>
      <c r="D394" s="3">
        <v>6</v>
      </c>
      <c r="E394" s="11">
        <f t="shared" si="126"/>
        <v>0.2235894403314857</v>
      </c>
      <c r="F394" s="11">
        <f t="shared" si="127"/>
        <v>0.77641055966851424</v>
      </c>
      <c r="G394" s="7">
        <v>15.114963942496715</v>
      </c>
      <c r="H394" s="11">
        <f t="shared" si="128"/>
        <v>0.23470835227926576</v>
      </c>
      <c r="I394" s="7">
        <f t="shared" si="129"/>
        <v>-98334958.110199839</v>
      </c>
      <c r="J394" s="7">
        <v>25940094.18</v>
      </c>
      <c r="K394" s="12">
        <v>0.11</v>
      </c>
      <c r="L394" s="7">
        <v>-4669216.95</v>
      </c>
      <c r="M394" s="10">
        <f t="shared" si="130"/>
        <v>0.17999999990747914</v>
      </c>
      <c r="N394" s="12">
        <f t="shared" si="131"/>
        <v>0.28999999990747916</v>
      </c>
      <c r="O394" s="7">
        <f t="shared" si="132"/>
        <v>-5900097.4866119903</v>
      </c>
      <c r="P394" s="11">
        <f t="shared" si="133"/>
        <v>0.22745088917838271</v>
      </c>
      <c r="Q394" s="12">
        <f t="shared" si="134"/>
        <v>0.33745088917838273</v>
      </c>
      <c r="R394" s="12">
        <f t="shared" si="135"/>
        <v>4.7450889270903573E-2</v>
      </c>
      <c r="S394" s="12">
        <f t="shared" si="136"/>
        <v>0.16362375615876612</v>
      </c>
      <c r="T394" s="7">
        <f t="shared" si="137"/>
        <v>-128493442.20999999</v>
      </c>
      <c r="U394" s="7">
        <f t="shared" si="138"/>
        <v>59325398.030000001</v>
      </c>
      <c r="V394" s="7">
        <f t="shared" si="145"/>
        <v>99763665.379999995</v>
      </c>
      <c r="W394" s="7">
        <f t="shared" ref="W394:W422" si="146">IF(SUM($BC394:$BF394)&lt;&gt;0,BE394,IF(SUM($AY394:$BB394)&lt;&gt;0,BA394,IF(SUM($AU394:$AX394)&lt;&gt;0,AW394,IF(SUM($AQ394:$AT394)&lt;&gt;0,AS394,""))))</f>
        <v>88055174.859999999</v>
      </c>
      <c r="X394" s="7">
        <f t="shared" si="140"/>
        <v>0</v>
      </c>
      <c r="Y394" s="7" t="str">
        <f t="shared" si="141"/>
        <v/>
      </c>
      <c r="Z394" s="7" t="str">
        <f t="shared" si="142"/>
        <v/>
      </c>
      <c r="AA394" s="7" t="str">
        <f t="shared" si="143"/>
        <v/>
      </c>
      <c r="AB394" s="7" t="str">
        <f t="shared" si="143"/>
        <v/>
      </c>
      <c r="AC394" s="8" t="str">
        <f t="shared" si="144"/>
        <v/>
      </c>
      <c r="AE394" s="9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>
        <v>40510312.200000003</v>
      </c>
      <c r="AR394" s="7">
        <v>78638774.879999995</v>
      </c>
      <c r="AS394" s="7">
        <v>60899362.799999997</v>
      </c>
      <c r="AT394" s="7">
        <v>0</v>
      </c>
      <c r="AU394" s="7">
        <v>45130456.32</v>
      </c>
      <c r="AV394" s="7">
        <v>93706693.150000006</v>
      </c>
      <c r="AW394" s="7">
        <v>74008512.829999998</v>
      </c>
      <c r="AX394" s="7">
        <v>0</v>
      </c>
      <c r="AY394" s="7">
        <v>59325398.030000001</v>
      </c>
      <c r="AZ394" s="7">
        <v>99763665.379999995</v>
      </c>
      <c r="BA394" s="7">
        <v>88055174.859999999</v>
      </c>
      <c r="BB394" s="7">
        <v>0</v>
      </c>
      <c r="BC394" s="7"/>
      <c r="BD394" s="7"/>
      <c r="BE394" s="7"/>
      <c r="BF394" s="7"/>
    </row>
    <row r="395" spans="1:58" hidden="1" x14ac:dyDescent="0.25">
      <c r="A395" s="3" t="s">
        <v>1282</v>
      </c>
      <c r="B395" s="3" t="str">
        <f t="shared" si="125"/>
        <v>SC</v>
      </c>
      <c r="C395" s="3" t="s">
        <v>1529</v>
      </c>
      <c r="D395" s="3">
        <v>4</v>
      </c>
      <c r="E395" s="11">
        <f t="shared" si="126"/>
        <v>0.31914402743284703</v>
      </c>
      <c r="F395" s="11">
        <f t="shared" si="127"/>
        <v>0.68085597256715302</v>
      </c>
      <c r="G395" s="7">
        <v>17.889605608985754</v>
      </c>
      <c r="H395" s="11">
        <f t="shared" si="128"/>
        <v>0.24360489651497585</v>
      </c>
      <c r="I395" s="7">
        <f t="shared" si="129"/>
        <v>-397059941.25661111</v>
      </c>
      <c r="J395" s="7">
        <v>111748989.56</v>
      </c>
      <c r="K395" s="12">
        <v>0.15289999999999998</v>
      </c>
      <c r="L395" s="7">
        <v>-12247689.26</v>
      </c>
      <c r="M395" s="10">
        <f t="shared" si="130"/>
        <v>0.10960000003779899</v>
      </c>
      <c r="N395" s="12">
        <f t="shared" si="131"/>
        <v>0.26250000003779894</v>
      </c>
      <c r="O395" s="7">
        <f t="shared" si="132"/>
        <v>-23823596.475396667</v>
      </c>
      <c r="P395" s="11">
        <f t="shared" si="133"/>
        <v>0.21318847328463186</v>
      </c>
      <c r="Q395" s="12">
        <f t="shared" si="134"/>
        <v>0.36608847328463184</v>
      </c>
      <c r="R395" s="12">
        <f t="shared" si="135"/>
        <v>0.1035884732468329</v>
      </c>
      <c r="S395" s="12">
        <f t="shared" si="136"/>
        <v>0.39462275516920609</v>
      </c>
      <c r="T395" s="7">
        <f t="shared" si="137"/>
        <v>-524937217.89999992</v>
      </c>
      <c r="U395" s="7">
        <f t="shared" si="138"/>
        <v>118627700.45</v>
      </c>
      <c r="V395" s="7">
        <f t="shared" si="145"/>
        <v>357406640.02999997</v>
      </c>
      <c r="W395" s="7">
        <f t="shared" si="146"/>
        <v>319369450.76999998</v>
      </c>
      <c r="X395" s="7">
        <f t="shared" si="140"/>
        <v>33211172.449999999</v>
      </c>
      <c r="Y395" s="7" t="str">
        <f t="shared" si="141"/>
        <v/>
      </c>
      <c r="Z395" s="7" t="str">
        <f t="shared" si="142"/>
        <v/>
      </c>
      <c r="AA395" s="7" t="str">
        <f t="shared" si="143"/>
        <v/>
      </c>
      <c r="AB395" s="7" t="str">
        <f t="shared" si="143"/>
        <v/>
      </c>
      <c r="AC395" s="8" t="str">
        <f t="shared" si="144"/>
        <v/>
      </c>
      <c r="AE395" s="9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>
        <v>133462886.55</v>
      </c>
      <c r="AR395" s="7">
        <v>231679012.61000001</v>
      </c>
      <c r="AS395" s="7">
        <v>170540167.74000001</v>
      </c>
      <c r="AT395" s="7">
        <v>0</v>
      </c>
      <c r="AU395" s="7">
        <v>110680331.45</v>
      </c>
      <c r="AV395" s="7">
        <v>212038872.86000001</v>
      </c>
      <c r="AW395" s="7">
        <v>225949712.90000001</v>
      </c>
      <c r="AX395" s="7">
        <v>42825132.100000001</v>
      </c>
      <c r="AY395" s="7">
        <v>118627700.45</v>
      </c>
      <c r="AZ395" s="7">
        <v>357406640.02999997</v>
      </c>
      <c r="BA395" s="7">
        <v>319369450.76999998</v>
      </c>
      <c r="BB395" s="7">
        <v>33211172.449999999</v>
      </c>
      <c r="BC395" s="7"/>
      <c r="BD395" s="7"/>
      <c r="BE395" s="7"/>
      <c r="BF395" s="7"/>
    </row>
    <row r="396" spans="1:58" hidden="1" x14ac:dyDescent="0.25">
      <c r="A396" s="3" t="s">
        <v>1043</v>
      </c>
      <c r="B396" s="3" t="str">
        <f t="shared" si="125"/>
        <v>RS</v>
      </c>
      <c r="C396" s="3" t="s">
        <v>1529</v>
      </c>
      <c r="D396" s="3">
        <v>7</v>
      </c>
      <c r="E396" s="11">
        <f t="shared" si="126"/>
        <v>0</v>
      </c>
      <c r="F396" s="11">
        <f t="shared" si="127"/>
        <v>1</v>
      </c>
      <c r="G396" s="7">
        <v>7.1200492313183821</v>
      </c>
      <c r="H396" s="11">
        <f t="shared" si="128"/>
        <v>0.14240098462636763</v>
      </c>
      <c r="I396" s="7">
        <f t="shared" si="129"/>
        <v>-26936039.929496557</v>
      </c>
      <c r="J396" s="7">
        <v>6779394.4900000002</v>
      </c>
      <c r="K396" s="12">
        <v>0.11</v>
      </c>
      <c r="L396" s="7">
        <v>-1359946.53</v>
      </c>
      <c r="M396" s="10">
        <f t="shared" si="130"/>
        <v>0.20059999930760777</v>
      </c>
      <c r="N396" s="12">
        <f t="shared" si="131"/>
        <v>0.31059999930760779</v>
      </c>
      <c r="O396" s="7">
        <f t="shared" si="132"/>
        <v>-1616162.3957697933</v>
      </c>
      <c r="P396" s="11">
        <f t="shared" si="133"/>
        <v>0.23839332526728257</v>
      </c>
      <c r="Q396" s="12">
        <f t="shared" si="134"/>
        <v>0.34839332526728256</v>
      </c>
      <c r="R396" s="12">
        <f t="shared" si="135"/>
        <v>3.7793325959674773E-2</v>
      </c>
      <c r="S396" s="12">
        <f t="shared" si="136"/>
        <v>0.12167844830625874</v>
      </c>
      <c r="T396" s="7">
        <f t="shared" si="137"/>
        <v>-31408664.710000001</v>
      </c>
      <c r="U396" s="7">
        <f t="shared" si="138"/>
        <v>15131782.289999999</v>
      </c>
      <c r="V396" s="7">
        <f t="shared" si="145"/>
        <v>33250717</v>
      </c>
      <c r="W396" s="7">
        <f t="shared" si="146"/>
        <v>13554730</v>
      </c>
      <c r="X396" s="7">
        <f t="shared" si="140"/>
        <v>265000</v>
      </c>
      <c r="Y396" s="7" t="str">
        <f t="shared" si="141"/>
        <v/>
      </c>
      <c r="Z396" s="7" t="str">
        <f t="shared" si="142"/>
        <v/>
      </c>
      <c r="AA396" s="7" t="str">
        <f t="shared" si="143"/>
        <v/>
      </c>
      <c r="AB396" s="7" t="str">
        <f t="shared" si="143"/>
        <v/>
      </c>
      <c r="AC396" s="8" t="str">
        <f t="shared" si="144"/>
        <v/>
      </c>
      <c r="AE396" s="9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>
        <v>10382747.609999999</v>
      </c>
      <c r="AR396" s="7">
        <v>26800051.199999999</v>
      </c>
      <c r="AS396" s="7">
        <v>9178914.5199999996</v>
      </c>
      <c r="AT396" s="7">
        <v>304912</v>
      </c>
      <c r="AU396" s="7">
        <v>12023854.24</v>
      </c>
      <c r="AV396" s="7">
        <v>31463309.190000001</v>
      </c>
      <c r="AW396" s="7">
        <v>10509495.52</v>
      </c>
      <c r="AX396" s="7">
        <v>255587.15</v>
      </c>
      <c r="AY396" s="7">
        <v>15131782.289999999</v>
      </c>
      <c r="AZ396" s="7">
        <v>33250717</v>
      </c>
      <c r="BA396" s="7">
        <v>13554730</v>
      </c>
      <c r="BB396" s="7">
        <v>265000</v>
      </c>
      <c r="BC396" s="7"/>
      <c r="BD396" s="7"/>
      <c r="BE396" s="7"/>
      <c r="BF396" s="7"/>
    </row>
    <row r="397" spans="1:58" hidden="1" x14ac:dyDescent="0.25">
      <c r="A397" s="3" t="s">
        <v>712</v>
      </c>
      <c r="B397" s="3" t="str">
        <f t="shared" si="125"/>
        <v>PI</v>
      </c>
      <c r="C397" s="3" t="s">
        <v>1528</v>
      </c>
      <c r="D397" s="3">
        <v>7</v>
      </c>
      <c r="E397" s="11">
        <f t="shared" si="126"/>
        <v>0</v>
      </c>
      <c r="F397" s="11">
        <f t="shared" si="127"/>
        <v>1</v>
      </c>
      <c r="G397" s="7">
        <v>23.258078597233595</v>
      </c>
      <c r="H397" s="11">
        <f t="shared" si="128"/>
        <v>0.46516157194467189</v>
      </c>
      <c r="I397" s="7">
        <f t="shared" si="129"/>
        <v>-9933984.0594903845</v>
      </c>
      <c r="J397" s="7">
        <v>10362997.151999999</v>
      </c>
      <c r="K397" s="12">
        <v>0.11</v>
      </c>
      <c r="L397" s="7">
        <v>-206315.79</v>
      </c>
      <c r="M397" s="10">
        <f t="shared" si="130"/>
        <v>1.9908891894289699E-2</v>
      </c>
      <c r="N397" s="12">
        <f t="shared" si="131"/>
        <v>0.1299088918942897</v>
      </c>
      <c r="O397" s="7">
        <f t="shared" si="132"/>
        <v>-596039.04356942303</v>
      </c>
      <c r="P397" s="11">
        <f t="shared" si="133"/>
        <v>5.751608678715027E-2</v>
      </c>
      <c r="Q397" s="12">
        <f t="shared" si="134"/>
        <v>0.16751608678715027</v>
      </c>
      <c r="R397" s="12">
        <f t="shared" si="135"/>
        <v>3.7607194892860574E-2</v>
      </c>
      <c r="S397" s="12">
        <f t="shared" si="136"/>
        <v>0.28948899759273239</v>
      </c>
      <c r="T397" s="7">
        <f t="shared" si="137"/>
        <v>-18573803.859999999</v>
      </c>
      <c r="U397" s="7">
        <f t="shared" si="138"/>
        <v>4356903.9800000004</v>
      </c>
      <c r="V397" s="7">
        <f t="shared" si="145"/>
        <v>24125813.780000001</v>
      </c>
      <c r="W397" s="7">
        <f t="shared" si="146"/>
        <v>413506.75</v>
      </c>
      <c r="X397" s="7">
        <f t="shared" si="140"/>
        <v>1608612.69</v>
      </c>
      <c r="Y397" s="7" t="str">
        <f t="shared" si="141"/>
        <v/>
      </c>
      <c r="Z397" s="7" t="str">
        <f t="shared" si="142"/>
        <v/>
      </c>
      <c r="AA397" s="7" t="str">
        <f t="shared" si="143"/>
        <v/>
      </c>
      <c r="AB397" s="7" t="str">
        <f t="shared" si="143"/>
        <v/>
      </c>
      <c r="AC397" s="8" t="str">
        <f t="shared" si="144"/>
        <v/>
      </c>
      <c r="AE397" s="9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>
        <v>1618945.2</v>
      </c>
      <c r="AR397" s="7">
        <v>15575270.210000001</v>
      </c>
      <c r="AS397" s="7">
        <v>0</v>
      </c>
      <c r="AT397" s="7">
        <v>0</v>
      </c>
      <c r="AU397" s="7">
        <v>2411511.81</v>
      </c>
      <c r="AV397" s="7">
        <v>16691760.869999999</v>
      </c>
      <c r="AW397" s="7">
        <v>0</v>
      </c>
      <c r="AX397" s="7">
        <v>252417.71</v>
      </c>
      <c r="AY397" s="7">
        <v>4356903.9800000004</v>
      </c>
      <c r="AZ397" s="7">
        <v>24125813.780000001</v>
      </c>
      <c r="BA397" s="7">
        <v>413506.75</v>
      </c>
      <c r="BB397" s="7">
        <v>1608612.69</v>
      </c>
      <c r="BC397" s="7"/>
      <c r="BD397" s="7"/>
      <c r="BE397" s="7"/>
      <c r="BF397" s="7"/>
    </row>
    <row r="398" spans="1:58" hidden="1" x14ac:dyDescent="0.25">
      <c r="A398" s="3" t="s">
        <v>150</v>
      </c>
      <c r="B398" s="3" t="str">
        <f t="shared" si="125"/>
        <v>GO</v>
      </c>
      <c r="C398" s="3" t="s">
        <v>1526</v>
      </c>
      <c r="D398" s="3">
        <v>6</v>
      </c>
      <c r="E398" s="11">
        <f t="shared" si="126"/>
        <v>0.23465309399550069</v>
      </c>
      <c r="F398" s="11">
        <f t="shared" si="127"/>
        <v>0.76534690600449928</v>
      </c>
      <c r="G398" s="7">
        <v>21.417296635433321</v>
      </c>
      <c r="H398" s="11">
        <f t="shared" si="128"/>
        <v>0.32783323429818928</v>
      </c>
      <c r="I398" s="7">
        <f t="shared" si="129"/>
        <v>-196916848.61765644</v>
      </c>
      <c r="J398" s="7">
        <v>38866386</v>
      </c>
      <c r="K398" s="12">
        <v>0.1341</v>
      </c>
      <c r="L398" s="7">
        <v>-1146558.3899999999</v>
      </c>
      <c r="M398" s="10">
        <f t="shared" si="130"/>
        <v>2.9500000077187519E-2</v>
      </c>
      <c r="N398" s="12">
        <f t="shared" si="131"/>
        <v>0.1636000000771875</v>
      </c>
      <c r="O398" s="7">
        <f t="shared" si="132"/>
        <v>-11815010.917059386</v>
      </c>
      <c r="P398" s="11">
        <f t="shared" si="133"/>
        <v>0.30399046922086831</v>
      </c>
      <c r="Q398" s="12">
        <f t="shared" si="134"/>
        <v>0.43809046922086831</v>
      </c>
      <c r="R398" s="12">
        <f t="shared" si="135"/>
        <v>0.2744904691436808</v>
      </c>
      <c r="S398" s="12">
        <f t="shared" si="136"/>
        <v>1.6778146027761278</v>
      </c>
      <c r="T398" s="7">
        <f t="shared" si="137"/>
        <v>-292958323.24000007</v>
      </c>
      <c r="U398" s="7">
        <f t="shared" si="138"/>
        <v>22470745.949999999</v>
      </c>
      <c r="V398" s="7">
        <f t="shared" si="145"/>
        <v>224214746.28</v>
      </c>
      <c r="W398" s="7">
        <f t="shared" si="146"/>
        <v>98301337.370000005</v>
      </c>
      <c r="X398" s="7">
        <f t="shared" si="140"/>
        <v>7087014.46</v>
      </c>
      <c r="Y398" s="7" t="str">
        <f t="shared" si="141"/>
        <v/>
      </c>
      <c r="Z398" s="7" t="str">
        <f t="shared" si="142"/>
        <v/>
      </c>
      <c r="AA398" s="7" t="str">
        <f t="shared" si="143"/>
        <v/>
      </c>
      <c r="AB398" s="7" t="str">
        <f t="shared" si="143"/>
        <v/>
      </c>
      <c r="AC398" s="8" t="str">
        <f t="shared" si="144"/>
        <v/>
      </c>
      <c r="AE398" s="9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>
        <v>18266920.48</v>
      </c>
      <c r="AR398" s="7">
        <v>105493103.59999999</v>
      </c>
      <c r="AS398" s="7">
        <v>58382893.75</v>
      </c>
      <c r="AT398" s="7">
        <v>4924732.68</v>
      </c>
      <c r="AU398" s="7">
        <v>16343770.66</v>
      </c>
      <c r="AV398" s="7">
        <v>165832841.78999999</v>
      </c>
      <c r="AW398" s="7">
        <v>76935579.209999993</v>
      </c>
      <c r="AX398" s="7">
        <v>0</v>
      </c>
      <c r="AY398" s="7">
        <v>22470745.949999999</v>
      </c>
      <c r="AZ398" s="7">
        <v>224214746.28</v>
      </c>
      <c r="BA398" s="7">
        <v>98301337.370000005</v>
      </c>
      <c r="BB398" s="7">
        <v>7087014.46</v>
      </c>
      <c r="BC398" s="7"/>
      <c r="BD398" s="7"/>
      <c r="BE398" s="7"/>
      <c r="BF398" s="7"/>
    </row>
    <row r="399" spans="1:58" hidden="1" x14ac:dyDescent="0.25">
      <c r="A399" s="3" t="s">
        <v>151</v>
      </c>
      <c r="B399" s="3" t="str">
        <f t="shared" si="125"/>
        <v>GO</v>
      </c>
      <c r="C399" s="3" t="s">
        <v>1526</v>
      </c>
      <c r="D399" s="3">
        <v>7</v>
      </c>
      <c r="E399" s="11">
        <f t="shared" si="126"/>
        <v>7.4936735201006743E-2</v>
      </c>
      <c r="F399" s="11">
        <f t="shared" si="127"/>
        <v>0.92506326479899326</v>
      </c>
      <c r="G399" s="7">
        <v>20.256618143623353</v>
      </c>
      <c r="H399" s="11">
        <f t="shared" si="128"/>
        <v>0.37477306627453477</v>
      </c>
      <c r="I399" s="7">
        <f t="shared" si="129"/>
        <v>-20731574.064638462</v>
      </c>
      <c r="J399" s="7">
        <v>5013546.9400000004</v>
      </c>
      <c r="K399" s="12">
        <v>0.11</v>
      </c>
      <c r="L399" s="7">
        <v>-175474.14</v>
      </c>
      <c r="M399" s="10">
        <f t="shared" si="130"/>
        <v>3.4999999421567202E-2</v>
      </c>
      <c r="N399" s="12">
        <f t="shared" si="131"/>
        <v>0.14499999942156722</v>
      </c>
      <c r="O399" s="7">
        <f t="shared" si="132"/>
        <v>-1243894.4438783077</v>
      </c>
      <c r="P399" s="11">
        <f t="shared" si="133"/>
        <v>0.24810667153707902</v>
      </c>
      <c r="Q399" s="12">
        <f t="shared" si="134"/>
        <v>0.35810667153707904</v>
      </c>
      <c r="R399" s="12">
        <f t="shared" si="135"/>
        <v>0.21310667211551182</v>
      </c>
      <c r="S399" s="12">
        <f t="shared" si="136"/>
        <v>1.4697011928664496</v>
      </c>
      <c r="T399" s="7">
        <f t="shared" si="137"/>
        <v>-33158478.860000003</v>
      </c>
      <c r="U399" s="7">
        <f t="shared" si="138"/>
        <v>598089.74</v>
      </c>
      <c r="V399" s="7">
        <f t="shared" si="145"/>
        <v>30673690.710000001</v>
      </c>
      <c r="W399" s="7">
        <f t="shared" si="146"/>
        <v>3390943.64</v>
      </c>
      <c r="X399" s="7">
        <f t="shared" si="140"/>
        <v>308065.75</v>
      </c>
      <c r="Y399" s="7" t="str">
        <f t="shared" si="141"/>
        <v/>
      </c>
      <c r="Z399" s="7" t="str">
        <f t="shared" si="142"/>
        <v/>
      </c>
      <c r="AA399" s="7" t="str">
        <f t="shared" si="143"/>
        <v/>
      </c>
      <c r="AB399" s="7" t="str">
        <f t="shared" si="143"/>
        <v/>
      </c>
      <c r="AC399" s="8" t="str">
        <f t="shared" si="144"/>
        <v/>
      </c>
      <c r="AE399" s="9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>
        <v>688026.67</v>
      </c>
      <c r="AR399" s="7">
        <v>16353674.880000001</v>
      </c>
      <c r="AS399" s="7">
        <v>3920611.4</v>
      </c>
      <c r="AT399" s="7">
        <v>0</v>
      </c>
      <c r="AU399" s="7">
        <v>341965.42</v>
      </c>
      <c r="AV399" s="7">
        <v>22342050.68</v>
      </c>
      <c r="AW399" s="7">
        <v>3331543.51</v>
      </c>
      <c r="AX399" s="7">
        <v>359933.82</v>
      </c>
      <c r="AY399" s="7">
        <v>598089.74</v>
      </c>
      <c r="AZ399" s="7">
        <v>30673690.710000001</v>
      </c>
      <c r="BA399" s="7">
        <v>3390943.64</v>
      </c>
      <c r="BB399" s="7">
        <v>308065.75</v>
      </c>
      <c r="BC399" s="7"/>
      <c r="BD399" s="7"/>
      <c r="BE399" s="7"/>
      <c r="BF399" s="7"/>
    </row>
    <row r="400" spans="1:58" hidden="1" x14ac:dyDescent="0.25">
      <c r="A400" s="3" t="s">
        <v>152</v>
      </c>
      <c r="B400" s="3" t="str">
        <f t="shared" si="125"/>
        <v>GO</v>
      </c>
      <c r="C400" s="3" t="s">
        <v>1526</v>
      </c>
      <c r="D400" s="3">
        <v>6</v>
      </c>
      <c r="E400" s="11">
        <f t="shared" si="126"/>
        <v>0.24526850885793269</v>
      </c>
      <c r="F400" s="11">
        <f t="shared" si="127"/>
        <v>0.75473149114206728</v>
      </c>
      <c r="G400" s="7">
        <v>39.574973552460278</v>
      </c>
      <c r="H400" s="11">
        <f t="shared" si="128"/>
        <v>0.59736957602312446</v>
      </c>
      <c r="I400" s="7">
        <f t="shared" si="129"/>
        <v>-35039974.503804743</v>
      </c>
      <c r="J400" s="7">
        <v>12904380.120000001</v>
      </c>
      <c r="K400" s="12">
        <v>0.16600000000000001</v>
      </c>
      <c r="L400" s="7">
        <v>-704833.93</v>
      </c>
      <c r="M400" s="10">
        <f t="shared" si="130"/>
        <v>5.4619743330995431E-2</v>
      </c>
      <c r="N400" s="12">
        <f t="shared" si="131"/>
        <v>0.22061974333099543</v>
      </c>
      <c r="O400" s="7">
        <f t="shared" si="132"/>
        <v>-2102398.4702282846</v>
      </c>
      <c r="P400" s="11">
        <f t="shared" si="133"/>
        <v>0.16292130661664703</v>
      </c>
      <c r="Q400" s="12">
        <f t="shared" si="134"/>
        <v>0.32892130661664704</v>
      </c>
      <c r="R400" s="12">
        <f t="shared" si="135"/>
        <v>0.1083015632856516</v>
      </c>
      <c r="S400" s="12">
        <f t="shared" si="136"/>
        <v>0.49089696892252732</v>
      </c>
      <c r="T400" s="7">
        <f t="shared" si="137"/>
        <v>-87027637.299999997</v>
      </c>
      <c r="U400" s="7">
        <f t="shared" si="138"/>
        <v>4697623.4400000004</v>
      </c>
      <c r="V400" s="7">
        <f t="shared" si="145"/>
        <v>65682498.469999999</v>
      </c>
      <c r="W400" s="7">
        <f t="shared" si="146"/>
        <v>33889978.170000002</v>
      </c>
      <c r="X400" s="7">
        <f t="shared" si="140"/>
        <v>7847215.9000000004</v>
      </c>
      <c r="Y400" s="7" t="str">
        <f t="shared" si="141"/>
        <v/>
      </c>
      <c r="Z400" s="7" t="str">
        <f t="shared" si="142"/>
        <v/>
      </c>
      <c r="AA400" s="7" t="str">
        <f t="shared" si="143"/>
        <v/>
      </c>
      <c r="AB400" s="7" t="str">
        <f t="shared" si="143"/>
        <v/>
      </c>
      <c r="AC400" s="8" t="str">
        <f t="shared" si="144"/>
        <v/>
      </c>
      <c r="AE400" s="9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>
        <v>4997357.55</v>
      </c>
      <c r="AR400" s="7">
        <v>28447982.399999999</v>
      </c>
      <c r="AS400" s="7">
        <v>20173949.609999999</v>
      </c>
      <c r="AT400" s="7">
        <v>4127189.76</v>
      </c>
      <c r="AU400" s="7">
        <v>5182526.82</v>
      </c>
      <c r="AV400" s="7">
        <v>40257811.170000002</v>
      </c>
      <c r="AW400" s="7">
        <v>26756556.07</v>
      </c>
      <c r="AX400" s="7">
        <v>8969901.25</v>
      </c>
      <c r="AY400" s="7">
        <v>4697623.4400000004</v>
      </c>
      <c r="AZ400" s="7">
        <v>65682498.469999999</v>
      </c>
      <c r="BA400" s="7">
        <v>33889978.170000002</v>
      </c>
      <c r="BB400" s="7">
        <v>7847215.9000000004</v>
      </c>
      <c r="BC400" s="7"/>
      <c r="BD400" s="7"/>
      <c r="BE400" s="7"/>
      <c r="BF400" s="7"/>
    </row>
    <row r="401" spans="1:58" hidden="1" x14ac:dyDescent="0.25">
      <c r="A401" s="3" t="s">
        <v>66</v>
      </c>
      <c r="B401" s="3" t="str">
        <f t="shared" si="125"/>
        <v>CE</v>
      </c>
      <c r="C401" s="3" t="s">
        <v>1528</v>
      </c>
      <c r="D401" s="3">
        <v>6</v>
      </c>
      <c r="E401" s="11">
        <f t="shared" si="126"/>
        <v>0</v>
      </c>
      <c r="F401" s="11">
        <f t="shared" si="127"/>
        <v>1</v>
      </c>
      <c r="G401" s="7">
        <v>34.854494647530089</v>
      </c>
      <c r="H401" s="11">
        <f t="shared" si="128"/>
        <v>0.69708989295060175</v>
      </c>
      <c r="I401" s="7">
        <f t="shared" si="129"/>
        <v>-15438303.435648488</v>
      </c>
      <c r="J401" s="7">
        <v>15546493.289999999</v>
      </c>
      <c r="K401" s="12">
        <v>0.11410000000000001</v>
      </c>
      <c r="L401" s="7">
        <v>-413536.72</v>
      </c>
      <c r="M401" s="10">
        <f t="shared" si="130"/>
        <v>2.6599999902614694E-2</v>
      </c>
      <c r="N401" s="12">
        <f t="shared" si="131"/>
        <v>0.1406999999026147</v>
      </c>
      <c r="O401" s="7">
        <f t="shared" si="132"/>
        <v>-926298.20613890921</v>
      </c>
      <c r="P401" s="11">
        <f t="shared" si="133"/>
        <v>5.9582453023971249E-2</v>
      </c>
      <c r="Q401" s="12">
        <f t="shared" si="134"/>
        <v>0.17368245302397126</v>
      </c>
      <c r="R401" s="12">
        <f t="shared" si="135"/>
        <v>3.2982453121356559E-2</v>
      </c>
      <c r="S401" s="12">
        <f t="shared" si="136"/>
        <v>0.23441686669641304</v>
      </c>
      <c r="T401" s="7">
        <f t="shared" si="137"/>
        <v>-50966617.079999998</v>
      </c>
      <c r="U401" s="7">
        <f t="shared" si="138"/>
        <v>17739572.93</v>
      </c>
      <c r="V401" s="7">
        <f t="shared" ref="V401:V428" si="147">IF(SUM($BC401:$BF401)&lt;&gt;0,BD401,IF(SUM($AY401:$BB401)&lt;&gt;0,AZ401,IF(SUM($AU401:$AX401)&lt;&gt;0,AV401,IF(SUM($AQ401:$AT401)&lt;&gt;0,AR401,""))))</f>
        <v>62492097.149999999</v>
      </c>
      <c r="W401" s="7">
        <f t="shared" si="146"/>
        <v>9198755.4100000001</v>
      </c>
      <c r="X401" s="7">
        <f t="shared" si="140"/>
        <v>2984662.55</v>
      </c>
      <c r="Y401" s="7" t="str">
        <f t="shared" si="141"/>
        <v/>
      </c>
      <c r="Z401" s="7" t="str">
        <f t="shared" si="142"/>
        <v/>
      </c>
      <c r="AA401" s="7" t="str">
        <f t="shared" si="143"/>
        <v/>
      </c>
      <c r="AB401" s="7" t="str">
        <f t="shared" si="143"/>
        <v/>
      </c>
      <c r="AC401" s="8" t="str">
        <f t="shared" si="144"/>
        <v/>
      </c>
      <c r="AE401" s="9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>
        <v>12622994.59</v>
      </c>
      <c r="AR401" s="7">
        <v>45533347.189999998</v>
      </c>
      <c r="AS401" s="7">
        <v>4711360.3</v>
      </c>
      <c r="AT401" s="7">
        <v>0</v>
      </c>
      <c r="AU401" s="7">
        <v>14100625.720000001</v>
      </c>
      <c r="AV401" s="7">
        <v>53737289.189999998</v>
      </c>
      <c r="AW401" s="7">
        <v>9304820.25</v>
      </c>
      <c r="AX401" s="7">
        <v>3058567.85</v>
      </c>
      <c r="AY401" s="7">
        <v>17739572.93</v>
      </c>
      <c r="AZ401" s="7">
        <v>62492097.149999999</v>
      </c>
      <c r="BA401" s="7">
        <v>9198755.4100000001</v>
      </c>
      <c r="BB401" s="7">
        <v>2984662.55</v>
      </c>
      <c r="BC401" s="7"/>
      <c r="BD401" s="7"/>
      <c r="BE401" s="7"/>
      <c r="BF401" s="7"/>
    </row>
    <row r="402" spans="1:58" hidden="1" x14ac:dyDescent="0.25">
      <c r="A402" s="3" t="s">
        <v>329</v>
      </c>
      <c r="B402" s="3" t="str">
        <f t="shared" si="125"/>
        <v>MG</v>
      </c>
      <c r="C402" s="3" t="s">
        <v>1530</v>
      </c>
      <c r="D402" s="3">
        <v>7</v>
      </c>
      <c r="E402" s="11">
        <f t="shared" si="126"/>
        <v>0.30589061197044642</v>
      </c>
      <c r="F402" s="11">
        <f t="shared" si="127"/>
        <v>0.69410938802955358</v>
      </c>
      <c r="G402" s="7">
        <v>54.822093449465171</v>
      </c>
      <c r="H402" s="11">
        <f t="shared" si="128"/>
        <v>0.76105059469414538</v>
      </c>
      <c r="I402" s="7">
        <f t="shared" si="129"/>
        <v>-4183038.7098026322</v>
      </c>
      <c r="J402" s="7">
        <v>5922576.4114285707</v>
      </c>
      <c r="K402" s="12">
        <v>0.11</v>
      </c>
      <c r="L402" s="7">
        <v>-677683.37</v>
      </c>
      <c r="M402" s="10">
        <f t="shared" si="130"/>
        <v>0.11442374448598082</v>
      </c>
      <c r="N402" s="12">
        <f t="shared" si="131"/>
        <v>0.22442374448598082</v>
      </c>
      <c r="O402" s="7">
        <f t="shared" si="132"/>
        <v>-250982.32258815793</v>
      </c>
      <c r="P402" s="11">
        <f t="shared" si="133"/>
        <v>4.237721983693564E-2</v>
      </c>
      <c r="Q402" s="12">
        <f t="shared" si="134"/>
        <v>0.15237721983693564</v>
      </c>
      <c r="R402" s="12">
        <f t="shared" si="135"/>
        <v>-7.2046524649045179E-2</v>
      </c>
      <c r="S402" s="12">
        <f t="shared" si="136"/>
        <v>-0.32102897496011495</v>
      </c>
      <c r="T402" s="7">
        <f t="shared" si="137"/>
        <v>-17505959.91</v>
      </c>
      <c r="U402" s="7">
        <f t="shared" si="138"/>
        <v>1730582.72</v>
      </c>
      <c r="V402" s="7">
        <f t="shared" si="147"/>
        <v>12151051.119999999</v>
      </c>
      <c r="W402" s="7">
        <f t="shared" si="146"/>
        <v>10364884.550000001</v>
      </c>
      <c r="X402" s="7">
        <f t="shared" si="140"/>
        <v>3279393.04</v>
      </c>
      <c r="Y402" s="7" t="str">
        <f t="shared" si="141"/>
        <v/>
      </c>
      <c r="Z402" s="7" t="str">
        <f t="shared" si="142"/>
        <v/>
      </c>
      <c r="AA402" s="7" t="str">
        <f t="shared" si="143"/>
        <v/>
      </c>
      <c r="AB402" s="7" t="str">
        <f t="shared" si="143"/>
        <v/>
      </c>
      <c r="AC402" s="8" t="str">
        <f t="shared" si="144"/>
        <v/>
      </c>
      <c r="AE402" s="9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>
        <v>1777174.73</v>
      </c>
      <c r="AR402" s="7">
        <v>5956768.79</v>
      </c>
      <c r="AS402" s="7">
        <v>6039245.7300000004</v>
      </c>
      <c r="AT402" s="7">
        <v>2159408.0299999998</v>
      </c>
      <c r="AU402" s="7">
        <v>1589409.98</v>
      </c>
      <c r="AV402" s="7">
        <v>10533793.869999999</v>
      </c>
      <c r="AW402" s="7">
        <v>8498953.25</v>
      </c>
      <c r="AX402" s="7">
        <v>2152645.1800000002</v>
      </c>
      <c r="AY402" s="7">
        <v>1730582.72</v>
      </c>
      <c r="AZ402" s="7">
        <v>12151051.119999999</v>
      </c>
      <c r="BA402" s="7">
        <v>10364884.550000001</v>
      </c>
      <c r="BB402" s="7">
        <v>3279393.04</v>
      </c>
      <c r="BC402" s="7"/>
      <c r="BD402" s="7"/>
      <c r="BE402" s="7"/>
      <c r="BF402" s="7"/>
    </row>
    <row r="403" spans="1:58" hidden="1" x14ac:dyDescent="0.25">
      <c r="A403" s="3" t="s">
        <v>773</v>
      </c>
      <c r="B403" s="3" t="str">
        <f t="shared" si="125"/>
        <v>PR</v>
      </c>
      <c r="C403" s="3" t="s">
        <v>1529</v>
      </c>
      <c r="D403" s="3">
        <v>7</v>
      </c>
      <c r="E403" s="11">
        <f t="shared" si="126"/>
        <v>0.33193111401448927</v>
      </c>
      <c r="F403" s="11">
        <f t="shared" si="127"/>
        <v>0.66806888598551073</v>
      </c>
      <c r="G403" s="7">
        <v>39.772515877778943</v>
      </c>
      <c r="H403" s="11">
        <f t="shared" si="128"/>
        <v>0.53141560750617634</v>
      </c>
      <c r="I403" s="7">
        <f t="shared" si="129"/>
        <v>-16861450.562944662</v>
      </c>
      <c r="J403" s="7">
        <v>6138180.54</v>
      </c>
      <c r="K403" s="12">
        <v>0.11</v>
      </c>
      <c r="L403" s="7">
        <v>-277594.69</v>
      </c>
      <c r="M403" s="10">
        <f t="shared" si="130"/>
        <v>4.5224262823654257E-2</v>
      </c>
      <c r="N403" s="12">
        <f t="shared" si="131"/>
        <v>0.15522426282365426</v>
      </c>
      <c r="O403" s="7">
        <f t="shared" si="132"/>
        <v>-1011687.0337766797</v>
      </c>
      <c r="P403" s="11">
        <f t="shared" si="133"/>
        <v>0.16481871577154353</v>
      </c>
      <c r="Q403" s="12">
        <f t="shared" si="134"/>
        <v>0.27481871577154354</v>
      </c>
      <c r="R403" s="12">
        <f t="shared" si="135"/>
        <v>0.11959445294788928</v>
      </c>
      <c r="S403" s="12">
        <f t="shared" si="136"/>
        <v>0.77046236698032855</v>
      </c>
      <c r="T403" s="7">
        <f t="shared" si="137"/>
        <v>-35983807.469999999</v>
      </c>
      <c r="U403" s="7">
        <f t="shared" si="138"/>
        <v>3581137.21</v>
      </c>
      <c r="V403" s="7">
        <f t="shared" si="147"/>
        <v>24039662.170000002</v>
      </c>
      <c r="W403" s="7">
        <f t="shared" si="146"/>
        <v>16592067.210000001</v>
      </c>
      <c r="X403" s="7">
        <f t="shared" si="140"/>
        <v>1066784.7</v>
      </c>
      <c r="Y403" s="7" t="str">
        <f t="shared" si="141"/>
        <v/>
      </c>
      <c r="Z403" s="7" t="str">
        <f t="shared" si="142"/>
        <v/>
      </c>
      <c r="AA403" s="7" t="str">
        <f t="shared" si="143"/>
        <v/>
      </c>
      <c r="AB403" s="7" t="str">
        <f t="shared" si="143"/>
        <v/>
      </c>
      <c r="AC403" s="8" t="str">
        <f t="shared" si="144"/>
        <v/>
      </c>
      <c r="AE403" s="9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>
        <v>6885967.5199999996</v>
      </c>
      <c r="AR403" s="7">
        <v>18535072.640000001</v>
      </c>
      <c r="AS403" s="7">
        <v>11140005.960000001</v>
      </c>
      <c r="AT403" s="7">
        <v>673604.02</v>
      </c>
      <c r="AU403" s="7">
        <v>8056204.5499999998</v>
      </c>
      <c r="AV403" s="7">
        <v>21596895.390000001</v>
      </c>
      <c r="AW403" s="7">
        <v>14926684.890000001</v>
      </c>
      <c r="AX403" s="7">
        <v>28930429.780000001</v>
      </c>
      <c r="AY403" s="7">
        <v>3581137.21</v>
      </c>
      <c r="AZ403" s="7">
        <v>24039662.170000002</v>
      </c>
      <c r="BA403" s="7">
        <v>16592067.210000001</v>
      </c>
      <c r="BB403" s="7">
        <v>1066784.7</v>
      </c>
      <c r="BC403" s="7"/>
      <c r="BD403" s="7"/>
      <c r="BE403" s="7"/>
      <c r="BF403" s="7"/>
    </row>
    <row r="404" spans="1:58" hidden="1" x14ac:dyDescent="0.25">
      <c r="A404" s="3" t="s">
        <v>929</v>
      </c>
      <c r="B404" s="3" t="str">
        <f t="shared" si="125"/>
        <v>RN</v>
      </c>
      <c r="C404" s="3" t="s">
        <v>1528</v>
      </c>
      <c r="D404" s="3">
        <v>7</v>
      </c>
      <c r="E404" s="11">
        <f t="shared" si="126"/>
        <v>0.364632908814573</v>
      </c>
      <c r="F404" s="11">
        <f t="shared" si="127"/>
        <v>0.635367091185427</v>
      </c>
      <c r="G404" s="7">
        <v>18.147251103480155</v>
      </c>
      <c r="H404" s="11">
        <f t="shared" si="128"/>
        <v>0.23060332293259431</v>
      </c>
      <c r="I404" s="7">
        <f t="shared" si="129"/>
        <v>-29788701.224181972</v>
      </c>
      <c r="J404" s="7">
        <v>7663869.8799999999</v>
      </c>
      <c r="K404" s="12">
        <v>0.14369999999999999</v>
      </c>
      <c r="L404" s="7">
        <v>-376296.01</v>
      </c>
      <c r="M404" s="10">
        <f t="shared" si="130"/>
        <v>4.909999985542552E-2</v>
      </c>
      <c r="N404" s="12">
        <f t="shared" si="131"/>
        <v>0.19279999985542551</v>
      </c>
      <c r="O404" s="7">
        <f t="shared" si="132"/>
        <v>-1787322.0734509183</v>
      </c>
      <c r="P404" s="11">
        <f t="shared" si="133"/>
        <v>0.23321404217929106</v>
      </c>
      <c r="Q404" s="12">
        <f t="shared" si="134"/>
        <v>0.37691404217929103</v>
      </c>
      <c r="R404" s="12">
        <f t="shared" si="135"/>
        <v>0.18411404232386552</v>
      </c>
      <c r="S404" s="12">
        <f t="shared" si="136"/>
        <v>0.95494835301829206</v>
      </c>
      <c r="T404" s="7">
        <f t="shared" si="137"/>
        <v>-38716961.109999999</v>
      </c>
      <c r="U404" s="7">
        <f t="shared" si="138"/>
        <v>3688382.3</v>
      </c>
      <c r="V404" s="7">
        <f t="shared" si="147"/>
        <v>24599482.960000001</v>
      </c>
      <c r="W404" s="7">
        <f t="shared" si="146"/>
        <v>17805860.449999999</v>
      </c>
      <c r="X404" s="7">
        <f t="shared" si="140"/>
        <v>0</v>
      </c>
      <c r="Y404" s="7" t="str">
        <f t="shared" si="141"/>
        <v/>
      </c>
      <c r="Z404" s="7" t="str">
        <f t="shared" si="142"/>
        <v/>
      </c>
      <c r="AA404" s="7" t="str">
        <f t="shared" si="143"/>
        <v/>
      </c>
      <c r="AB404" s="7" t="str">
        <f t="shared" si="143"/>
        <v/>
      </c>
      <c r="AC404" s="8" t="str">
        <f t="shared" si="144"/>
        <v/>
      </c>
      <c r="AE404" s="9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>
        <v>1524532.88</v>
      </c>
      <c r="AR404" s="7">
        <v>28168506.219999999</v>
      </c>
      <c r="AS404" s="7">
        <v>7923277.5499999998</v>
      </c>
      <c r="AT404" s="7">
        <v>0</v>
      </c>
      <c r="AU404" s="7">
        <v>0</v>
      </c>
      <c r="AV404" s="7">
        <v>24028777.52</v>
      </c>
      <c r="AW404" s="7">
        <v>12536870.25</v>
      </c>
      <c r="AX404" s="7">
        <v>0</v>
      </c>
      <c r="AY404" s="7">
        <v>3688382.3</v>
      </c>
      <c r="AZ404" s="7">
        <v>24599482.960000001</v>
      </c>
      <c r="BA404" s="7">
        <v>17805860.449999999</v>
      </c>
      <c r="BB404" s="7">
        <v>0</v>
      </c>
      <c r="BC404" s="7"/>
      <c r="BD404" s="7"/>
      <c r="BE404" s="7"/>
      <c r="BF404" s="7"/>
    </row>
    <row r="405" spans="1:58" x14ac:dyDescent="0.25">
      <c r="A405" s="3" t="s">
        <v>498</v>
      </c>
      <c r="B405" s="3" t="str">
        <f t="shared" si="125"/>
        <v>MT</v>
      </c>
      <c r="C405" s="3" t="s">
        <v>1526</v>
      </c>
      <c r="D405" s="3">
        <v>2</v>
      </c>
      <c r="E405" s="11">
        <f t="shared" si="126"/>
        <v>0</v>
      </c>
      <c r="F405" s="11">
        <f t="shared" si="127"/>
        <v>1</v>
      </c>
      <c r="G405" s="7">
        <v>8.3264603643126787</v>
      </c>
      <c r="H405" s="11">
        <f t="shared" si="128"/>
        <v>0.16652920728625356</v>
      </c>
      <c r="I405" s="7">
        <f t="shared" si="129"/>
        <v>-144425442.89593053</v>
      </c>
      <c r="J405" s="7">
        <v>187968233.90000001</v>
      </c>
      <c r="K405" s="12">
        <v>0.11</v>
      </c>
      <c r="L405" s="7">
        <v>-11334484.5</v>
      </c>
      <c r="M405" s="10">
        <f t="shared" si="130"/>
        <v>6.0299999977815398E-2</v>
      </c>
      <c r="N405" s="12">
        <f t="shared" si="131"/>
        <v>0.17029999997781539</v>
      </c>
      <c r="O405" s="7">
        <f t="shared" si="132"/>
        <v>-8665526.5737558305</v>
      </c>
      <c r="P405" s="11">
        <f t="shared" si="133"/>
        <v>4.6101016081078527E-2</v>
      </c>
      <c r="Q405" s="12">
        <f t="shared" si="134"/>
        <v>0.15610101608107851</v>
      </c>
      <c r="R405" s="12">
        <f t="shared" si="135"/>
        <v>-1.4198983896736878E-2</v>
      </c>
      <c r="S405" s="12">
        <f t="shared" si="136"/>
        <v>-8.3376300050420182E-2</v>
      </c>
      <c r="T405" s="7">
        <f t="shared" si="137"/>
        <v>-173281948.40000001</v>
      </c>
      <c r="U405" s="7">
        <f t="shared" si="138"/>
        <v>161711241.99000001</v>
      </c>
      <c r="V405" s="7">
        <f t="shared" si="147"/>
        <v>223954934.27000001</v>
      </c>
      <c r="W405" s="7">
        <f t="shared" si="146"/>
        <v>111038256.12</v>
      </c>
      <c r="X405" s="7">
        <f t="shared" si="140"/>
        <v>0</v>
      </c>
      <c r="Y405" s="7">
        <f t="shared" si="141"/>
        <v>-3020929178.5433335</v>
      </c>
      <c r="Z405" s="7">
        <f t="shared" si="142"/>
        <v>-9079560406.8700008</v>
      </c>
      <c r="AA405" s="7">
        <f t="shared" si="143"/>
        <v>8386435.6200000001</v>
      </c>
      <c r="AB405" s="7">
        <f t="shared" si="143"/>
        <v>6276837289.1300001</v>
      </c>
      <c r="AC405" s="8">
        <f t="shared" si="144"/>
        <v>2811109553.3600001</v>
      </c>
      <c r="AE405" s="9">
        <v>474237.56</v>
      </c>
      <c r="AF405" s="7">
        <v>2943558407.8699999</v>
      </c>
      <c r="AG405" s="7">
        <v>1682340020.4400001</v>
      </c>
      <c r="AH405" s="7">
        <v>6434646.0899999999</v>
      </c>
      <c r="AI405" s="7">
        <v>4162506103.79</v>
      </c>
      <c r="AJ405" s="7">
        <v>2115530514.0699999</v>
      </c>
      <c r="AK405" s="7">
        <v>8386435.6200000001</v>
      </c>
      <c r="AL405" s="7">
        <v>6276837289.1300001</v>
      </c>
      <c r="AM405" s="7">
        <v>2811109553.3600001</v>
      </c>
      <c r="AN405" s="7"/>
      <c r="AO405" s="7"/>
      <c r="AP405" s="7"/>
      <c r="AQ405" s="7">
        <v>82587943.060000002</v>
      </c>
      <c r="AR405" s="7">
        <v>93942930.25</v>
      </c>
      <c r="AS405" s="7">
        <v>78005652.620000005</v>
      </c>
      <c r="AT405" s="7">
        <v>0</v>
      </c>
      <c r="AU405" s="7">
        <v>114167172.18000001</v>
      </c>
      <c r="AV405" s="7">
        <v>138406426.75999999</v>
      </c>
      <c r="AW405" s="7">
        <v>93301529.709999993</v>
      </c>
      <c r="AX405" s="7">
        <v>0</v>
      </c>
      <c r="AY405" s="7">
        <v>161711241.99000001</v>
      </c>
      <c r="AZ405" s="7">
        <v>223954934.27000001</v>
      </c>
      <c r="BA405" s="7">
        <v>111038256.12</v>
      </c>
      <c r="BB405" s="7">
        <v>0</v>
      </c>
      <c r="BC405" s="7"/>
      <c r="BD405" s="7"/>
      <c r="BE405" s="7"/>
      <c r="BF405" s="7"/>
    </row>
    <row r="406" spans="1:58" hidden="1" x14ac:dyDescent="0.25">
      <c r="A406" s="3" t="s">
        <v>555</v>
      </c>
      <c r="B406" s="3" t="str">
        <f t="shared" si="125"/>
        <v>PB</v>
      </c>
      <c r="C406" s="3" t="s">
        <v>1528</v>
      </c>
      <c r="D406" s="3">
        <v>6</v>
      </c>
      <c r="E406" s="11">
        <f t="shared" ref="E406:E465" si="148">IF(U406+X406&gt;=W406,0,(U406+X406-W406)/T406)</f>
        <v>0.62299299605300851</v>
      </c>
      <c r="F406" s="11">
        <f t="shared" ref="F406:F465" si="149">IF(T406&gt;=0,0,1-E406)</f>
        <v>0.37700700394699149</v>
      </c>
      <c r="G406" s="7">
        <v>8.0516211542334055</v>
      </c>
      <c r="H406" s="11">
        <f t="shared" ref="H406:H465" si="150">IF(T406&gt;0,"",G406*$G$2*F406/100)</f>
        <v>6.0710351365475076E-2</v>
      </c>
      <c r="I406" s="7">
        <f t="shared" ref="I406:I465" si="151">IF(T406&gt;0,"",T406*(1-H406))</f>
        <v>-50126259.442387857</v>
      </c>
      <c r="J406" s="7">
        <v>11539540.6</v>
      </c>
      <c r="K406" s="12">
        <v>0.11</v>
      </c>
      <c r="L406" s="7">
        <v>-1101324.6100000001</v>
      </c>
      <c r="M406" s="10">
        <f t="shared" ref="M406:M465" si="152">L406*-1/J406</f>
        <v>9.5439207519231753E-2</v>
      </c>
      <c r="N406" s="12">
        <f t="shared" ref="N406:N465" si="153">M406+K406</f>
        <v>0.20543920751923175</v>
      </c>
      <c r="O406" s="7">
        <f t="shared" ref="O406:O465" si="154">6%*I406</f>
        <v>-3007575.5665432713</v>
      </c>
      <c r="P406" s="11">
        <f t="shared" ref="P406:P465" si="155">O406*-1/J406</f>
        <v>0.26063217512690856</v>
      </c>
      <c r="Q406" s="12">
        <f t="shared" ref="Q406:Q465" si="156">P406+K406</f>
        <v>0.37063217512690855</v>
      </c>
      <c r="R406" s="12">
        <f t="shared" si="135"/>
        <v>0.16519296760767679</v>
      </c>
      <c r="S406" s="12">
        <f t="shared" si="136"/>
        <v>0.80409659676190381</v>
      </c>
      <c r="T406" s="7">
        <f t="shared" si="137"/>
        <v>-53366136.329999998</v>
      </c>
      <c r="U406" s="7">
        <f t="shared" si="138"/>
        <v>8857.35</v>
      </c>
      <c r="V406" s="7">
        <f t="shared" si="147"/>
        <v>20119407.170000002</v>
      </c>
      <c r="W406" s="7">
        <f t="shared" si="146"/>
        <v>34852207.5</v>
      </c>
      <c r="X406" s="7">
        <f t="shared" si="140"/>
        <v>1596620.99</v>
      </c>
      <c r="Y406" s="7" t="str">
        <f t="shared" si="141"/>
        <v/>
      </c>
      <c r="Z406" s="7" t="str">
        <f t="shared" si="142"/>
        <v/>
      </c>
      <c r="AA406" s="7" t="str">
        <f t="shared" si="143"/>
        <v/>
      </c>
      <c r="AB406" s="7" t="str">
        <f t="shared" si="143"/>
        <v/>
      </c>
      <c r="AC406" s="8" t="str">
        <f t="shared" si="144"/>
        <v/>
      </c>
      <c r="AE406" s="9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>
        <v>8857.35</v>
      </c>
      <c r="AV406" s="7">
        <v>20119407.170000002</v>
      </c>
      <c r="AW406" s="7">
        <v>34852207.5</v>
      </c>
      <c r="AX406" s="7">
        <v>1596620.99</v>
      </c>
      <c r="AY406" s="7"/>
      <c r="AZ406" s="7"/>
      <c r="BA406" s="7"/>
      <c r="BB406" s="7"/>
      <c r="BC406" s="7"/>
      <c r="BD406" s="7"/>
      <c r="BE406" s="7"/>
      <c r="BF406" s="7"/>
    </row>
    <row r="407" spans="1:58" hidden="1" x14ac:dyDescent="0.25">
      <c r="A407" s="3" t="s">
        <v>556</v>
      </c>
      <c r="B407" s="3" t="str">
        <f t="shared" ref="B407:B466" si="157">RIGHT(A407,2)</f>
        <v>PB</v>
      </c>
      <c r="C407" s="3" t="s">
        <v>1528</v>
      </c>
      <c r="D407" s="3">
        <v>7</v>
      </c>
      <c r="E407" s="11">
        <f t="shared" si="148"/>
        <v>0.65864810849277389</v>
      </c>
      <c r="F407" s="11">
        <f t="shared" si="149"/>
        <v>0.34135189150722611</v>
      </c>
      <c r="G407" s="7">
        <v>17.87040591268817</v>
      </c>
      <c r="H407" s="11">
        <f t="shared" si="150"/>
        <v>0.12200193720596049</v>
      </c>
      <c r="I407" s="7">
        <f t="shared" si="151"/>
        <v>-22351795.031447679</v>
      </c>
      <c r="J407" s="7">
        <v>3675842.94</v>
      </c>
      <c r="K407" s="12">
        <v>0.1105</v>
      </c>
      <c r="L407" s="7">
        <v>-502903.84</v>
      </c>
      <c r="M407" s="10">
        <f t="shared" si="152"/>
        <v>0.13681320127350163</v>
      </c>
      <c r="N407" s="12">
        <f t="shared" si="153"/>
        <v>0.24731320127350165</v>
      </c>
      <c r="O407" s="7">
        <f t="shared" si="154"/>
        <v>-1341107.7018868607</v>
      </c>
      <c r="P407" s="11">
        <f t="shared" si="155"/>
        <v>0.3648435811261459</v>
      </c>
      <c r="Q407" s="12">
        <f t="shared" si="156"/>
        <v>0.47534358112614589</v>
      </c>
      <c r="R407" s="12">
        <f t="shared" ref="R407:R466" si="158">Q407-N407</f>
        <v>0.22803037985264424</v>
      </c>
      <c r="S407" s="12">
        <f t="shared" ref="S407:S466" si="159">Q407/N407-1</f>
        <v>0.92203076373778892</v>
      </c>
      <c r="T407" s="7">
        <f t="shared" si="137"/>
        <v>-25457681.490000002</v>
      </c>
      <c r="U407" s="7">
        <f t="shared" si="138"/>
        <v>1776803.52</v>
      </c>
      <c r="V407" s="7">
        <f t="shared" si="147"/>
        <v>8690027.7300000004</v>
      </c>
      <c r="W407" s="7">
        <f t="shared" si="146"/>
        <v>18544457.280000001</v>
      </c>
      <c r="X407" s="7">
        <f t="shared" si="140"/>
        <v>0</v>
      </c>
      <c r="Y407" s="7" t="str">
        <f t="shared" si="141"/>
        <v/>
      </c>
      <c r="Z407" s="7" t="str">
        <f t="shared" si="142"/>
        <v/>
      </c>
      <c r="AA407" s="7" t="str">
        <f t="shared" si="143"/>
        <v/>
      </c>
      <c r="AB407" s="7" t="str">
        <f t="shared" si="143"/>
        <v/>
      </c>
      <c r="AC407" s="8" t="str">
        <f t="shared" si="144"/>
        <v/>
      </c>
      <c r="AE407" s="9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>
        <v>2351533.35</v>
      </c>
      <c r="AR407" s="7">
        <v>7223296.5199999996</v>
      </c>
      <c r="AS407" s="7">
        <v>12393547.880000001</v>
      </c>
      <c r="AT407" s="7">
        <v>0</v>
      </c>
      <c r="AU407" s="7">
        <v>1776803.52</v>
      </c>
      <c r="AV407" s="7">
        <v>8690027.7300000004</v>
      </c>
      <c r="AW407" s="7">
        <v>18544457.280000001</v>
      </c>
      <c r="AX407" s="7">
        <v>0</v>
      </c>
      <c r="AY407" s="7"/>
      <c r="AZ407" s="7"/>
      <c r="BA407" s="7"/>
      <c r="BB407" s="7"/>
      <c r="BC407" s="7"/>
      <c r="BD407" s="7"/>
      <c r="BE407" s="7"/>
      <c r="BF407" s="7"/>
    </row>
    <row r="408" spans="1:58" hidden="1" x14ac:dyDescent="0.25">
      <c r="A408" s="3" t="s">
        <v>958</v>
      </c>
      <c r="B408" s="3" t="str">
        <f t="shared" si="157"/>
        <v>RO</v>
      </c>
      <c r="C408" s="3" t="s">
        <v>1527</v>
      </c>
      <c r="D408" s="3">
        <v>6</v>
      </c>
      <c r="E408" s="11">
        <f t="shared" si="148"/>
        <v>0</v>
      </c>
      <c r="F408" s="11">
        <f t="shared" si="149"/>
        <v>1</v>
      </c>
      <c r="G408" s="7">
        <v>23.644345656287872</v>
      </c>
      <c r="H408" s="11">
        <f t="shared" si="150"/>
        <v>0.47288691312575742</v>
      </c>
      <c r="I408" s="7">
        <f t="shared" si="151"/>
        <v>-4168953.9185413979</v>
      </c>
      <c r="J408" s="7">
        <v>15653569.234285716</v>
      </c>
      <c r="K408" s="12">
        <v>0.11</v>
      </c>
      <c r="L408" s="7">
        <v>-215255.57</v>
      </c>
      <c r="M408" s="10">
        <f t="shared" si="152"/>
        <v>1.3751213335328649E-2</v>
      </c>
      <c r="N408" s="12">
        <f t="shared" si="153"/>
        <v>0.12375121333532865</v>
      </c>
      <c r="O408" s="7">
        <f t="shared" si="154"/>
        <v>-250137.23511248388</v>
      </c>
      <c r="P408" s="11">
        <f t="shared" si="155"/>
        <v>1.5979565514337334E-2</v>
      </c>
      <c r="Q408" s="12">
        <f t="shared" si="156"/>
        <v>0.12597956551433734</v>
      </c>
      <c r="R408" s="12">
        <f t="shared" si="158"/>
        <v>2.2283521790086858E-3</v>
      </c>
      <c r="S408" s="12">
        <f t="shared" si="159"/>
        <v>1.8006709744093685E-2</v>
      </c>
      <c r="T408" s="7">
        <f t="shared" si="137"/>
        <v>-7909031.3300000019</v>
      </c>
      <c r="U408" s="7">
        <f t="shared" si="138"/>
        <v>19758652.579999998</v>
      </c>
      <c r="V408" s="7">
        <f t="shared" si="147"/>
        <v>23532856.550000001</v>
      </c>
      <c r="W408" s="7">
        <f t="shared" si="146"/>
        <v>4134827.36</v>
      </c>
      <c r="X408" s="7">
        <f t="shared" si="140"/>
        <v>0</v>
      </c>
      <c r="Y408" s="7" t="str">
        <f t="shared" si="141"/>
        <v/>
      </c>
      <c r="Z408" s="7" t="str">
        <f t="shared" si="142"/>
        <v/>
      </c>
      <c r="AA408" s="7" t="str">
        <f t="shared" si="143"/>
        <v/>
      </c>
      <c r="AB408" s="7" t="str">
        <f t="shared" si="143"/>
        <v/>
      </c>
      <c r="AC408" s="8" t="str">
        <f t="shared" si="144"/>
        <v/>
      </c>
      <c r="AE408" s="9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>
        <v>15328350.539999999</v>
      </c>
      <c r="AV408" s="7">
        <v>20152996.120000001</v>
      </c>
      <c r="AW408" s="7">
        <v>3524926.79</v>
      </c>
      <c r="AX408" s="7">
        <v>0</v>
      </c>
      <c r="AY408" s="7">
        <v>19758652.579999998</v>
      </c>
      <c r="AZ408" s="7">
        <v>23532856.550000001</v>
      </c>
      <c r="BA408" s="7">
        <v>4134827.36</v>
      </c>
      <c r="BB408" s="7">
        <v>0</v>
      </c>
      <c r="BC408" s="7"/>
      <c r="BD408" s="7"/>
      <c r="BE408" s="7"/>
      <c r="BF408" s="7"/>
    </row>
    <row r="409" spans="1:58" hidden="1" x14ac:dyDescent="0.25">
      <c r="A409" s="3" t="s">
        <v>153</v>
      </c>
      <c r="B409" s="3" t="str">
        <f t="shared" si="157"/>
        <v>GO</v>
      </c>
      <c r="C409" s="3" t="s">
        <v>1526</v>
      </c>
      <c r="D409" s="3">
        <v>7</v>
      </c>
      <c r="E409" s="11">
        <f t="shared" si="148"/>
        <v>0.45664915840562842</v>
      </c>
      <c r="F409" s="11">
        <f t="shared" si="149"/>
        <v>0.54335084159437153</v>
      </c>
      <c r="G409" s="7">
        <v>8.9491888594792641</v>
      </c>
      <c r="H409" s="11">
        <f t="shared" si="150"/>
        <v>9.725098596770064E-2</v>
      </c>
      <c r="I409" s="7">
        <f t="shared" si="151"/>
        <v>-20508373.277725302</v>
      </c>
      <c r="J409" s="7">
        <v>2592710.4342857138</v>
      </c>
      <c r="K409" s="12">
        <v>0.11</v>
      </c>
      <c r="L409" s="7">
        <v>-629120.04</v>
      </c>
      <c r="M409" s="10">
        <f t="shared" si="152"/>
        <v>0.2426495576523266</v>
      </c>
      <c r="N409" s="12">
        <f t="shared" si="153"/>
        <v>0.35264955765232658</v>
      </c>
      <c r="O409" s="7">
        <f t="shared" si="154"/>
        <v>-1230502.3966635182</v>
      </c>
      <c r="P409" s="11">
        <f t="shared" si="155"/>
        <v>0.47460078086295004</v>
      </c>
      <c r="Q409" s="12">
        <f t="shared" si="156"/>
        <v>0.58460078086295009</v>
      </c>
      <c r="R409" s="12">
        <f t="shared" si="158"/>
        <v>0.2319512232106235</v>
      </c>
      <c r="S409" s="12">
        <f t="shared" si="159"/>
        <v>0.65773859112366084</v>
      </c>
      <c r="T409" s="7">
        <f t="shared" si="137"/>
        <v>-22717691.140000001</v>
      </c>
      <c r="U409" s="7">
        <f t="shared" si="138"/>
        <v>1934572.68</v>
      </c>
      <c r="V409" s="7">
        <f t="shared" si="147"/>
        <v>12343676.6</v>
      </c>
      <c r="W409" s="7">
        <f t="shared" si="146"/>
        <v>12308587.220000001</v>
      </c>
      <c r="X409" s="7">
        <f t="shared" si="140"/>
        <v>0</v>
      </c>
      <c r="Y409" s="7">
        <f t="shared" si="141"/>
        <v>-4651659</v>
      </c>
      <c r="Z409" s="7">
        <f t="shared" si="142"/>
        <v>-13954977</v>
      </c>
      <c r="AA409" s="7">
        <f t="shared" si="143"/>
        <v>0</v>
      </c>
      <c r="AB409" s="7">
        <f t="shared" si="143"/>
        <v>0</v>
      </c>
      <c r="AC409" s="8">
        <f t="shared" si="144"/>
        <v>13954977</v>
      </c>
      <c r="AE409" s="9">
        <v>0</v>
      </c>
      <c r="AF409" s="7">
        <v>0</v>
      </c>
      <c r="AG409" s="7">
        <v>14457268.27</v>
      </c>
      <c r="AH409" s="7">
        <v>0</v>
      </c>
      <c r="AI409" s="7">
        <v>0</v>
      </c>
      <c r="AJ409" s="7">
        <v>13954977</v>
      </c>
      <c r="AK409" s="7"/>
      <c r="AL409" s="7"/>
      <c r="AM409" s="7"/>
      <c r="AN409" s="7"/>
      <c r="AO409" s="7"/>
      <c r="AP409" s="7"/>
      <c r="AQ409" s="7">
        <v>1077560.8899999999</v>
      </c>
      <c r="AR409" s="7">
        <v>10795463.390000001</v>
      </c>
      <c r="AS409" s="7">
        <v>1942020.18</v>
      </c>
      <c r="AT409" s="7">
        <v>0</v>
      </c>
      <c r="AU409" s="7">
        <v>1039403.29</v>
      </c>
      <c r="AV409" s="7">
        <v>10743253.449999999</v>
      </c>
      <c r="AW409" s="7">
        <v>2418546.7599999998</v>
      </c>
      <c r="AX409" s="7">
        <v>0</v>
      </c>
      <c r="AY409" s="7">
        <v>1934572.68</v>
      </c>
      <c r="AZ409" s="7">
        <v>12343676.6</v>
      </c>
      <c r="BA409" s="7">
        <v>12308587.220000001</v>
      </c>
      <c r="BB409" s="7">
        <v>0</v>
      </c>
      <c r="BC409" s="7"/>
      <c r="BD409" s="7"/>
      <c r="BE409" s="7"/>
      <c r="BF409" s="7"/>
    </row>
    <row r="410" spans="1:58" hidden="1" x14ac:dyDescent="0.25">
      <c r="A410" s="3" t="s">
        <v>774</v>
      </c>
      <c r="B410" s="3" t="str">
        <f t="shared" si="157"/>
        <v>PR</v>
      </c>
      <c r="C410" s="3" t="s">
        <v>1529</v>
      </c>
      <c r="D410" s="3">
        <v>2</v>
      </c>
      <c r="E410" s="11">
        <f t="shared" si="148"/>
        <v>0.4311586112237133</v>
      </c>
      <c r="F410" s="11">
        <f t="shared" si="149"/>
        <v>0.56884138877628665</v>
      </c>
      <c r="G410" s="7">
        <v>36.12628370294194</v>
      </c>
      <c r="H410" s="11">
        <f t="shared" si="150"/>
        <v>0.41100250785815251</v>
      </c>
      <c r="I410" s="7">
        <f t="shared" si="151"/>
        <v>-8429266096.4879227</v>
      </c>
      <c r="J410" s="7">
        <v>2682246303.3771429</v>
      </c>
      <c r="K410" s="12">
        <v>0.11</v>
      </c>
      <c r="L410" s="7">
        <v>-232785611.41</v>
      </c>
      <c r="M410" s="10">
        <f t="shared" si="152"/>
        <v>8.6787559784090668E-2</v>
      </c>
      <c r="N410" s="12">
        <f t="shared" si="153"/>
        <v>0.19678755978409068</v>
      </c>
      <c r="O410" s="7">
        <f t="shared" si="154"/>
        <v>-505755965.78927535</v>
      </c>
      <c r="P410" s="11">
        <f t="shared" si="155"/>
        <v>0.18855686934957908</v>
      </c>
      <c r="Q410" s="12">
        <f t="shared" si="156"/>
        <v>0.29855686934957909</v>
      </c>
      <c r="R410" s="12">
        <f t="shared" si="158"/>
        <v>0.10176930956548841</v>
      </c>
      <c r="S410" s="12">
        <f t="shared" si="159"/>
        <v>0.51715316596814653</v>
      </c>
      <c r="T410" s="7">
        <f t="shared" si="137"/>
        <v>-14311208806.4</v>
      </c>
      <c r="U410" s="7">
        <f t="shared" si="138"/>
        <v>2253320346.75</v>
      </c>
      <c r="V410" s="7">
        <f t="shared" si="147"/>
        <v>8140807892.5</v>
      </c>
      <c r="W410" s="7">
        <f t="shared" si="146"/>
        <v>8645216999.3899994</v>
      </c>
      <c r="X410" s="7">
        <f t="shared" si="140"/>
        <v>221495738.74000001</v>
      </c>
      <c r="Y410" s="7" t="str">
        <f t="shared" si="141"/>
        <v/>
      </c>
      <c r="Z410" s="7" t="str">
        <f t="shared" si="142"/>
        <v/>
      </c>
      <c r="AA410" s="7" t="str">
        <f t="shared" si="143"/>
        <v/>
      </c>
      <c r="AB410" s="7" t="str">
        <f t="shared" si="143"/>
        <v/>
      </c>
      <c r="AC410" s="8" t="str">
        <f t="shared" si="144"/>
        <v/>
      </c>
      <c r="AE410" s="9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>
        <v>2797234182.27</v>
      </c>
      <c r="AR410" s="7">
        <v>5320354419.54</v>
      </c>
      <c r="AS410" s="7">
        <v>5748381757.29</v>
      </c>
      <c r="AT410" s="7">
        <v>0</v>
      </c>
      <c r="AU410" s="7">
        <v>3553953523.9699998</v>
      </c>
      <c r="AV410" s="7">
        <v>7562902997.8100004</v>
      </c>
      <c r="AW410" s="7">
        <v>7418192433.54</v>
      </c>
      <c r="AX410" s="7">
        <v>0</v>
      </c>
      <c r="AY410" s="7">
        <v>2253320346.75</v>
      </c>
      <c r="AZ410" s="7">
        <v>8140807892.5</v>
      </c>
      <c r="BA410" s="7">
        <v>8645216999.3899994</v>
      </c>
      <c r="BB410" s="7">
        <v>221495738.74000001</v>
      </c>
      <c r="BC410" s="7"/>
      <c r="BD410" s="7"/>
      <c r="BE410" s="7"/>
      <c r="BF410" s="7"/>
    </row>
    <row r="411" spans="1:58" hidden="1" x14ac:dyDescent="0.25">
      <c r="A411" s="3" t="s">
        <v>775</v>
      </c>
      <c r="B411" s="3" t="str">
        <f t="shared" si="157"/>
        <v>PR</v>
      </c>
      <c r="C411" s="3" t="s">
        <v>1529</v>
      </c>
      <c r="D411" s="3">
        <v>6</v>
      </c>
      <c r="E411" s="11">
        <f t="shared" si="148"/>
        <v>0.44156082029557081</v>
      </c>
      <c r="F411" s="11">
        <f t="shared" si="149"/>
        <v>0.55843917970442924</v>
      </c>
      <c r="G411" s="7">
        <v>11.148887235469401</v>
      </c>
      <c r="H411" s="11">
        <f t="shared" si="150"/>
        <v>0.12451950884785427</v>
      </c>
      <c r="I411" s="7">
        <f t="shared" si="151"/>
        <v>-51565769.849303953</v>
      </c>
      <c r="J411" s="7">
        <v>10135676.445</v>
      </c>
      <c r="K411" s="12">
        <v>0.11</v>
      </c>
      <c r="L411" s="7">
        <v>-680152.22</v>
      </c>
      <c r="M411" s="10">
        <f t="shared" si="152"/>
        <v>6.710476835865492E-2</v>
      </c>
      <c r="N411" s="12">
        <f t="shared" si="153"/>
        <v>0.17710476835865491</v>
      </c>
      <c r="O411" s="7">
        <f t="shared" si="154"/>
        <v>-3093946.1909582373</v>
      </c>
      <c r="P411" s="11">
        <f t="shared" si="155"/>
        <v>0.30525305417424825</v>
      </c>
      <c r="Q411" s="12">
        <f t="shared" si="156"/>
        <v>0.41525305417424824</v>
      </c>
      <c r="R411" s="12">
        <f t="shared" si="158"/>
        <v>0.23814828581559333</v>
      </c>
      <c r="S411" s="12">
        <f t="shared" si="159"/>
        <v>1.3446746127880598</v>
      </c>
      <c r="T411" s="7">
        <f t="shared" si="137"/>
        <v>-58899964.5</v>
      </c>
      <c r="U411" s="7">
        <f t="shared" si="138"/>
        <v>7490540.4199999999</v>
      </c>
      <c r="V411" s="7">
        <f t="shared" si="147"/>
        <v>32892047.859999999</v>
      </c>
      <c r="W411" s="7">
        <f t="shared" si="146"/>
        <v>33498457.059999999</v>
      </c>
      <c r="X411" s="7">
        <f t="shared" si="140"/>
        <v>0</v>
      </c>
      <c r="Y411" s="7" t="str">
        <f t="shared" si="141"/>
        <v/>
      </c>
      <c r="Z411" s="7" t="str">
        <f t="shared" si="142"/>
        <v/>
      </c>
      <c r="AA411" s="7" t="str">
        <f t="shared" si="143"/>
        <v/>
      </c>
      <c r="AB411" s="7" t="str">
        <f t="shared" si="143"/>
        <v/>
      </c>
      <c r="AC411" s="8" t="str">
        <f t="shared" si="144"/>
        <v/>
      </c>
      <c r="AE411" s="9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>
        <v>5566218.5499999998</v>
      </c>
      <c r="AR411" s="7">
        <v>22033618.82</v>
      </c>
      <c r="AS411" s="7">
        <v>22021260.870000001</v>
      </c>
      <c r="AT411" s="7">
        <v>0</v>
      </c>
      <c r="AU411" s="7">
        <v>7220614.7800000003</v>
      </c>
      <c r="AV411" s="7">
        <v>30686525.010000002</v>
      </c>
      <c r="AW411" s="7">
        <v>26246239.059999999</v>
      </c>
      <c r="AX411" s="7">
        <v>0</v>
      </c>
      <c r="AY411" s="7">
        <v>7490540.4199999999</v>
      </c>
      <c r="AZ411" s="7">
        <v>32892047.859999999</v>
      </c>
      <c r="BA411" s="7">
        <v>33498457.059999999</v>
      </c>
      <c r="BB411" s="7">
        <v>0</v>
      </c>
      <c r="BC411" s="7"/>
      <c r="BD411" s="7"/>
      <c r="BE411" s="7"/>
      <c r="BF411" s="7"/>
    </row>
    <row r="412" spans="1:58" hidden="1" x14ac:dyDescent="0.25">
      <c r="A412" s="3" t="s">
        <v>713</v>
      </c>
      <c r="B412" s="3" t="str">
        <f t="shared" si="157"/>
        <v>PI</v>
      </c>
      <c r="C412" s="3" t="s">
        <v>1528</v>
      </c>
      <c r="D412" s="3">
        <v>7</v>
      </c>
      <c r="E412" s="11">
        <f t="shared" si="148"/>
        <v>0.35995393764283112</v>
      </c>
      <c r="F412" s="11">
        <f t="shared" si="149"/>
        <v>0.64004606235716888</v>
      </c>
      <c r="G412" s="7">
        <v>22.582295976871912</v>
      </c>
      <c r="H412" s="11">
        <f t="shared" si="150"/>
        <v>0.28907419237962007</v>
      </c>
      <c r="I412" s="7">
        <f t="shared" si="151"/>
        <v>-7925500.3334354488</v>
      </c>
      <c r="J412" s="7">
        <v>1748048.64</v>
      </c>
      <c r="K412" s="12">
        <v>0.11960000000000001</v>
      </c>
      <c r="L412" s="7">
        <v>-53140.68</v>
      </c>
      <c r="M412" s="10">
        <f t="shared" si="152"/>
        <v>3.0400000768857325E-2</v>
      </c>
      <c r="N412" s="12">
        <f t="shared" si="153"/>
        <v>0.15000000076885733</v>
      </c>
      <c r="O412" s="7">
        <f t="shared" si="154"/>
        <v>-475530.0200061269</v>
      </c>
      <c r="P412" s="11">
        <f t="shared" si="155"/>
        <v>0.27203477587793379</v>
      </c>
      <c r="Q412" s="12">
        <f t="shared" si="156"/>
        <v>0.39163477587793383</v>
      </c>
      <c r="R412" s="12">
        <f t="shared" si="158"/>
        <v>0.24163477510907649</v>
      </c>
      <c r="S412" s="12">
        <f t="shared" si="159"/>
        <v>1.6108984924701693</v>
      </c>
      <c r="T412" s="7">
        <f t="shared" si="137"/>
        <v>-11148139.859999999</v>
      </c>
      <c r="U412" s="7">
        <f t="shared" si="138"/>
        <v>706817.72</v>
      </c>
      <c r="V412" s="7">
        <f t="shared" si="147"/>
        <v>7135323.0199999996</v>
      </c>
      <c r="W412" s="7">
        <f t="shared" si="146"/>
        <v>4719634.5599999996</v>
      </c>
      <c r="X412" s="7">
        <f t="shared" si="140"/>
        <v>0</v>
      </c>
      <c r="Y412" s="7" t="str">
        <f t="shared" si="141"/>
        <v/>
      </c>
      <c r="Z412" s="7" t="str">
        <f t="shared" si="142"/>
        <v/>
      </c>
      <c r="AA412" s="7" t="str">
        <f t="shared" si="143"/>
        <v/>
      </c>
      <c r="AB412" s="7" t="str">
        <f t="shared" si="143"/>
        <v/>
      </c>
      <c r="AC412" s="8" t="str">
        <f t="shared" si="144"/>
        <v/>
      </c>
      <c r="AE412" s="9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>
        <v>706817.72</v>
      </c>
      <c r="AR412" s="7">
        <v>7135323.0199999996</v>
      </c>
      <c r="AS412" s="7">
        <v>4719634.5599999996</v>
      </c>
      <c r="AT412" s="7">
        <v>0</v>
      </c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</row>
    <row r="413" spans="1:58" hidden="1" x14ac:dyDescent="0.25">
      <c r="A413" s="3" t="s">
        <v>622</v>
      </c>
      <c r="B413" s="3" t="str">
        <f t="shared" si="157"/>
        <v>PE</v>
      </c>
      <c r="C413" s="3" t="s">
        <v>1528</v>
      </c>
      <c r="D413" s="3">
        <v>6</v>
      </c>
      <c r="E413" s="11">
        <f t="shared" si="148"/>
        <v>0</v>
      </c>
      <c r="F413" s="11">
        <f t="shared" si="149"/>
        <v>1</v>
      </c>
      <c r="G413" s="7">
        <v>16.177408371178583</v>
      </c>
      <c r="H413" s="11">
        <f t="shared" si="150"/>
        <v>0.32354816742357168</v>
      </c>
      <c r="I413" s="7">
        <f t="shared" si="151"/>
        <v>-2303722.1828473834</v>
      </c>
      <c r="J413" s="7">
        <v>1979309.0099999998</v>
      </c>
      <c r="K413" s="12">
        <v>0.11</v>
      </c>
      <c r="L413" s="7">
        <v>0</v>
      </c>
      <c r="M413" s="10">
        <f t="shared" si="152"/>
        <v>0</v>
      </c>
      <c r="N413" s="12">
        <f t="shared" si="153"/>
        <v>0.11</v>
      </c>
      <c r="O413" s="7">
        <f t="shared" si="154"/>
        <v>-138223.330970843</v>
      </c>
      <c r="P413" s="11">
        <f t="shared" si="155"/>
        <v>6.9834134171320228E-2</v>
      </c>
      <c r="Q413" s="12">
        <f t="shared" si="156"/>
        <v>0.17983413417132021</v>
      </c>
      <c r="R413" s="12">
        <f t="shared" si="158"/>
        <v>6.9834134171320214E-2</v>
      </c>
      <c r="S413" s="12">
        <f t="shared" si="159"/>
        <v>0.63485576519382003</v>
      </c>
      <c r="T413" s="7">
        <f t="shared" si="137"/>
        <v>-3405596.78</v>
      </c>
      <c r="U413" s="7">
        <f t="shared" si="138"/>
        <v>2190308.91</v>
      </c>
      <c r="V413" s="7">
        <f t="shared" si="147"/>
        <v>4579614.62</v>
      </c>
      <c r="W413" s="7">
        <f t="shared" si="146"/>
        <v>1016291.07</v>
      </c>
      <c r="X413" s="7">
        <f t="shared" si="140"/>
        <v>0</v>
      </c>
      <c r="Y413" s="7">
        <f t="shared" si="141"/>
        <v>-182975037.30333334</v>
      </c>
      <c r="Z413" s="7">
        <f t="shared" si="142"/>
        <v>-548953657.16999996</v>
      </c>
      <c r="AA413" s="7">
        <f t="shared" si="143"/>
        <v>14272.63</v>
      </c>
      <c r="AB413" s="7">
        <f t="shared" si="143"/>
        <v>337414945.32999998</v>
      </c>
      <c r="AC413" s="8">
        <f t="shared" si="144"/>
        <v>211552984.47</v>
      </c>
      <c r="AE413" s="9">
        <v>715850.87</v>
      </c>
      <c r="AF413" s="7">
        <v>525514192.01999998</v>
      </c>
      <c r="AG413" s="7">
        <v>154586664.5</v>
      </c>
      <c r="AH413" s="7">
        <v>352904.07</v>
      </c>
      <c r="AI413" s="7">
        <v>527140239.23000002</v>
      </c>
      <c r="AJ413" s="7">
        <v>197619222.41</v>
      </c>
      <c r="AK413" s="7">
        <v>14272.63</v>
      </c>
      <c r="AL413" s="7">
        <v>337414945.32999998</v>
      </c>
      <c r="AM413" s="7">
        <v>211552984.47</v>
      </c>
      <c r="AN413" s="7"/>
      <c r="AO413" s="7"/>
      <c r="AP413" s="7"/>
      <c r="AQ413" s="7">
        <v>5531990.7300000004</v>
      </c>
      <c r="AR413" s="7">
        <v>936970.55</v>
      </c>
      <c r="AS413" s="7">
        <v>787825.63</v>
      </c>
      <c r="AT413" s="7">
        <v>0</v>
      </c>
      <c r="AU413" s="7">
        <v>2355944.59</v>
      </c>
      <c r="AV413" s="7">
        <v>6584154.9299999997</v>
      </c>
      <c r="AW413" s="7">
        <v>899939.9</v>
      </c>
      <c r="AX413" s="7">
        <v>0</v>
      </c>
      <c r="AY413" s="7">
        <v>2190308.91</v>
      </c>
      <c r="AZ413" s="7">
        <v>4579614.62</v>
      </c>
      <c r="BA413" s="7">
        <v>1016291.07</v>
      </c>
      <c r="BB413" s="7">
        <v>0</v>
      </c>
      <c r="BC413" s="7"/>
      <c r="BD413" s="7"/>
      <c r="BE413" s="7"/>
      <c r="BF413" s="7"/>
    </row>
    <row r="414" spans="1:58" hidden="1" x14ac:dyDescent="0.25">
      <c r="A414" s="3" t="s">
        <v>154</v>
      </c>
      <c r="B414" s="3" t="str">
        <f t="shared" si="157"/>
        <v>GO</v>
      </c>
      <c r="C414" s="3" t="s">
        <v>1526</v>
      </c>
      <c r="D414" s="3">
        <v>7</v>
      </c>
      <c r="E414" s="11">
        <f t="shared" si="148"/>
        <v>0.39674902125677941</v>
      </c>
      <c r="F414" s="11">
        <f t="shared" si="149"/>
        <v>0.60325097874322053</v>
      </c>
      <c r="G414" s="7">
        <v>13.550135974632454</v>
      </c>
      <c r="H414" s="11">
        <f t="shared" si="150"/>
        <v>0.16348265577601503</v>
      </c>
      <c r="I414" s="7">
        <f t="shared" si="151"/>
        <v>-12008042.861907948</v>
      </c>
      <c r="J414" s="7">
        <v>1818201.71</v>
      </c>
      <c r="K414" s="12">
        <v>0.13289999999999999</v>
      </c>
      <c r="L414" s="7">
        <v>-109092.07</v>
      </c>
      <c r="M414" s="10">
        <f t="shared" si="152"/>
        <v>5.9999982070196169E-2</v>
      </c>
      <c r="N414" s="12">
        <f t="shared" si="153"/>
        <v>0.19289998207019615</v>
      </c>
      <c r="O414" s="7">
        <f t="shared" si="154"/>
        <v>-720482.5717144768</v>
      </c>
      <c r="P414" s="11">
        <f t="shared" si="155"/>
        <v>0.39626107914862579</v>
      </c>
      <c r="Q414" s="12">
        <f t="shared" si="156"/>
        <v>0.52916107914862576</v>
      </c>
      <c r="R414" s="12">
        <f t="shared" si="158"/>
        <v>0.3362610970784296</v>
      </c>
      <c r="S414" s="12">
        <f t="shared" si="159"/>
        <v>1.7431888456892883</v>
      </c>
      <c r="T414" s="7">
        <f t="shared" si="137"/>
        <v>-14354804.41</v>
      </c>
      <c r="U414" s="7">
        <f t="shared" si="138"/>
        <v>59973.27</v>
      </c>
      <c r="V414" s="7">
        <f t="shared" si="147"/>
        <v>8659549.8100000005</v>
      </c>
      <c r="W414" s="7">
        <f t="shared" si="146"/>
        <v>6702354.0300000003</v>
      </c>
      <c r="X414" s="7">
        <f t="shared" si="140"/>
        <v>947126.16</v>
      </c>
      <c r="Y414" s="7" t="str">
        <f t="shared" si="141"/>
        <v/>
      </c>
      <c r="Z414" s="7" t="str">
        <f t="shared" si="142"/>
        <v/>
      </c>
      <c r="AA414" s="7" t="str">
        <f t="shared" si="143"/>
        <v/>
      </c>
      <c r="AB414" s="7" t="str">
        <f t="shared" si="143"/>
        <v/>
      </c>
      <c r="AC414" s="8" t="str">
        <f t="shared" si="144"/>
        <v/>
      </c>
      <c r="AE414" s="9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>
        <v>525529.93000000005</v>
      </c>
      <c r="AR414" s="7">
        <v>5287059.88</v>
      </c>
      <c r="AS414" s="7">
        <v>4455618.3899999997</v>
      </c>
      <c r="AT414" s="7">
        <v>935333.82</v>
      </c>
      <c r="AU414" s="7">
        <v>781403.87</v>
      </c>
      <c r="AV414" s="7">
        <v>4107468.13</v>
      </c>
      <c r="AW414" s="7">
        <v>6382678.0899999999</v>
      </c>
      <c r="AX414" s="7">
        <v>0</v>
      </c>
      <c r="AY414" s="7">
        <v>59973.27</v>
      </c>
      <c r="AZ414" s="7">
        <v>8659549.8100000005</v>
      </c>
      <c r="BA414" s="7">
        <v>6702354.0300000003</v>
      </c>
      <c r="BB414" s="7">
        <v>947126.16</v>
      </c>
      <c r="BC414" s="7"/>
      <c r="BD414" s="7"/>
      <c r="BE414" s="7"/>
      <c r="BF414" s="7"/>
    </row>
    <row r="415" spans="1:58" hidden="1" x14ac:dyDescent="0.25">
      <c r="A415" s="3" t="s">
        <v>155</v>
      </c>
      <c r="B415" s="3" t="str">
        <f t="shared" si="157"/>
        <v>GO</v>
      </c>
      <c r="C415" s="3" t="s">
        <v>1526</v>
      </c>
      <c r="D415" s="3">
        <v>7</v>
      </c>
      <c r="E415" s="11">
        <f t="shared" si="148"/>
        <v>0.33780612972257679</v>
      </c>
      <c r="F415" s="11">
        <f t="shared" si="149"/>
        <v>0.66219387027742327</v>
      </c>
      <c r="G415" s="7">
        <v>17.701752557912755</v>
      </c>
      <c r="H415" s="11">
        <f t="shared" si="150"/>
        <v>0.23443984074035051</v>
      </c>
      <c r="I415" s="7">
        <f t="shared" si="151"/>
        <v>-9183499.5535714459</v>
      </c>
      <c r="J415" s="7">
        <v>2019659.0550000002</v>
      </c>
      <c r="K415" s="12">
        <v>0.15</v>
      </c>
      <c r="L415" s="7">
        <v>-77861.11</v>
      </c>
      <c r="M415" s="10">
        <f t="shared" si="152"/>
        <v>3.8551610880679064E-2</v>
      </c>
      <c r="N415" s="12">
        <f t="shared" si="153"/>
        <v>0.18855161088067907</v>
      </c>
      <c r="O415" s="7">
        <f t="shared" si="154"/>
        <v>-551009.97321428673</v>
      </c>
      <c r="P415" s="11">
        <f t="shared" si="155"/>
        <v>0.27282326284239428</v>
      </c>
      <c r="Q415" s="12">
        <f t="shared" si="156"/>
        <v>0.42282326284239424</v>
      </c>
      <c r="R415" s="12">
        <f t="shared" si="158"/>
        <v>0.23427165196171518</v>
      </c>
      <c r="S415" s="12">
        <f t="shared" si="159"/>
        <v>1.2424802464825881</v>
      </c>
      <c r="T415" s="7">
        <f t="shared" si="137"/>
        <v>-11995790.85</v>
      </c>
      <c r="U415" s="7">
        <f t="shared" si="138"/>
        <v>212286.95</v>
      </c>
      <c r="V415" s="7">
        <f t="shared" si="147"/>
        <v>7943539.1699999999</v>
      </c>
      <c r="W415" s="7">
        <f t="shared" si="146"/>
        <v>5282831.3499999996</v>
      </c>
      <c r="X415" s="7">
        <f t="shared" si="140"/>
        <v>1018292.72</v>
      </c>
      <c r="Y415" s="7" t="str">
        <f t="shared" si="141"/>
        <v/>
      </c>
      <c r="Z415" s="7" t="str">
        <f t="shared" si="142"/>
        <v/>
      </c>
      <c r="AA415" s="7" t="str">
        <f t="shared" si="143"/>
        <v/>
      </c>
      <c r="AB415" s="7" t="str">
        <f t="shared" si="143"/>
        <v/>
      </c>
      <c r="AC415" s="8" t="str">
        <f t="shared" si="144"/>
        <v/>
      </c>
      <c r="AE415" s="9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>
        <v>400196.54</v>
      </c>
      <c r="AV415" s="7">
        <v>5978027.1299999999</v>
      </c>
      <c r="AW415" s="7">
        <v>5027028.0999999996</v>
      </c>
      <c r="AX415" s="7">
        <v>1026449.56</v>
      </c>
      <c r="AY415" s="7">
        <v>212286.95</v>
      </c>
      <c r="AZ415" s="7">
        <v>7943539.1699999999</v>
      </c>
      <c r="BA415" s="7">
        <v>5282831.3499999996</v>
      </c>
      <c r="BB415" s="7">
        <v>1018292.72</v>
      </c>
      <c r="BC415" s="7"/>
      <c r="BD415" s="7"/>
      <c r="BE415" s="7"/>
      <c r="BF415" s="7"/>
    </row>
    <row r="416" spans="1:58" hidden="1" x14ac:dyDescent="0.25">
      <c r="A416" s="3" t="s">
        <v>714</v>
      </c>
      <c r="B416" s="3" t="str">
        <f t="shared" si="157"/>
        <v>PI</v>
      </c>
      <c r="C416" s="3" t="s">
        <v>1528</v>
      </c>
      <c r="D416" s="3">
        <v>6</v>
      </c>
      <c r="E416" s="11">
        <f t="shared" si="148"/>
        <v>8.7743804417086749E-2</v>
      </c>
      <c r="F416" s="11">
        <f t="shared" si="149"/>
        <v>0.91225619558291327</v>
      </c>
      <c r="G416" s="7">
        <v>19.857149005813998</v>
      </c>
      <c r="H416" s="11">
        <f t="shared" si="150"/>
        <v>0.36229614414333811</v>
      </c>
      <c r="I416" s="7">
        <f t="shared" si="151"/>
        <v>-25451165.236123264</v>
      </c>
      <c r="J416" s="7">
        <v>5740489.4299999997</v>
      </c>
      <c r="K416" s="12">
        <v>0.11</v>
      </c>
      <c r="L416" s="7">
        <v>0</v>
      </c>
      <c r="M416" s="10">
        <f t="shared" si="152"/>
        <v>0</v>
      </c>
      <c r="N416" s="12">
        <f t="shared" si="153"/>
        <v>0.11</v>
      </c>
      <c r="O416" s="7">
        <f t="shared" si="154"/>
        <v>-1527069.9141673958</v>
      </c>
      <c r="P416" s="11">
        <f t="shared" si="155"/>
        <v>0.26601737234927647</v>
      </c>
      <c r="Q416" s="12">
        <f t="shared" si="156"/>
        <v>0.37601737234927646</v>
      </c>
      <c r="R416" s="12">
        <f t="shared" si="158"/>
        <v>0.26601737234927647</v>
      </c>
      <c r="S416" s="12">
        <f t="shared" si="159"/>
        <v>2.4183397486297862</v>
      </c>
      <c r="T416" s="7">
        <f t="shared" ref="T416:T471" si="160">IF(SUM(U416:X416)&lt;&gt;0,U416-V416-W416+X416,"")</f>
        <v>-39910634.070000008</v>
      </c>
      <c r="U416" s="7">
        <f t="shared" ref="U416:U471" si="161">IF(SUM($BC416:$BF416)&lt;&gt;0,BC416,IF(SUM($AY416:$BB416)&lt;&gt;0,AY416,IF(SUM($AU416:$AX416)&lt;&gt;0,AU416,IF(SUM($AQ416:$AT416)&lt;&gt;0,AQ416,""))))</f>
        <v>1242442.19</v>
      </c>
      <c r="V416" s="7">
        <f t="shared" si="147"/>
        <v>36408723.200000003</v>
      </c>
      <c r="W416" s="7">
        <f t="shared" si="146"/>
        <v>4744353.0599999996</v>
      </c>
      <c r="X416" s="7">
        <f t="shared" ref="X416:X471" si="162">IF(SUM($BC416:$BF416)&lt;&gt;0,BF416,IF(SUM($AY416:$BB416)&lt;&gt;0,BB416,IF(SUM($AU416:$AX416)&lt;&gt;0,AX416,IF(SUM($AQ416:$AT416)&lt;&gt;0,AT416,""))))</f>
        <v>0</v>
      </c>
      <c r="Y416" s="7" t="str">
        <f t="shared" ref="Y416:Y471" si="163">IF(SUM(AA416:AC416)&lt;&gt;0,AA416-(AB416/3)-(AC416/3),"")</f>
        <v/>
      </c>
      <c r="Z416" s="7" t="str">
        <f t="shared" ref="Z416:Z471" si="164">IF(SUM(AA416:AC416)&lt;&gt;0,AA416-AB416-AC416,"")</f>
        <v/>
      </c>
      <c r="AA416" s="7" t="str">
        <f t="shared" ref="AA416:AB471" si="165">IF(SUM($AN416:$AP416)&lt;&gt;0,AN416,IF(SUM($AK416:$AM416)&lt;&gt;0,AK416,IF(SUM($AH416:$AJ416)&lt;&gt;0,AH416,IF(SUM($AE416:$AG416)&lt;&gt;0,AE416,""))))</f>
        <v/>
      </c>
      <c r="AB416" s="7" t="str">
        <f t="shared" si="165"/>
        <v/>
      </c>
      <c r="AC416" s="8" t="str">
        <f t="shared" ref="AC416:AC471" si="166">IF(SUM($AN416:$AP416)&lt;&gt;0,AP416,IF(SUM($AK416:$AM416)&lt;&gt;0,AM416,IF(SUM($AH416:$AJ416)&lt;&gt;0,AJ416,IF(SUM($AE416:$AG416)&lt;&gt;0,AG416,""))))</f>
        <v/>
      </c>
      <c r="AE416" s="9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>
        <v>0</v>
      </c>
      <c r="AR416" s="7">
        <v>33794652.590000004</v>
      </c>
      <c r="AS416" s="7">
        <v>0</v>
      </c>
      <c r="AT416" s="7">
        <v>0</v>
      </c>
      <c r="AU416" s="7">
        <v>252378.72</v>
      </c>
      <c r="AV416" s="7">
        <v>33837866.009999998</v>
      </c>
      <c r="AW416" s="7">
        <v>0</v>
      </c>
      <c r="AX416" s="7">
        <v>0</v>
      </c>
      <c r="AY416" s="7">
        <v>1242442.19</v>
      </c>
      <c r="AZ416" s="7">
        <v>36408723.200000003</v>
      </c>
      <c r="BA416" s="7">
        <v>4744353.0599999996</v>
      </c>
      <c r="BB416" s="7">
        <v>0</v>
      </c>
      <c r="BC416" s="7"/>
      <c r="BD416" s="7"/>
      <c r="BE416" s="7"/>
      <c r="BF416" s="7"/>
    </row>
    <row r="417" spans="1:58" hidden="1" x14ac:dyDescent="0.25">
      <c r="A417" s="3" t="s">
        <v>330</v>
      </c>
      <c r="B417" s="3" t="str">
        <f t="shared" si="157"/>
        <v>MG</v>
      </c>
      <c r="C417" s="3" t="s">
        <v>1530</v>
      </c>
      <c r="D417" s="3">
        <v>7</v>
      </c>
      <c r="E417" s="11">
        <f t="shared" si="148"/>
        <v>0</v>
      </c>
      <c r="F417" s="11">
        <f t="shared" si="149"/>
        <v>1</v>
      </c>
      <c r="G417" s="7">
        <v>44.880201549376721</v>
      </c>
      <c r="H417" s="11">
        <f t="shared" si="150"/>
        <v>0.89760403098753438</v>
      </c>
      <c r="I417" s="7">
        <f t="shared" si="151"/>
        <v>-1587674.9162657072</v>
      </c>
      <c r="J417" s="7">
        <v>4359315.41</v>
      </c>
      <c r="K417" s="12">
        <v>0.22</v>
      </c>
      <c r="L417" s="7">
        <v>-984195.28</v>
      </c>
      <c r="M417" s="10">
        <f t="shared" si="152"/>
        <v>0.22576831163496838</v>
      </c>
      <c r="N417" s="12">
        <f t="shared" si="153"/>
        <v>0.44576831163496838</v>
      </c>
      <c r="O417" s="7">
        <f t="shared" si="154"/>
        <v>-95260.494975942434</v>
      </c>
      <c r="P417" s="11">
        <f t="shared" si="155"/>
        <v>2.185216852109869E-2</v>
      </c>
      <c r="Q417" s="12">
        <f t="shared" si="156"/>
        <v>0.2418521685210987</v>
      </c>
      <c r="R417" s="12">
        <f t="shared" si="158"/>
        <v>-0.20391614311386969</v>
      </c>
      <c r="S417" s="12">
        <f t="shared" si="159"/>
        <v>-0.45744871896783212</v>
      </c>
      <c r="T417" s="7">
        <f t="shared" si="160"/>
        <v>-15505248.219999997</v>
      </c>
      <c r="U417" s="7">
        <f t="shared" si="161"/>
        <v>6892024.9100000001</v>
      </c>
      <c r="V417" s="7">
        <f t="shared" si="147"/>
        <v>18518592.489999998</v>
      </c>
      <c r="W417" s="7">
        <f t="shared" si="146"/>
        <v>7755905.1500000004</v>
      </c>
      <c r="X417" s="7">
        <f t="shared" si="162"/>
        <v>3877224.51</v>
      </c>
      <c r="Y417" s="7" t="str">
        <f t="shared" si="163"/>
        <v/>
      </c>
      <c r="Z417" s="7" t="str">
        <f t="shared" si="164"/>
        <v/>
      </c>
      <c r="AA417" s="7" t="str">
        <f t="shared" si="165"/>
        <v/>
      </c>
      <c r="AB417" s="7" t="str">
        <f t="shared" si="165"/>
        <v/>
      </c>
      <c r="AC417" s="8" t="str">
        <f t="shared" si="166"/>
        <v/>
      </c>
      <c r="AE417" s="9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>
        <v>5986220.9100000001</v>
      </c>
      <c r="AR417" s="7">
        <v>20024478.670000002</v>
      </c>
      <c r="AS417" s="7">
        <v>7024870.9500000002</v>
      </c>
      <c r="AT417" s="7">
        <v>2132509.5099999998</v>
      </c>
      <c r="AU417" s="7">
        <v>6892024.9100000001</v>
      </c>
      <c r="AV417" s="7">
        <v>18518592.489999998</v>
      </c>
      <c r="AW417" s="7">
        <v>7755905.1500000004</v>
      </c>
      <c r="AX417" s="7">
        <v>3877224.51</v>
      </c>
      <c r="AY417" s="7"/>
      <c r="AZ417" s="7"/>
      <c r="BA417" s="7"/>
      <c r="BB417" s="7"/>
      <c r="BC417" s="7"/>
      <c r="BD417" s="7"/>
      <c r="BE417" s="7"/>
      <c r="BF417" s="7"/>
    </row>
    <row r="418" spans="1:58" hidden="1" x14ac:dyDescent="0.25">
      <c r="A418" s="3" t="s">
        <v>1044</v>
      </c>
      <c r="B418" s="3" t="str">
        <f t="shared" si="157"/>
        <v>RS</v>
      </c>
      <c r="C418" s="3" t="s">
        <v>1529</v>
      </c>
      <c r="D418" s="3">
        <v>7</v>
      </c>
      <c r="E418" s="11">
        <f t="shared" si="148"/>
        <v>0</v>
      </c>
      <c r="F418" s="11">
        <f t="shared" si="149"/>
        <v>1</v>
      </c>
      <c r="G418" s="7">
        <v>12.092143468041746</v>
      </c>
      <c r="H418" s="11">
        <f t="shared" si="150"/>
        <v>0.24184286936083491</v>
      </c>
      <c r="I418" s="7">
        <f t="shared" si="151"/>
        <v>-10262211.552263018</v>
      </c>
      <c r="J418" s="7">
        <v>2680409.8199999998</v>
      </c>
      <c r="K418" s="12">
        <v>0.11</v>
      </c>
      <c r="L418" s="7">
        <v>-640617.94999999995</v>
      </c>
      <c r="M418" s="10">
        <f t="shared" si="152"/>
        <v>0.23900000112669337</v>
      </c>
      <c r="N418" s="12">
        <f t="shared" si="153"/>
        <v>0.34900000112669338</v>
      </c>
      <c r="O418" s="7">
        <f t="shared" si="154"/>
        <v>-615732.6931357811</v>
      </c>
      <c r="P418" s="11">
        <f t="shared" si="155"/>
        <v>0.22971587722946826</v>
      </c>
      <c r="Q418" s="12">
        <f t="shared" si="156"/>
        <v>0.33971587722946828</v>
      </c>
      <c r="R418" s="12">
        <f t="shared" si="158"/>
        <v>-9.284123897225105E-3</v>
      </c>
      <c r="S418" s="12">
        <f t="shared" si="159"/>
        <v>-2.6602074118202701E-2</v>
      </c>
      <c r="T418" s="7">
        <f t="shared" si="160"/>
        <v>-13535731.760000002</v>
      </c>
      <c r="U418" s="7">
        <f t="shared" si="161"/>
        <v>11035631.119999999</v>
      </c>
      <c r="V418" s="7">
        <f t="shared" si="147"/>
        <v>16506576.68</v>
      </c>
      <c r="W418" s="7">
        <f t="shared" si="146"/>
        <v>8064786.2000000002</v>
      </c>
      <c r="X418" s="7">
        <f t="shared" si="162"/>
        <v>0</v>
      </c>
      <c r="Y418" s="7" t="str">
        <f t="shared" si="163"/>
        <v/>
      </c>
      <c r="Z418" s="7" t="str">
        <f t="shared" si="164"/>
        <v/>
      </c>
      <c r="AA418" s="7" t="str">
        <f t="shared" si="165"/>
        <v/>
      </c>
      <c r="AB418" s="7" t="str">
        <f t="shared" si="165"/>
        <v/>
      </c>
      <c r="AC418" s="8" t="str">
        <f t="shared" si="166"/>
        <v/>
      </c>
      <c r="AE418" s="9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>
        <v>7629928.29</v>
      </c>
      <c r="AR418" s="7">
        <v>12561718.33</v>
      </c>
      <c r="AS418" s="7">
        <v>5207120.38</v>
      </c>
      <c r="AT418" s="7">
        <v>0</v>
      </c>
      <c r="AU418" s="7">
        <v>8932259.1500000004</v>
      </c>
      <c r="AV418" s="7">
        <v>14213368.98</v>
      </c>
      <c r="AW418" s="7">
        <v>6163019.1399999997</v>
      </c>
      <c r="AX418" s="7">
        <v>0</v>
      </c>
      <c r="AY418" s="7">
        <v>11035631.119999999</v>
      </c>
      <c r="AZ418" s="7">
        <v>16506576.68</v>
      </c>
      <c r="BA418" s="7">
        <v>8064786.2000000002</v>
      </c>
      <c r="BB418" s="7">
        <v>0</v>
      </c>
      <c r="BC418" s="7"/>
      <c r="BD418" s="7"/>
      <c r="BE418" s="7"/>
      <c r="BF418" s="7"/>
    </row>
    <row r="419" spans="1:58" hidden="1" x14ac:dyDescent="0.25">
      <c r="A419" s="3" t="s">
        <v>1356</v>
      </c>
      <c r="B419" s="3" t="str">
        <f t="shared" si="157"/>
        <v>SP</v>
      </c>
      <c r="C419" s="3" t="s">
        <v>1530</v>
      </c>
      <c r="D419" s="3">
        <v>4</v>
      </c>
      <c r="E419" s="11">
        <f t="shared" si="148"/>
        <v>0.1720933256567134</v>
      </c>
      <c r="F419" s="11">
        <f t="shared" si="149"/>
        <v>0.82790667434328657</v>
      </c>
      <c r="G419" s="7">
        <v>19.241744377285105</v>
      </c>
      <c r="H419" s="11">
        <f t="shared" si="150"/>
        <v>0.31860737191923488</v>
      </c>
      <c r="I419" s="7">
        <f t="shared" si="151"/>
        <v>-807957731.96014214</v>
      </c>
      <c r="J419" s="7">
        <v>296835912.78857148</v>
      </c>
      <c r="K419" s="12">
        <v>0.11</v>
      </c>
      <c r="L419" s="7">
        <v>-81785391.230000004</v>
      </c>
      <c r="M419" s="10">
        <f t="shared" si="152"/>
        <v>0.27552390969705076</v>
      </c>
      <c r="N419" s="12">
        <f t="shared" si="153"/>
        <v>0.38552390969705075</v>
      </c>
      <c r="O419" s="7">
        <f t="shared" si="154"/>
        <v>-48477463.917608529</v>
      </c>
      <c r="P419" s="11">
        <f t="shared" si="155"/>
        <v>0.16331401231810441</v>
      </c>
      <c r="Q419" s="12">
        <f t="shared" si="156"/>
        <v>0.27331401231810443</v>
      </c>
      <c r="R419" s="12">
        <f t="shared" si="158"/>
        <v>-0.11220989737894632</v>
      </c>
      <c r="S419" s="12">
        <f t="shared" si="159"/>
        <v>-0.29105820561718776</v>
      </c>
      <c r="T419" s="7">
        <f t="shared" si="160"/>
        <v>-1185744750.77</v>
      </c>
      <c r="U419" s="7">
        <f t="shared" si="161"/>
        <v>601946685.78999996</v>
      </c>
      <c r="V419" s="7">
        <f t="shared" si="147"/>
        <v>981685993.23000002</v>
      </c>
      <c r="W419" s="7">
        <f t="shared" si="146"/>
        <v>806005443.33000004</v>
      </c>
      <c r="X419" s="7">
        <f t="shared" si="162"/>
        <v>0</v>
      </c>
      <c r="Y419" s="7" t="str">
        <f t="shared" si="163"/>
        <v/>
      </c>
      <c r="Z419" s="7" t="str">
        <f t="shared" si="164"/>
        <v/>
      </c>
      <c r="AA419" s="7" t="str">
        <f t="shared" si="165"/>
        <v/>
      </c>
      <c r="AB419" s="7" t="str">
        <f t="shared" si="165"/>
        <v/>
      </c>
      <c r="AC419" s="8" t="str">
        <f t="shared" si="166"/>
        <v/>
      </c>
      <c r="AE419" s="9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>
        <v>433139651.27999997</v>
      </c>
      <c r="AR419" s="7">
        <v>923547599.75999999</v>
      </c>
      <c r="AS419" s="7">
        <v>619524621.95000005</v>
      </c>
      <c r="AT419" s="7">
        <v>0</v>
      </c>
      <c r="AU419" s="7">
        <v>464433214.89999998</v>
      </c>
      <c r="AV419" s="7">
        <v>1057051601.15</v>
      </c>
      <c r="AW419" s="7">
        <v>689947105.97000003</v>
      </c>
      <c r="AX419" s="7">
        <v>0</v>
      </c>
      <c r="AY419" s="7">
        <v>601946685.78999996</v>
      </c>
      <c r="AZ419" s="7">
        <v>981685993.23000002</v>
      </c>
      <c r="BA419" s="7">
        <v>806005443.33000004</v>
      </c>
      <c r="BB419" s="7">
        <v>0</v>
      </c>
      <c r="BC419" s="7"/>
      <c r="BD419" s="7"/>
      <c r="BE419" s="7"/>
      <c r="BF419" s="7"/>
    </row>
    <row r="420" spans="1:58" hidden="1" x14ac:dyDescent="0.25">
      <c r="A420" s="3" t="s">
        <v>557</v>
      </c>
      <c r="B420" s="3" t="str">
        <f t="shared" si="157"/>
        <v>PB</v>
      </c>
      <c r="C420" s="3" t="s">
        <v>1528</v>
      </c>
      <c r="D420" s="3">
        <v>7</v>
      </c>
      <c r="E420" s="11">
        <f t="shared" si="148"/>
        <v>0.4905362640175579</v>
      </c>
      <c r="F420" s="11">
        <f t="shared" si="149"/>
        <v>0.5094637359824421</v>
      </c>
      <c r="G420" s="7">
        <v>16.256215142624729</v>
      </c>
      <c r="H420" s="11">
        <f t="shared" si="150"/>
        <v>0.16563904198991886</v>
      </c>
      <c r="I420" s="7">
        <f t="shared" si="151"/>
        <v>-39452808.5118424</v>
      </c>
      <c r="J420" s="7">
        <v>8365511.3999999994</v>
      </c>
      <c r="K420" s="12">
        <v>0.11810000000000001</v>
      </c>
      <c r="L420" s="7">
        <v>-1272894.1599999999</v>
      </c>
      <c r="M420" s="10">
        <f t="shared" si="152"/>
        <v>0.1521597543934971</v>
      </c>
      <c r="N420" s="12">
        <f t="shared" si="153"/>
        <v>0.27025975439349714</v>
      </c>
      <c r="O420" s="7">
        <f t="shared" si="154"/>
        <v>-2367168.510710544</v>
      </c>
      <c r="P420" s="11">
        <f t="shared" si="155"/>
        <v>0.28296757932940525</v>
      </c>
      <c r="Q420" s="12">
        <f t="shared" si="156"/>
        <v>0.40106757932940529</v>
      </c>
      <c r="R420" s="12">
        <f t="shared" si="158"/>
        <v>0.13080782493590815</v>
      </c>
      <c r="S420" s="12">
        <f t="shared" si="159"/>
        <v>0.48400778439786651</v>
      </c>
      <c r="T420" s="7">
        <f t="shared" si="160"/>
        <v>-47285060.659999996</v>
      </c>
      <c r="U420" s="7">
        <f t="shared" si="161"/>
        <v>124483.87</v>
      </c>
      <c r="V420" s="7">
        <f t="shared" si="147"/>
        <v>24090023.66</v>
      </c>
      <c r="W420" s="7">
        <f t="shared" si="146"/>
        <v>24629113.149999999</v>
      </c>
      <c r="X420" s="7">
        <f t="shared" si="162"/>
        <v>1309592.28</v>
      </c>
      <c r="Y420" s="7" t="str">
        <f t="shared" si="163"/>
        <v/>
      </c>
      <c r="Z420" s="7" t="str">
        <f t="shared" si="164"/>
        <v/>
      </c>
      <c r="AA420" s="7" t="str">
        <f t="shared" si="165"/>
        <v/>
      </c>
      <c r="AB420" s="7" t="str">
        <f t="shared" si="165"/>
        <v/>
      </c>
      <c r="AC420" s="8" t="str">
        <f t="shared" si="166"/>
        <v/>
      </c>
      <c r="AE420" s="9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>
        <v>1406547.27</v>
      </c>
      <c r="AR420" s="7">
        <v>21328263.27</v>
      </c>
      <c r="AS420" s="7">
        <v>19542671.469999999</v>
      </c>
      <c r="AT420" s="7">
        <v>0</v>
      </c>
      <c r="AU420" s="7"/>
      <c r="AV420" s="7"/>
      <c r="AW420" s="7"/>
      <c r="AX420" s="7"/>
      <c r="AY420" s="7">
        <v>124483.87</v>
      </c>
      <c r="AZ420" s="7">
        <v>24090023.66</v>
      </c>
      <c r="BA420" s="7">
        <v>24629113.149999999</v>
      </c>
      <c r="BB420" s="7">
        <v>1309592.28</v>
      </c>
      <c r="BC420" s="7"/>
      <c r="BD420" s="7"/>
      <c r="BE420" s="7"/>
      <c r="BF420" s="7"/>
    </row>
    <row r="421" spans="1:58" hidden="1" x14ac:dyDescent="0.25">
      <c r="A421" s="3" t="s">
        <v>776</v>
      </c>
      <c r="B421" s="3" t="str">
        <f t="shared" si="157"/>
        <v>PR</v>
      </c>
      <c r="C421" s="3" t="s">
        <v>1529</v>
      </c>
      <c r="D421" s="3">
        <v>7</v>
      </c>
      <c r="E421" s="11">
        <f t="shared" si="148"/>
        <v>0.64584108020851694</v>
      </c>
      <c r="F421" s="11">
        <f t="shared" si="149"/>
        <v>0.35415891979148306</v>
      </c>
      <c r="G421" s="7">
        <v>10.127968983988289</v>
      </c>
      <c r="H421" s="11">
        <f t="shared" si="150"/>
        <v>7.1738211101018731E-2</v>
      </c>
      <c r="I421" s="7">
        <f t="shared" si="151"/>
        <v>-41799014.513165362</v>
      </c>
      <c r="J421" s="7">
        <v>5759440.6200000001</v>
      </c>
      <c r="K421" s="12">
        <v>0.16</v>
      </c>
      <c r="L421" s="7">
        <v>-523084.42</v>
      </c>
      <c r="M421" s="10">
        <f t="shared" si="152"/>
        <v>9.0822087510297134E-2</v>
      </c>
      <c r="N421" s="12">
        <f t="shared" si="153"/>
        <v>0.25082208751029711</v>
      </c>
      <c r="O421" s="7">
        <f t="shared" si="154"/>
        <v>-2507940.8707899218</v>
      </c>
      <c r="P421" s="11">
        <f t="shared" si="155"/>
        <v>0.43544868959685912</v>
      </c>
      <c r="Q421" s="12">
        <f t="shared" si="156"/>
        <v>0.59544868959685915</v>
      </c>
      <c r="R421" s="12">
        <f t="shared" si="158"/>
        <v>0.34462660208656204</v>
      </c>
      <c r="S421" s="12">
        <f t="shared" si="159"/>
        <v>1.3739882540145669</v>
      </c>
      <c r="T421" s="7">
        <f t="shared" si="160"/>
        <v>-45029338.719999999</v>
      </c>
      <c r="U421" s="7">
        <f t="shared" si="161"/>
        <v>7179968.1799999997</v>
      </c>
      <c r="V421" s="7">
        <f t="shared" si="147"/>
        <v>15947541.960000001</v>
      </c>
      <c r="W421" s="7">
        <f t="shared" si="146"/>
        <v>36261764.939999998</v>
      </c>
      <c r="X421" s="7">
        <f t="shared" si="162"/>
        <v>0</v>
      </c>
      <c r="Y421" s="7" t="str">
        <f t="shared" si="163"/>
        <v/>
      </c>
      <c r="Z421" s="7" t="str">
        <f t="shared" si="164"/>
        <v/>
      </c>
      <c r="AA421" s="7" t="str">
        <f t="shared" si="165"/>
        <v/>
      </c>
      <c r="AB421" s="7" t="str">
        <f t="shared" si="165"/>
        <v/>
      </c>
      <c r="AC421" s="8" t="str">
        <f t="shared" si="166"/>
        <v/>
      </c>
      <c r="AE421" s="9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>
        <v>7175669.0199999996</v>
      </c>
      <c r="AR421" s="7">
        <v>8268653.4800000004</v>
      </c>
      <c r="AS421" s="7">
        <v>22268238.719999999</v>
      </c>
      <c r="AT421" s="7">
        <v>0</v>
      </c>
      <c r="AU421" s="7">
        <v>6890906.0099999998</v>
      </c>
      <c r="AV421" s="7">
        <v>18373475.600000001</v>
      </c>
      <c r="AW421" s="7">
        <v>26969716</v>
      </c>
      <c r="AX421" s="7">
        <v>0</v>
      </c>
      <c r="AY421" s="7">
        <v>7179968.1799999997</v>
      </c>
      <c r="AZ421" s="7">
        <v>15947541.960000001</v>
      </c>
      <c r="BA421" s="7">
        <v>36261764.939999998</v>
      </c>
      <c r="BB421" s="7">
        <v>0</v>
      </c>
      <c r="BC421" s="7"/>
      <c r="BD421" s="7"/>
      <c r="BE421" s="7"/>
      <c r="BF421" s="7"/>
    </row>
    <row r="422" spans="1:58" hidden="1" x14ac:dyDescent="0.25">
      <c r="A422" s="3" t="s">
        <v>331</v>
      </c>
      <c r="B422" s="3" t="str">
        <f t="shared" si="157"/>
        <v>MG</v>
      </c>
      <c r="C422" s="3" t="s">
        <v>1530</v>
      </c>
      <c r="D422" s="3">
        <v>6</v>
      </c>
      <c r="E422" s="11">
        <f t="shared" si="148"/>
        <v>0</v>
      </c>
      <c r="F422" s="11">
        <f t="shared" si="149"/>
        <v>1</v>
      </c>
      <c r="G422" s="7">
        <v>6.1178819426367186</v>
      </c>
      <c r="H422" s="11">
        <f t="shared" si="150"/>
        <v>0.12235763885273437</v>
      </c>
      <c r="I422" s="7">
        <f t="shared" si="151"/>
        <v>-22195300.418273989</v>
      </c>
      <c r="J422" s="7">
        <v>24851586.760000002</v>
      </c>
      <c r="K422" s="12">
        <v>0.11</v>
      </c>
      <c r="L422" s="7">
        <v>-621289.67000000004</v>
      </c>
      <c r="M422" s="10">
        <f t="shared" si="152"/>
        <v>2.500000004023888E-2</v>
      </c>
      <c r="N422" s="12">
        <f t="shared" si="153"/>
        <v>0.13500000004023888</v>
      </c>
      <c r="O422" s="7">
        <f t="shared" si="154"/>
        <v>-1331718.0250964393</v>
      </c>
      <c r="P422" s="11">
        <f t="shared" si="155"/>
        <v>5.3586840870857903E-2</v>
      </c>
      <c r="Q422" s="12">
        <f t="shared" si="156"/>
        <v>0.1635868408708579</v>
      </c>
      <c r="R422" s="12">
        <f t="shared" si="158"/>
        <v>2.858684083061902E-2</v>
      </c>
      <c r="S422" s="12">
        <f t="shared" si="159"/>
        <v>0.21175437645998718</v>
      </c>
      <c r="T422" s="7">
        <f t="shared" si="160"/>
        <v>-25289686.779999997</v>
      </c>
      <c r="U422" s="7">
        <f t="shared" si="161"/>
        <v>45966722.43</v>
      </c>
      <c r="V422" s="7">
        <f t="shared" si="147"/>
        <v>37658347.719999999</v>
      </c>
      <c r="W422" s="7">
        <f t="shared" si="146"/>
        <v>33940593.979999997</v>
      </c>
      <c r="X422" s="7">
        <f t="shared" si="162"/>
        <v>342532.49</v>
      </c>
      <c r="Y422" s="7" t="str">
        <f t="shared" si="163"/>
        <v/>
      </c>
      <c r="Z422" s="7" t="str">
        <f t="shared" si="164"/>
        <v/>
      </c>
      <c r="AA422" s="7" t="str">
        <f t="shared" si="165"/>
        <v/>
      </c>
      <c r="AB422" s="7" t="str">
        <f t="shared" si="165"/>
        <v/>
      </c>
      <c r="AC422" s="8" t="str">
        <f t="shared" si="166"/>
        <v/>
      </c>
      <c r="AE422" s="9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>
        <v>31473171.43</v>
      </c>
      <c r="AR422" s="7">
        <v>26935758.050000001</v>
      </c>
      <c r="AS422" s="7">
        <v>19810723.699999999</v>
      </c>
      <c r="AT422" s="7">
        <v>866405.71</v>
      </c>
      <c r="AU422" s="7">
        <v>38911901.530000001</v>
      </c>
      <c r="AV422" s="7">
        <v>31196386.190000001</v>
      </c>
      <c r="AW422" s="7">
        <v>28541506</v>
      </c>
      <c r="AX422" s="7">
        <v>584320.13</v>
      </c>
      <c r="AY422" s="7">
        <v>45966722.43</v>
      </c>
      <c r="AZ422" s="7">
        <v>37658347.719999999</v>
      </c>
      <c r="BA422" s="7">
        <v>33940593.979999997</v>
      </c>
      <c r="BB422" s="7">
        <v>342532.49</v>
      </c>
      <c r="BC422" s="7"/>
      <c r="BD422" s="7"/>
      <c r="BE422" s="7"/>
      <c r="BF422" s="7"/>
    </row>
    <row r="423" spans="1:58" hidden="1" x14ac:dyDescent="0.25">
      <c r="A423" s="3" t="s">
        <v>1045</v>
      </c>
      <c r="B423" s="3" t="str">
        <f t="shared" si="157"/>
        <v>RS</v>
      </c>
      <c r="C423" s="3" t="s">
        <v>1529</v>
      </c>
      <c r="D423" s="3">
        <v>7</v>
      </c>
      <c r="E423" s="11">
        <f t="shared" si="148"/>
        <v>0</v>
      </c>
      <c r="F423" s="11">
        <f t="shared" si="149"/>
        <v>1</v>
      </c>
      <c r="G423" s="7">
        <v>10.046398000531386</v>
      </c>
      <c r="H423" s="11">
        <f t="shared" si="150"/>
        <v>0.20092796001062774</v>
      </c>
      <c r="I423" s="7">
        <f t="shared" si="151"/>
        <v>-6417212.8296087068</v>
      </c>
      <c r="J423" s="7">
        <v>4583319.1628571432</v>
      </c>
      <c r="K423" s="12">
        <v>0.1474</v>
      </c>
      <c r="L423" s="7">
        <v>-351816.3</v>
      </c>
      <c r="M423" s="10">
        <f t="shared" si="152"/>
        <v>7.6760157322468728E-2</v>
      </c>
      <c r="N423" s="12">
        <f t="shared" si="153"/>
        <v>0.22416015732246874</v>
      </c>
      <c r="O423" s="7">
        <f t="shared" si="154"/>
        <v>-385032.76977652241</v>
      </c>
      <c r="P423" s="11">
        <f t="shared" si="155"/>
        <v>8.4007409498513125E-2</v>
      </c>
      <c r="Q423" s="12">
        <f t="shared" si="156"/>
        <v>0.23140740949851313</v>
      </c>
      <c r="R423" s="12">
        <f t="shared" si="158"/>
        <v>7.2472521760443831E-3</v>
      </c>
      <c r="S423" s="12">
        <f t="shared" si="159"/>
        <v>3.2330688301662525E-2</v>
      </c>
      <c r="T423" s="7">
        <f t="shared" si="160"/>
        <v>-8030831.4000000004</v>
      </c>
      <c r="U423" s="7">
        <f t="shared" si="161"/>
        <v>5960413.2800000003</v>
      </c>
      <c r="V423" s="7">
        <f t="shared" si="147"/>
        <v>11165380.800000001</v>
      </c>
      <c r="W423" s="7">
        <f t="shared" ref="W423:W442" si="167">IF(SUM($BC423:$BF423)&lt;&gt;0,BE423,IF(SUM($AY423:$BB423)&lt;&gt;0,BA423,IF(SUM($AU423:$AX423)&lt;&gt;0,AW423,IF(SUM($AQ423:$AT423)&lt;&gt;0,AS423,""))))</f>
        <v>3092074.36</v>
      </c>
      <c r="X423" s="7">
        <f t="shared" si="162"/>
        <v>266210.48</v>
      </c>
      <c r="Y423" s="7" t="str">
        <f t="shared" si="163"/>
        <v/>
      </c>
      <c r="Z423" s="7" t="str">
        <f t="shared" si="164"/>
        <v/>
      </c>
      <c r="AA423" s="7" t="str">
        <f t="shared" si="165"/>
        <v/>
      </c>
      <c r="AB423" s="7" t="str">
        <f t="shared" si="165"/>
        <v/>
      </c>
      <c r="AC423" s="8" t="str">
        <f t="shared" si="166"/>
        <v/>
      </c>
      <c r="AE423" s="9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>
        <v>3428787.97</v>
      </c>
      <c r="AR423" s="7">
        <v>8488404.1799999997</v>
      </c>
      <c r="AS423" s="7">
        <v>1774772.12</v>
      </c>
      <c r="AT423" s="7">
        <v>0</v>
      </c>
      <c r="AU423" s="7">
        <v>4362608.46</v>
      </c>
      <c r="AV423" s="7">
        <v>11147790.24</v>
      </c>
      <c r="AW423" s="7">
        <v>2000961.03</v>
      </c>
      <c r="AX423" s="7">
        <v>341505.88</v>
      </c>
      <c r="AY423" s="7">
        <v>5960413.2800000003</v>
      </c>
      <c r="AZ423" s="7">
        <v>11165380.800000001</v>
      </c>
      <c r="BA423" s="7">
        <v>3092074.36</v>
      </c>
      <c r="BB423" s="7">
        <v>266210.48</v>
      </c>
      <c r="BC423" s="7"/>
      <c r="BD423" s="7"/>
      <c r="BE423" s="7"/>
      <c r="BF423" s="7"/>
    </row>
    <row r="424" spans="1:58" hidden="1" x14ac:dyDescent="0.25">
      <c r="A424" s="3" t="s">
        <v>1357</v>
      </c>
      <c r="B424" s="3" t="str">
        <f t="shared" si="157"/>
        <v>SP</v>
      </c>
      <c r="C424" s="3" t="s">
        <v>1530</v>
      </c>
      <c r="D424" s="3">
        <v>7</v>
      </c>
      <c r="E424" s="11">
        <f t="shared" si="148"/>
        <v>0</v>
      </c>
      <c r="F424" s="11">
        <f t="shared" si="149"/>
        <v>1</v>
      </c>
      <c r="G424" s="7">
        <v>18.904442920890911</v>
      </c>
      <c r="H424" s="11">
        <f t="shared" si="150"/>
        <v>0.37808885841781825</v>
      </c>
      <c r="I424" s="7">
        <f t="shared" si="151"/>
        <v>-9598359.972405225</v>
      </c>
      <c r="J424" s="7">
        <v>4924057.71</v>
      </c>
      <c r="K424" s="12">
        <v>0.1366</v>
      </c>
      <c r="L424" s="7">
        <v>-300734.03999999998</v>
      </c>
      <c r="M424" s="10">
        <f t="shared" si="152"/>
        <v>6.107443448301908E-2</v>
      </c>
      <c r="N424" s="12">
        <f t="shared" si="153"/>
        <v>0.19767443448301908</v>
      </c>
      <c r="O424" s="7">
        <f t="shared" si="154"/>
        <v>-575901.59834431345</v>
      </c>
      <c r="P424" s="11">
        <f t="shared" si="155"/>
        <v>0.11695671177345186</v>
      </c>
      <c r="Q424" s="12">
        <f t="shared" si="156"/>
        <v>0.25355671177345185</v>
      </c>
      <c r="R424" s="12">
        <f t="shared" si="158"/>
        <v>5.5882277290432769E-2</v>
      </c>
      <c r="S424" s="12">
        <f t="shared" si="159"/>
        <v>0.282698556525949</v>
      </c>
      <c r="T424" s="7">
        <f t="shared" si="160"/>
        <v>-15433651.739999998</v>
      </c>
      <c r="U424" s="7">
        <f t="shared" si="161"/>
        <v>10788294.08</v>
      </c>
      <c r="V424" s="7">
        <f t="shared" si="147"/>
        <v>19874937.02</v>
      </c>
      <c r="W424" s="7">
        <f t="shared" si="167"/>
        <v>6347008.7999999998</v>
      </c>
      <c r="X424" s="7">
        <f t="shared" si="162"/>
        <v>0</v>
      </c>
      <c r="Y424" s="7" t="str">
        <f t="shared" si="163"/>
        <v/>
      </c>
      <c r="Z424" s="7" t="str">
        <f t="shared" si="164"/>
        <v/>
      </c>
      <c r="AA424" s="7" t="str">
        <f t="shared" si="165"/>
        <v/>
      </c>
      <c r="AB424" s="7" t="str">
        <f t="shared" si="165"/>
        <v/>
      </c>
      <c r="AC424" s="8" t="str">
        <f t="shared" si="166"/>
        <v/>
      </c>
      <c r="AE424" s="9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>
        <v>7524304.0599999996</v>
      </c>
      <c r="AR424" s="7">
        <v>11555153.060000001</v>
      </c>
      <c r="AS424" s="7">
        <v>3900413.8</v>
      </c>
      <c r="AT424" s="7">
        <v>0</v>
      </c>
      <c r="AU424" s="7">
        <v>8530897.9700000007</v>
      </c>
      <c r="AV424" s="7">
        <v>20792900.699999999</v>
      </c>
      <c r="AW424" s="7">
        <v>5587694.5599999996</v>
      </c>
      <c r="AX424" s="7">
        <v>0</v>
      </c>
      <c r="AY424" s="7">
        <v>10788294.08</v>
      </c>
      <c r="AZ424" s="7">
        <v>19874937.02</v>
      </c>
      <c r="BA424" s="7">
        <v>6347008.7999999998</v>
      </c>
      <c r="BB424" s="7">
        <v>0</v>
      </c>
      <c r="BC424" s="7"/>
      <c r="BD424" s="7"/>
      <c r="BE424" s="7"/>
      <c r="BF424" s="7"/>
    </row>
    <row r="425" spans="1:58" hidden="1" x14ac:dyDescent="0.25">
      <c r="A425" s="3" t="s">
        <v>1358</v>
      </c>
      <c r="B425" s="3" t="str">
        <f t="shared" si="157"/>
        <v>SP</v>
      </c>
      <c r="C425" s="3" t="s">
        <v>1530</v>
      </c>
      <c r="D425" s="3">
        <v>6</v>
      </c>
      <c r="E425" s="11">
        <f t="shared" si="148"/>
        <v>7.4749285616013475E-2</v>
      </c>
      <c r="F425" s="11">
        <f t="shared" si="149"/>
        <v>0.92525071438398654</v>
      </c>
      <c r="G425" s="7">
        <v>17.639933273685394</v>
      </c>
      <c r="H425" s="11">
        <f t="shared" si="150"/>
        <v>0.32642721726326529</v>
      </c>
      <c r="I425" s="7">
        <f t="shared" si="151"/>
        <v>-29124086.306922257</v>
      </c>
      <c r="J425" s="7">
        <v>9987029</v>
      </c>
      <c r="K425" s="12">
        <v>0.11</v>
      </c>
      <c r="L425" s="7">
        <v>-1822632.79</v>
      </c>
      <c r="M425" s="10">
        <f t="shared" si="152"/>
        <v>0.18249999974967532</v>
      </c>
      <c r="N425" s="12">
        <f t="shared" si="153"/>
        <v>0.29249999974967533</v>
      </c>
      <c r="O425" s="7">
        <f t="shared" si="154"/>
        <v>-1747445.1784153352</v>
      </c>
      <c r="P425" s="11">
        <f t="shared" si="155"/>
        <v>0.17497147333960233</v>
      </c>
      <c r="Q425" s="12">
        <f t="shared" si="156"/>
        <v>0.28497147333960232</v>
      </c>
      <c r="R425" s="12">
        <f t="shared" si="158"/>
        <v>-7.5285264100730109E-3</v>
      </c>
      <c r="S425" s="12">
        <f t="shared" si="159"/>
        <v>-2.5738551851336777E-2</v>
      </c>
      <c r="T425" s="7">
        <f t="shared" si="160"/>
        <v>-43238217.240000002</v>
      </c>
      <c r="U425" s="7">
        <f t="shared" si="161"/>
        <v>20430294.920000002</v>
      </c>
      <c r="V425" s="7">
        <f t="shared" si="147"/>
        <v>40006191.390000001</v>
      </c>
      <c r="W425" s="7">
        <f t="shared" si="167"/>
        <v>25946338.809999999</v>
      </c>
      <c r="X425" s="7">
        <f t="shared" si="162"/>
        <v>2284018.04</v>
      </c>
      <c r="Y425" s="7" t="str">
        <f t="shared" si="163"/>
        <v/>
      </c>
      <c r="Z425" s="7" t="str">
        <f t="shared" si="164"/>
        <v/>
      </c>
      <c r="AA425" s="7" t="str">
        <f t="shared" si="165"/>
        <v/>
      </c>
      <c r="AB425" s="7" t="str">
        <f t="shared" si="165"/>
        <v/>
      </c>
      <c r="AC425" s="8" t="str">
        <f t="shared" si="166"/>
        <v/>
      </c>
      <c r="AE425" s="9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>
        <v>15629940.630000001</v>
      </c>
      <c r="AR425" s="7">
        <v>28825036.800000001</v>
      </c>
      <c r="AS425" s="7">
        <v>13435145.189999999</v>
      </c>
      <c r="AT425" s="7">
        <v>0</v>
      </c>
      <c r="AU425" s="7">
        <v>16756757.970000001</v>
      </c>
      <c r="AV425" s="7">
        <v>31433196.879999999</v>
      </c>
      <c r="AW425" s="7">
        <v>19104684.960000001</v>
      </c>
      <c r="AX425" s="7">
        <v>1575365.92</v>
      </c>
      <c r="AY425" s="7">
        <v>20430294.920000002</v>
      </c>
      <c r="AZ425" s="7">
        <v>40006191.390000001</v>
      </c>
      <c r="BA425" s="7">
        <v>25946338.809999999</v>
      </c>
      <c r="BB425" s="7">
        <v>2284018.04</v>
      </c>
      <c r="BC425" s="7"/>
      <c r="BD425" s="7"/>
      <c r="BE425" s="7"/>
      <c r="BF425" s="7"/>
    </row>
    <row r="426" spans="1:58" hidden="1" x14ac:dyDescent="0.25">
      <c r="A426" s="3" t="s">
        <v>332</v>
      </c>
      <c r="B426" s="3" t="str">
        <f t="shared" si="157"/>
        <v>MG</v>
      </c>
      <c r="C426" s="3" t="s">
        <v>1530</v>
      </c>
      <c r="D426" s="3">
        <v>4</v>
      </c>
      <c r="E426" s="11">
        <f t="shared" si="148"/>
        <v>0.13605641662797208</v>
      </c>
      <c r="F426" s="11">
        <f t="shared" si="149"/>
        <v>0.86394358337202792</v>
      </c>
      <c r="G426" s="7">
        <v>13.179112449937113</v>
      </c>
      <c r="H426" s="11">
        <f t="shared" si="150"/>
        <v>0.22772019271323152</v>
      </c>
      <c r="I426" s="7">
        <f t="shared" si="151"/>
        <v>-590580895.00694478</v>
      </c>
      <c r="J426" s="7">
        <v>139395451</v>
      </c>
      <c r="K426" s="12">
        <v>0.11</v>
      </c>
      <c r="L426" s="7">
        <v>-15333499.609999999</v>
      </c>
      <c r="M426" s="10">
        <f t="shared" si="152"/>
        <v>0.11</v>
      </c>
      <c r="N426" s="12">
        <f t="shared" si="153"/>
        <v>0.22</v>
      </c>
      <c r="O426" s="7">
        <f t="shared" si="154"/>
        <v>-35434853.700416684</v>
      </c>
      <c r="P426" s="11">
        <f t="shared" si="155"/>
        <v>0.25420380253597147</v>
      </c>
      <c r="Q426" s="12">
        <f t="shared" si="156"/>
        <v>0.36420380253597145</v>
      </c>
      <c r="R426" s="12">
        <f t="shared" si="158"/>
        <v>0.14420380253597145</v>
      </c>
      <c r="S426" s="12">
        <f t="shared" si="159"/>
        <v>0.65547182970896123</v>
      </c>
      <c r="T426" s="7">
        <f t="shared" si="160"/>
        <v>-764723989.19999993</v>
      </c>
      <c r="U426" s="7">
        <f t="shared" si="161"/>
        <v>322632561.00999999</v>
      </c>
      <c r="V426" s="7">
        <f t="shared" si="147"/>
        <v>660678383.51999998</v>
      </c>
      <c r="W426" s="7">
        <f t="shared" si="167"/>
        <v>431213371.80000001</v>
      </c>
      <c r="X426" s="7">
        <f t="shared" si="162"/>
        <v>4535205.1100000003</v>
      </c>
      <c r="Y426" s="7" t="str">
        <f t="shared" si="163"/>
        <v/>
      </c>
      <c r="Z426" s="7" t="str">
        <f t="shared" si="164"/>
        <v/>
      </c>
      <c r="AA426" s="7" t="str">
        <f t="shared" si="165"/>
        <v/>
      </c>
      <c r="AB426" s="7" t="str">
        <f t="shared" si="165"/>
        <v/>
      </c>
      <c r="AC426" s="8" t="str">
        <f t="shared" si="166"/>
        <v/>
      </c>
      <c r="AE426" s="9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>
        <v>260635235.09999999</v>
      </c>
      <c r="AR426" s="7">
        <v>412428062.69999999</v>
      </c>
      <c r="AS426" s="7">
        <v>258057312.68000001</v>
      </c>
      <c r="AT426" s="7">
        <v>0</v>
      </c>
      <c r="AU426" s="7">
        <v>269416682.58999997</v>
      </c>
      <c r="AV426" s="7">
        <v>331383593.88</v>
      </c>
      <c r="AW426" s="7">
        <v>350629498.02999997</v>
      </c>
      <c r="AX426" s="7">
        <v>8400000</v>
      </c>
      <c r="AY426" s="7">
        <v>322632561.00999999</v>
      </c>
      <c r="AZ426" s="7">
        <v>660678383.51999998</v>
      </c>
      <c r="BA426" s="7">
        <v>431213371.80000001</v>
      </c>
      <c r="BB426" s="7">
        <v>4535205.1100000003</v>
      </c>
      <c r="BC426" s="7"/>
      <c r="BD426" s="7"/>
      <c r="BE426" s="7"/>
      <c r="BF426" s="7"/>
    </row>
    <row r="427" spans="1:58" hidden="1" x14ac:dyDescent="0.25">
      <c r="A427" s="3" t="s">
        <v>1046</v>
      </c>
      <c r="B427" s="3" t="str">
        <f t="shared" si="157"/>
        <v>RS</v>
      </c>
      <c r="C427" s="3" t="s">
        <v>1529</v>
      </c>
      <c r="D427" s="3">
        <v>6</v>
      </c>
      <c r="E427" s="11">
        <f t="shared" si="148"/>
        <v>0</v>
      </c>
      <c r="F427" s="11">
        <f t="shared" si="149"/>
        <v>1</v>
      </c>
      <c r="G427" s="7">
        <v>6.798891364602011</v>
      </c>
      <c r="H427" s="11">
        <f t="shared" si="150"/>
        <v>0.13597782729204022</v>
      </c>
      <c r="I427" s="7">
        <f t="shared" si="151"/>
        <v>-55126966.685847051</v>
      </c>
      <c r="J427" s="7">
        <v>23988481.719999999</v>
      </c>
      <c r="K427" s="12">
        <v>0.12380000000000001</v>
      </c>
      <c r="L427" s="7">
        <v>-3687029.64</v>
      </c>
      <c r="M427" s="10">
        <f t="shared" si="152"/>
        <v>0.15369999998482606</v>
      </c>
      <c r="N427" s="12">
        <f t="shared" si="153"/>
        <v>0.27749999998482605</v>
      </c>
      <c r="O427" s="7">
        <f t="shared" si="154"/>
        <v>-3307618.0011508227</v>
      </c>
      <c r="P427" s="11">
        <f t="shared" si="155"/>
        <v>0.13788359095661945</v>
      </c>
      <c r="Q427" s="12">
        <f t="shared" si="156"/>
        <v>0.26168359095661947</v>
      </c>
      <c r="R427" s="12">
        <f t="shared" si="158"/>
        <v>-1.5816409028206579E-2</v>
      </c>
      <c r="S427" s="12">
        <f t="shared" si="159"/>
        <v>-5.6996068573230363E-2</v>
      </c>
      <c r="T427" s="7">
        <f t="shared" si="160"/>
        <v>-63802722.230000004</v>
      </c>
      <c r="U427" s="7">
        <f t="shared" si="161"/>
        <v>70073788.769999996</v>
      </c>
      <c r="V427" s="7">
        <f t="shared" si="147"/>
        <v>97280871</v>
      </c>
      <c r="W427" s="7">
        <f t="shared" si="167"/>
        <v>36595640</v>
      </c>
      <c r="X427" s="7">
        <f t="shared" si="162"/>
        <v>0</v>
      </c>
      <c r="Y427" s="7" t="str">
        <f t="shared" si="163"/>
        <v/>
      </c>
      <c r="Z427" s="7" t="str">
        <f t="shared" si="164"/>
        <v/>
      </c>
      <c r="AA427" s="7" t="str">
        <f t="shared" si="165"/>
        <v/>
      </c>
      <c r="AB427" s="7" t="str">
        <f t="shared" si="165"/>
        <v/>
      </c>
      <c r="AC427" s="8" t="str">
        <f t="shared" si="166"/>
        <v/>
      </c>
      <c r="AE427" s="9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>
        <v>48018952.840000004</v>
      </c>
      <c r="AR427" s="7">
        <v>74582509.450000003</v>
      </c>
      <c r="AS427" s="7">
        <v>21875091.280000001</v>
      </c>
      <c r="AT427" s="7">
        <v>0</v>
      </c>
      <c r="AU427" s="7">
        <v>57299782.93</v>
      </c>
      <c r="AV427" s="7">
        <v>83128249.010000005</v>
      </c>
      <c r="AW427" s="7">
        <v>25595857.260000002</v>
      </c>
      <c r="AX427" s="7">
        <v>0</v>
      </c>
      <c r="AY427" s="7">
        <v>70073788.769999996</v>
      </c>
      <c r="AZ427" s="7">
        <v>97280871</v>
      </c>
      <c r="BA427" s="7">
        <v>36595640</v>
      </c>
      <c r="BB427" s="7">
        <v>0</v>
      </c>
      <c r="BC427" s="7"/>
      <c r="BD427" s="7"/>
      <c r="BE427" s="7"/>
      <c r="BF427" s="7"/>
    </row>
    <row r="428" spans="1:58" hidden="1" x14ac:dyDescent="0.25">
      <c r="A428" s="3" t="s">
        <v>465</v>
      </c>
      <c r="B428" s="3" t="str">
        <f t="shared" si="157"/>
        <v>MS</v>
      </c>
      <c r="C428" s="3" t="s">
        <v>1526</v>
      </c>
      <c r="D428" s="3">
        <v>6</v>
      </c>
      <c r="E428" s="11">
        <f t="shared" si="148"/>
        <v>0</v>
      </c>
      <c r="F428" s="11">
        <f t="shared" si="149"/>
        <v>1</v>
      </c>
      <c r="G428" s="7">
        <v>40.641856294865171</v>
      </c>
      <c r="H428" s="11">
        <f t="shared" si="150"/>
        <v>0.81283712589730339</v>
      </c>
      <c r="I428" s="7">
        <f t="shared" si="151"/>
        <v>-1463796.5972464634</v>
      </c>
      <c r="J428" s="7">
        <v>7615822.7280000001</v>
      </c>
      <c r="K428" s="12">
        <v>0.11</v>
      </c>
      <c r="L428" s="7">
        <v>0</v>
      </c>
      <c r="M428" s="10">
        <f t="shared" si="152"/>
        <v>0</v>
      </c>
      <c r="N428" s="12">
        <f t="shared" si="153"/>
        <v>0.11</v>
      </c>
      <c r="O428" s="7">
        <f t="shared" si="154"/>
        <v>-87827.795834787801</v>
      </c>
      <c r="P428" s="11">
        <f t="shared" si="155"/>
        <v>1.1532279436059348E-2</v>
      </c>
      <c r="Q428" s="12">
        <f t="shared" si="156"/>
        <v>0.12153227943605935</v>
      </c>
      <c r="R428" s="12">
        <f t="shared" si="158"/>
        <v>1.1532279436059348E-2</v>
      </c>
      <c r="S428" s="12">
        <f t="shared" si="159"/>
        <v>0.10483890396417594</v>
      </c>
      <c r="T428" s="7">
        <f t="shared" si="160"/>
        <v>-7820977.3400000017</v>
      </c>
      <c r="U428" s="7">
        <f t="shared" si="161"/>
        <v>10669393.26</v>
      </c>
      <c r="V428" s="7">
        <f t="shared" si="147"/>
        <v>19011298.210000001</v>
      </c>
      <c r="W428" s="7">
        <f t="shared" si="167"/>
        <v>4475303.24</v>
      </c>
      <c r="X428" s="7">
        <f t="shared" si="162"/>
        <v>4996230.8499999996</v>
      </c>
      <c r="Y428" s="7" t="str">
        <f t="shared" si="163"/>
        <v/>
      </c>
      <c r="Z428" s="7" t="str">
        <f t="shared" si="164"/>
        <v/>
      </c>
      <c r="AA428" s="7" t="str">
        <f t="shared" si="165"/>
        <v/>
      </c>
      <c r="AB428" s="7" t="str">
        <f t="shared" si="165"/>
        <v/>
      </c>
      <c r="AC428" s="8" t="str">
        <f t="shared" si="166"/>
        <v/>
      </c>
      <c r="AE428" s="9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>
        <v>10617068.58</v>
      </c>
      <c r="AR428" s="7">
        <v>14395507.93</v>
      </c>
      <c r="AS428" s="7">
        <v>2806221.28</v>
      </c>
      <c r="AT428" s="7">
        <v>7276369.4400000004</v>
      </c>
      <c r="AU428" s="7">
        <v>13930754.380000001</v>
      </c>
      <c r="AV428" s="7">
        <v>18046137.620000001</v>
      </c>
      <c r="AW428" s="7">
        <v>3861102.25</v>
      </c>
      <c r="AX428" s="7">
        <v>1967412.74</v>
      </c>
      <c r="AY428" s="7">
        <v>10669393.26</v>
      </c>
      <c r="AZ428" s="7">
        <v>19011298.210000001</v>
      </c>
      <c r="BA428" s="7">
        <v>4475303.24</v>
      </c>
      <c r="BB428" s="7">
        <v>4996230.8499999996</v>
      </c>
      <c r="BC428" s="7"/>
      <c r="BD428" s="7"/>
      <c r="BE428" s="7"/>
      <c r="BF428" s="7"/>
    </row>
    <row r="429" spans="1:58" hidden="1" x14ac:dyDescent="0.25">
      <c r="A429" s="3" t="s">
        <v>1047</v>
      </c>
      <c r="B429" s="3" t="str">
        <f t="shared" si="157"/>
        <v>RS</v>
      </c>
      <c r="C429" s="3" t="s">
        <v>1529</v>
      </c>
      <c r="D429" s="3">
        <v>7</v>
      </c>
      <c r="E429" s="11">
        <f t="shared" si="148"/>
        <v>5.2334763555938746E-2</v>
      </c>
      <c r="F429" s="11">
        <f t="shared" si="149"/>
        <v>0.9476652364440612</v>
      </c>
      <c r="G429" s="7">
        <v>24.484602514184967</v>
      </c>
      <c r="H429" s="11">
        <f t="shared" si="150"/>
        <v>0.46406413261687901</v>
      </c>
      <c r="I429" s="7">
        <f t="shared" si="151"/>
        <v>-10868333.057779977</v>
      </c>
      <c r="J429" s="7">
        <v>3629885.66</v>
      </c>
      <c r="K429" s="12">
        <v>0.11</v>
      </c>
      <c r="L429" s="7">
        <v>-845763.36</v>
      </c>
      <c r="M429" s="10">
        <f t="shared" si="152"/>
        <v>0.23300000033609872</v>
      </c>
      <c r="N429" s="12">
        <f t="shared" si="153"/>
        <v>0.34300000033609873</v>
      </c>
      <c r="O429" s="7">
        <f t="shared" si="154"/>
        <v>-652099.98346679856</v>
      </c>
      <c r="P429" s="11">
        <f t="shared" si="155"/>
        <v>0.17964752737329984</v>
      </c>
      <c r="Q429" s="12">
        <f t="shared" si="156"/>
        <v>0.28964752737329985</v>
      </c>
      <c r="R429" s="12">
        <f t="shared" si="158"/>
        <v>-5.335247296279888E-2</v>
      </c>
      <c r="S429" s="12">
        <f t="shared" si="159"/>
        <v>-0.15554656825224455</v>
      </c>
      <c r="T429" s="7">
        <f t="shared" si="160"/>
        <v>-20279167.190000001</v>
      </c>
      <c r="U429" s="7">
        <f t="shared" si="161"/>
        <v>7207627.0599999996</v>
      </c>
      <c r="V429" s="7">
        <f t="shared" ref="V429:V447" si="168">IF(SUM($BC429:$BF429)&lt;&gt;0,BD429,IF(SUM($AY429:$BB429)&lt;&gt;0,AZ429,IF(SUM($AU429:$AX429)&lt;&gt;0,AV429,IF(SUM($AQ429:$AT429)&lt;&gt;0,AR429,""))))</f>
        <v>19217861.77</v>
      </c>
      <c r="W429" s="7">
        <f t="shared" si="167"/>
        <v>8268932.4800000004</v>
      </c>
      <c r="X429" s="7">
        <f t="shared" si="162"/>
        <v>0</v>
      </c>
      <c r="Y429" s="7" t="str">
        <f t="shared" si="163"/>
        <v/>
      </c>
      <c r="Z429" s="7" t="str">
        <f t="shared" si="164"/>
        <v/>
      </c>
      <c r="AA429" s="7" t="str">
        <f t="shared" si="165"/>
        <v/>
      </c>
      <c r="AB429" s="7" t="str">
        <f t="shared" si="165"/>
        <v/>
      </c>
      <c r="AC429" s="8" t="str">
        <f t="shared" si="166"/>
        <v/>
      </c>
      <c r="AE429" s="9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>
        <v>4408129.75</v>
      </c>
      <c r="AR429" s="7">
        <v>16637546.289999999</v>
      </c>
      <c r="AS429" s="7">
        <v>1636587.18</v>
      </c>
      <c r="AT429" s="7">
        <v>0</v>
      </c>
      <c r="AU429" s="7">
        <v>5810308.4000000004</v>
      </c>
      <c r="AV429" s="7">
        <v>17758930.109999999</v>
      </c>
      <c r="AW429" s="7">
        <v>6715706.5999999996</v>
      </c>
      <c r="AX429" s="7">
        <v>0</v>
      </c>
      <c r="AY429" s="7">
        <v>7207627.0599999996</v>
      </c>
      <c r="AZ429" s="7">
        <v>19217861.77</v>
      </c>
      <c r="BA429" s="7">
        <v>8268932.4800000004</v>
      </c>
      <c r="BB429" s="7">
        <v>0</v>
      </c>
      <c r="BC429" s="7"/>
      <c r="BD429" s="7"/>
      <c r="BE429" s="7"/>
      <c r="BF429" s="7"/>
    </row>
    <row r="430" spans="1:58" hidden="1" x14ac:dyDescent="0.25">
      <c r="A430" s="3" t="s">
        <v>1048</v>
      </c>
      <c r="B430" s="3" t="str">
        <f t="shared" si="157"/>
        <v>RS</v>
      </c>
      <c r="C430" s="3" t="s">
        <v>1529</v>
      </c>
      <c r="D430" s="3">
        <v>6</v>
      </c>
      <c r="E430" s="11">
        <f t="shared" si="148"/>
        <v>0</v>
      </c>
      <c r="F430" s="11">
        <f t="shared" si="149"/>
        <v>1</v>
      </c>
      <c r="G430" s="7">
        <v>9.6051477916878714</v>
      </c>
      <c r="H430" s="11">
        <f t="shared" si="150"/>
        <v>0.19210295583375742</v>
      </c>
      <c r="I430" s="7">
        <f t="shared" si="151"/>
        <v>-131016075.24486434</v>
      </c>
      <c r="J430" s="7">
        <v>26863065.132000007</v>
      </c>
      <c r="K430" s="12">
        <v>0.11</v>
      </c>
      <c r="L430" s="7">
        <v>-5365104.4400000004</v>
      </c>
      <c r="M430" s="10">
        <f t="shared" si="152"/>
        <v>0.19972048661003108</v>
      </c>
      <c r="N430" s="12">
        <f t="shared" si="153"/>
        <v>0.3097204866100311</v>
      </c>
      <c r="O430" s="7">
        <f t="shared" si="154"/>
        <v>-7860964.5146918604</v>
      </c>
      <c r="P430" s="11">
        <f t="shared" si="155"/>
        <v>0.29263095912787956</v>
      </c>
      <c r="Q430" s="12">
        <f t="shared" si="156"/>
        <v>0.40263095912787955</v>
      </c>
      <c r="R430" s="12">
        <f t="shared" si="158"/>
        <v>9.2910472517848453E-2</v>
      </c>
      <c r="S430" s="12">
        <f t="shared" si="159"/>
        <v>0.29998168198292929</v>
      </c>
      <c r="T430" s="7">
        <f t="shared" si="160"/>
        <v>-162169271.68000001</v>
      </c>
      <c r="U430" s="7">
        <f t="shared" si="161"/>
        <v>87464325.980000004</v>
      </c>
      <c r="V430" s="7">
        <f t="shared" si="168"/>
        <v>172965659.68000001</v>
      </c>
      <c r="W430" s="7">
        <f t="shared" si="167"/>
        <v>77792792.260000005</v>
      </c>
      <c r="X430" s="7">
        <f t="shared" si="162"/>
        <v>1124854.28</v>
      </c>
      <c r="Y430" s="7" t="str">
        <f t="shared" si="163"/>
        <v/>
      </c>
      <c r="Z430" s="7" t="str">
        <f t="shared" si="164"/>
        <v/>
      </c>
      <c r="AA430" s="7" t="str">
        <f t="shared" si="165"/>
        <v/>
      </c>
      <c r="AB430" s="7" t="str">
        <f t="shared" si="165"/>
        <v/>
      </c>
      <c r="AC430" s="8" t="str">
        <f t="shared" si="166"/>
        <v/>
      </c>
      <c r="AE430" s="9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>
        <v>56424331.780000001</v>
      </c>
      <c r="AR430" s="7">
        <v>135846741.43000001</v>
      </c>
      <c r="AS430" s="7">
        <v>50668770.490000002</v>
      </c>
      <c r="AT430" s="7">
        <v>1025414.4</v>
      </c>
      <c r="AU430" s="7">
        <v>68831869.519999996</v>
      </c>
      <c r="AV430" s="7">
        <v>145160601.88999999</v>
      </c>
      <c r="AW430" s="7">
        <v>62024500.670000002</v>
      </c>
      <c r="AX430" s="7">
        <v>1735221.71</v>
      </c>
      <c r="AY430" s="7">
        <v>87464325.980000004</v>
      </c>
      <c r="AZ430" s="7">
        <v>172965659.68000001</v>
      </c>
      <c r="BA430" s="7">
        <v>77792792.260000005</v>
      </c>
      <c r="BB430" s="7">
        <v>1124854.28</v>
      </c>
      <c r="BC430" s="7"/>
      <c r="BD430" s="7"/>
      <c r="BE430" s="7"/>
      <c r="BF430" s="7"/>
    </row>
    <row r="431" spans="1:58" hidden="1" x14ac:dyDescent="0.25">
      <c r="A431" s="3" t="s">
        <v>93</v>
      </c>
      <c r="B431" s="3" t="str">
        <f t="shared" si="157"/>
        <v>ES</v>
      </c>
      <c r="C431" s="3" t="s">
        <v>1530</v>
      </c>
      <c r="D431" s="3">
        <v>6</v>
      </c>
      <c r="E431" s="11">
        <f t="shared" si="148"/>
        <v>0</v>
      </c>
      <c r="F431" s="11">
        <f t="shared" si="149"/>
        <v>1</v>
      </c>
      <c r="G431" s="7">
        <v>17.101901844013838</v>
      </c>
      <c r="H431" s="11">
        <f t="shared" si="150"/>
        <v>0.34203803688027679</v>
      </c>
      <c r="I431" s="7">
        <f t="shared" si="151"/>
        <v>-20345470.800885886</v>
      </c>
      <c r="J431" s="7">
        <v>15073056.380000001</v>
      </c>
      <c r="K431" s="12">
        <v>0.16870000000000002</v>
      </c>
      <c r="L431" s="7">
        <v>-767040.23</v>
      </c>
      <c r="M431" s="10">
        <f t="shared" si="152"/>
        <v>5.0888168309233109E-2</v>
      </c>
      <c r="N431" s="12">
        <f t="shared" si="153"/>
        <v>0.21958816830923311</v>
      </c>
      <c r="O431" s="7">
        <f t="shared" si="154"/>
        <v>-1220728.248053153</v>
      </c>
      <c r="P431" s="11">
        <f t="shared" si="155"/>
        <v>8.0987439924453661E-2</v>
      </c>
      <c r="Q431" s="12">
        <f t="shared" si="156"/>
        <v>0.24968743992445369</v>
      </c>
      <c r="R431" s="12">
        <f t="shared" si="158"/>
        <v>3.009927161522058E-2</v>
      </c>
      <c r="S431" s="12">
        <f t="shared" si="159"/>
        <v>0.13707146358101374</v>
      </c>
      <c r="T431" s="7">
        <f t="shared" si="160"/>
        <v>-30921955.889999997</v>
      </c>
      <c r="U431" s="7">
        <f t="shared" si="161"/>
        <v>48097930.719999999</v>
      </c>
      <c r="V431" s="7">
        <f t="shared" si="168"/>
        <v>52686636.119999997</v>
      </c>
      <c r="W431" s="7">
        <f t="shared" si="167"/>
        <v>26333250.489999998</v>
      </c>
      <c r="X431" s="7">
        <f t="shared" si="162"/>
        <v>0</v>
      </c>
      <c r="Y431" s="7" t="str">
        <f t="shared" si="163"/>
        <v/>
      </c>
      <c r="Z431" s="7" t="str">
        <f t="shared" si="164"/>
        <v/>
      </c>
      <c r="AA431" s="7" t="str">
        <f t="shared" si="165"/>
        <v/>
      </c>
      <c r="AB431" s="7" t="str">
        <f t="shared" si="165"/>
        <v/>
      </c>
      <c r="AC431" s="8" t="str">
        <f t="shared" si="166"/>
        <v/>
      </c>
      <c r="AE431" s="9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>
        <v>32595964.780000001</v>
      </c>
      <c r="AR431" s="7">
        <v>41091929.740000002</v>
      </c>
      <c r="AS431" s="7">
        <v>18750152.289999999</v>
      </c>
      <c r="AT431" s="7">
        <v>0</v>
      </c>
      <c r="AU431" s="7">
        <v>39020866.509999998</v>
      </c>
      <c r="AV431" s="7">
        <v>46473998.5</v>
      </c>
      <c r="AW431" s="7">
        <v>23235868.289999999</v>
      </c>
      <c r="AX431" s="7">
        <v>0</v>
      </c>
      <c r="AY431" s="7">
        <v>48097930.719999999</v>
      </c>
      <c r="AZ431" s="7">
        <v>52686636.119999997</v>
      </c>
      <c r="BA431" s="7">
        <v>26333250.489999998</v>
      </c>
      <c r="BB431" s="7">
        <v>0</v>
      </c>
      <c r="BC431" s="7"/>
      <c r="BD431" s="7"/>
      <c r="BE431" s="7"/>
      <c r="BF431" s="7"/>
    </row>
    <row r="432" spans="1:58" hidden="1" x14ac:dyDescent="0.25">
      <c r="A432" s="3" t="s">
        <v>1049</v>
      </c>
      <c r="B432" s="3" t="str">
        <f t="shared" si="157"/>
        <v>RS</v>
      </c>
      <c r="C432" s="3" t="s">
        <v>1529</v>
      </c>
      <c r="D432" s="3">
        <v>7</v>
      </c>
      <c r="E432" s="11">
        <f t="shared" si="148"/>
        <v>0.20701916193348863</v>
      </c>
      <c r="F432" s="11">
        <f t="shared" si="149"/>
        <v>0.79298083806651132</v>
      </c>
      <c r="G432" s="7">
        <v>11.934040614872181</v>
      </c>
      <c r="H432" s="11">
        <f t="shared" si="150"/>
        <v>0.18926931056602253</v>
      </c>
      <c r="I432" s="7">
        <f t="shared" si="151"/>
        <v>-14678947.798552888</v>
      </c>
      <c r="J432" s="7">
        <v>2526651.6800000002</v>
      </c>
      <c r="K432" s="12">
        <v>0.11</v>
      </c>
      <c r="L432" s="7">
        <v>-477537.17</v>
      </c>
      <c r="M432" s="10">
        <f t="shared" si="152"/>
        <v>0.18900000098153616</v>
      </c>
      <c r="N432" s="12">
        <f t="shared" si="153"/>
        <v>0.29900000098153617</v>
      </c>
      <c r="O432" s="7">
        <f t="shared" si="154"/>
        <v>-880736.86791317316</v>
      </c>
      <c r="P432" s="11">
        <f t="shared" si="155"/>
        <v>0.34857866435834683</v>
      </c>
      <c r="Q432" s="12">
        <f t="shared" si="156"/>
        <v>0.45857866435834682</v>
      </c>
      <c r="R432" s="12">
        <f t="shared" si="158"/>
        <v>0.15957866337681065</v>
      </c>
      <c r="S432" s="12">
        <f t="shared" si="159"/>
        <v>0.53370790251825095</v>
      </c>
      <c r="T432" s="7">
        <f t="shared" si="160"/>
        <v>-18105824.770000003</v>
      </c>
      <c r="U432" s="7">
        <f t="shared" si="161"/>
        <v>9258316.9900000002</v>
      </c>
      <c r="V432" s="7">
        <f t="shared" si="168"/>
        <v>14357572.1</v>
      </c>
      <c r="W432" s="7">
        <f t="shared" si="167"/>
        <v>13169979.310000001</v>
      </c>
      <c r="X432" s="7">
        <f t="shared" si="162"/>
        <v>163409.65</v>
      </c>
      <c r="Y432" s="7" t="str">
        <f t="shared" si="163"/>
        <v/>
      </c>
      <c r="Z432" s="7" t="str">
        <f t="shared" si="164"/>
        <v/>
      </c>
      <c r="AA432" s="7" t="str">
        <f t="shared" si="165"/>
        <v/>
      </c>
      <c r="AB432" s="7" t="str">
        <f t="shared" si="165"/>
        <v/>
      </c>
      <c r="AC432" s="8" t="str">
        <f t="shared" si="166"/>
        <v/>
      </c>
      <c r="AE432" s="9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>
        <v>7473072.2400000002</v>
      </c>
      <c r="AR432" s="7">
        <v>12893638.300000001</v>
      </c>
      <c r="AS432" s="7">
        <v>7340682.4199999999</v>
      </c>
      <c r="AT432" s="7">
        <v>516894.55</v>
      </c>
      <c r="AU432" s="7">
        <v>8077972.2999999998</v>
      </c>
      <c r="AV432" s="7">
        <v>13030330.52</v>
      </c>
      <c r="AW432" s="7">
        <v>9568540.0999999996</v>
      </c>
      <c r="AX432" s="7">
        <v>554441.48</v>
      </c>
      <c r="AY432" s="7">
        <v>9258316.9900000002</v>
      </c>
      <c r="AZ432" s="7">
        <v>14357572.1</v>
      </c>
      <c r="BA432" s="7">
        <v>13169979.310000001</v>
      </c>
      <c r="BB432" s="7">
        <v>163409.65</v>
      </c>
      <c r="BC432" s="7"/>
      <c r="BD432" s="7"/>
      <c r="BE432" s="7"/>
      <c r="BF432" s="7"/>
    </row>
    <row r="433" spans="1:58" hidden="1" x14ac:dyDescent="0.25">
      <c r="A433" s="3" t="s">
        <v>558</v>
      </c>
      <c r="B433" s="3" t="str">
        <f t="shared" si="157"/>
        <v>PB</v>
      </c>
      <c r="C433" s="3" t="s">
        <v>1528</v>
      </c>
      <c r="D433" s="3">
        <v>6</v>
      </c>
      <c r="E433" s="11">
        <f t="shared" si="148"/>
        <v>0.4081445897649385</v>
      </c>
      <c r="F433" s="11">
        <f t="shared" si="149"/>
        <v>0.5918554102350615</v>
      </c>
      <c r="G433" s="7">
        <v>20.477599873143777</v>
      </c>
      <c r="H433" s="11">
        <f t="shared" si="150"/>
        <v>0.2423955654709791</v>
      </c>
      <c r="I433" s="7">
        <f t="shared" si="151"/>
        <v>-27183598.449947122</v>
      </c>
      <c r="J433" s="7">
        <v>10537946.800000001</v>
      </c>
      <c r="K433" s="12">
        <v>0.11</v>
      </c>
      <c r="L433" s="7">
        <v>-884133.69</v>
      </c>
      <c r="M433" s="10">
        <f t="shared" si="152"/>
        <v>8.3899995585477796E-2</v>
      </c>
      <c r="N433" s="12">
        <f t="shared" si="153"/>
        <v>0.1938999955854778</v>
      </c>
      <c r="O433" s="7">
        <f t="shared" si="154"/>
        <v>-1631015.9069968273</v>
      </c>
      <c r="P433" s="11">
        <f t="shared" si="155"/>
        <v>0.1547754926032486</v>
      </c>
      <c r="Q433" s="12">
        <f t="shared" si="156"/>
        <v>0.26477549260324862</v>
      </c>
      <c r="R433" s="12">
        <f t="shared" si="158"/>
        <v>7.0875497017770822E-2</v>
      </c>
      <c r="S433" s="12">
        <f t="shared" si="159"/>
        <v>0.36552603729444888</v>
      </c>
      <c r="T433" s="7">
        <f t="shared" si="160"/>
        <v>-35880991.729999997</v>
      </c>
      <c r="U433" s="7">
        <f t="shared" si="161"/>
        <v>7318871.3499999996</v>
      </c>
      <c r="V433" s="7">
        <f t="shared" si="168"/>
        <v>21236359.079999998</v>
      </c>
      <c r="W433" s="7">
        <f t="shared" si="167"/>
        <v>21963504</v>
      </c>
      <c r="X433" s="7">
        <f t="shared" si="162"/>
        <v>0</v>
      </c>
      <c r="Y433" s="7" t="str">
        <f t="shared" si="163"/>
        <v/>
      </c>
      <c r="Z433" s="7" t="str">
        <f t="shared" si="164"/>
        <v/>
      </c>
      <c r="AA433" s="7" t="str">
        <f t="shared" si="165"/>
        <v/>
      </c>
      <c r="AB433" s="7" t="str">
        <f t="shared" si="165"/>
        <v/>
      </c>
      <c r="AC433" s="8" t="str">
        <f t="shared" si="166"/>
        <v/>
      </c>
      <c r="AE433" s="9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>
        <v>6217397.4699999997</v>
      </c>
      <c r="AR433" s="7">
        <v>13169375.890000001</v>
      </c>
      <c r="AS433" s="7">
        <v>15349378.48</v>
      </c>
      <c r="AT433" s="7">
        <v>0</v>
      </c>
      <c r="AU433" s="7">
        <v>6262117.9199999999</v>
      </c>
      <c r="AV433" s="7">
        <v>18300148.699999999</v>
      </c>
      <c r="AW433" s="7">
        <v>19242910.309999999</v>
      </c>
      <c r="AX433" s="7">
        <v>0</v>
      </c>
      <c r="AY433" s="7">
        <v>7318871.3499999996</v>
      </c>
      <c r="AZ433" s="7">
        <v>21236359.079999998</v>
      </c>
      <c r="BA433" s="7">
        <v>21963504</v>
      </c>
      <c r="BB433" s="7">
        <v>0</v>
      </c>
      <c r="BC433" s="7"/>
      <c r="BD433" s="7"/>
      <c r="BE433" s="7"/>
      <c r="BF433" s="7"/>
    </row>
    <row r="434" spans="1:58" hidden="1" x14ac:dyDescent="0.25">
      <c r="A434" s="3" t="s">
        <v>333</v>
      </c>
      <c r="B434" s="3" t="str">
        <f t="shared" si="157"/>
        <v>MG</v>
      </c>
      <c r="C434" s="3" t="s">
        <v>1530</v>
      </c>
      <c r="D434" s="3">
        <v>6</v>
      </c>
      <c r="E434" s="11">
        <f t="shared" si="148"/>
        <v>0.13391068076087911</v>
      </c>
      <c r="F434" s="11">
        <f t="shared" si="149"/>
        <v>0.86608931923912091</v>
      </c>
      <c r="G434" s="7">
        <v>7.2321585451435064</v>
      </c>
      <c r="H434" s="11">
        <f t="shared" si="150"/>
        <v>0.12527390541985461</v>
      </c>
      <c r="I434" s="7">
        <f t="shared" si="151"/>
        <v>-22427054.823818889</v>
      </c>
      <c r="J434" s="7">
        <v>8662864.654285714</v>
      </c>
      <c r="K434" s="12">
        <v>0.12619999999999998</v>
      </c>
      <c r="L434" s="7">
        <v>-540111.46</v>
      </c>
      <c r="M434" s="10">
        <f t="shared" si="152"/>
        <v>6.2347904712189484E-2</v>
      </c>
      <c r="N434" s="12">
        <f t="shared" si="153"/>
        <v>0.18854790471218946</v>
      </c>
      <c r="O434" s="7">
        <f t="shared" si="154"/>
        <v>-1345623.2894291333</v>
      </c>
      <c r="P434" s="11">
        <f t="shared" si="155"/>
        <v>0.15533236904069869</v>
      </c>
      <c r="Q434" s="12">
        <f t="shared" si="156"/>
        <v>0.28153236904069867</v>
      </c>
      <c r="R434" s="12">
        <f t="shared" si="158"/>
        <v>9.2984464328509209E-2</v>
      </c>
      <c r="S434" s="12">
        <f t="shared" si="159"/>
        <v>0.49316095275864313</v>
      </c>
      <c r="T434" s="7">
        <f t="shared" si="160"/>
        <v>-25638945.68</v>
      </c>
      <c r="U434" s="7">
        <f t="shared" si="161"/>
        <v>3730703.64</v>
      </c>
      <c r="V434" s="7">
        <f t="shared" si="168"/>
        <v>22205617.010000002</v>
      </c>
      <c r="W434" s="7">
        <f t="shared" si="167"/>
        <v>10356362.880000001</v>
      </c>
      <c r="X434" s="7">
        <f t="shared" si="162"/>
        <v>3192330.57</v>
      </c>
      <c r="Y434" s="7" t="str">
        <f t="shared" si="163"/>
        <v/>
      </c>
      <c r="Z434" s="7" t="str">
        <f t="shared" si="164"/>
        <v/>
      </c>
      <c r="AA434" s="7" t="str">
        <f t="shared" si="165"/>
        <v/>
      </c>
      <c r="AB434" s="7" t="str">
        <f t="shared" si="165"/>
        <v/>
      </c>
      <c r="AC434" s="8" t="str">
        <f t="shared" si="166"/>
        <v/>
      </c>
      <c r="AE434" s="9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>
        <v>6801172.9400000004</v>
      </c>
      <c r="AR434" s="7">
        <v>9505446.0600000005</v>
      </c>
      <c r="AS434" s="7">
        <v>6368965.3099999996</v>
      </c>
      <c r="AT434" s="7">
        <v>2405600.96</v>
      </c>
      <c r="AU434" s="7">
        <v>7625164.1200000001</v>
      </c>
      <c r="AV434" s="7">
        <v>13068138.91</v>
      </c>
      <c r="AW434" s="7">
        <v>8484246.6500000004</v>
      </c>
      <c r="AX434" s="7">
        <v>2812413.03</v>
      </c>
      <c r="AY434" s="7">
        <v>3730703.64</v>
      </c>
      <c r="AZ434" s="7">
        <v>22205617.010000002</v>
      </c>
      <c r="BA434" s="7">
        <v>10356362.880000001</v>
      </c>
      <c r="BB434" s="7">
        <v>3192330.57</v>
      </c>
      <c r="BC434" s="7"/>
      <c r="BD434" s="7"/>
      <c r="BE434" s="7"/>
      <c r="BF434" s="7"/>
    </row>
    <row r="435" spans="1:58" hidden="1" x14ac:dyDescent="0.25">
      <c r="A435" s="3" t="s">
        <v>94</v>
      </c>
      <c r="B435" s="3" t="str">
        <f t="shared" si="157"/>
        <v>ES</v>
      </c>
      <c r="C435" s="3" t="s">
        <v>1530</v>
      </c>
      <c r="D435" s="3">
        <v>7</v>
      </c>
      <c r="E435" s="11">
        <f t="shared" si="148"/>
        <v>2.4374729890069263E-2</v>
      </c>
      <c r="F435" s="11">
        <f t="shared" si="149"/>
        <v>0.97562527010993072</v>
      </c>
      <c r="G435" s="7">
        <v>12.95983492490428</v>
      </c>
      <c r="H435" s="11">
        <f t="shared" si="150"/>
        <v>0.25287884898379703</v>
      </c>
      <c r="I435" s="7">
        <f t="shared" si="151"/>
        <v>-9205298.4917675853</v>
      </c>
      <c r="J435" s="7">
        <v>6056110.9285714272</v>
      </c>
      <c r="K435" s="12">
        <v>0.11</v>
      </c>
      <c r="L435" s="7">
        <v>-128598.64</v>
      </c>
      <c r="M435" s="10">
        <f t="shared" si="152"/>
        <v>2.1234525179071491E-2</v>
      </c>
      <c r="N435" s="12">
        <f t="shared" si="153"/>
        <v>0.1312345251790715</v>
      </c>
      <c r="O435" s="7">
        <f t="shared" si="154"/>
        <v>-552317.90950605506</v>
      </c>
      <c r="P435" s="11">
        <f t="shared" si="155"/>
        <v>9.1200097887959436E-2</v>
      </c>
      <c r="Q435" s="12">
        <f t="shared" si="156"/>
        <v>0.20120009788795945</v>
      </c>
      <c r="R435" s="12">
        <f t="shared" si="158"/>
        <v>6.9965572708887952E-2</v>
      </c>
      <c r="S435" s="12">
        <f t="shared" si="159"/>
        <v>0.53313388845975451</v>
      </c>
      <c r="T435" s="7">
        <f t="shared" si="160"/>
        <v>-12321025.15</v>
      </c>
      <c r="U435" s="7">
        <f t="shared" si="161"/>
        <v>14845890.17</v>
      </c>
      <c r="V435" s="7">
        <f t="shared" si="168"/>
        <v>12020703.49</v>
      </c>
      <c r="W435" s="7">
        <f t="shared" si="167"/>
        <v>15146211.83</v>
      </c>
      <c r="X435" s="7">
        <f t="shared" si="162"/>
        <v>0</v>
      </c>
      <c r="Y435" s="7" t="str">
        <f t="shared" si="163"/>
        <v/>
      </c>
      <c r="Z435" s="7" t="str">
        <f t="shared" si="164"/>
        <v/>
      </c>
      <c r="AA435" s="7" t="str">
        <f t="shared" si="165"/>
        <v/>
      </c>
      <c r="AB435" s="7" t="str">
        <f t="shared" si="165"/>
        <v/>
      </c>
      <c r="AC435" s="8" t="str">
        <f t="shared" si="166"/>
        <v/>
      </c>
      <c r="AE435" s="9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>
        <v>9615991.3900000006</v>
      </c>
      <c r="AR435" s="7">
        <v>12711094.710000001</v>
      </c>
      <c r="AS435" s="7">
        <v>11000962.18</v>
      </c>
      <c r="AT435" s="7">
        <v>0</v>
      </c>
      <c r="AU435" s="7">
        <v>11503346.65</v>
      </c>
      <c r="AV435" s="7">
        <v>11699699.859999999</v>
      </c>
      <c r="AW435" s="7">
        <v>11785609.550000001</v>
      </c>
      <c r="AX435" s="7">
        <v>0</v>
      </c>
      <c r="AY435" s="7">
        <v>14845890.17</v>
      </c>
      <c r="AZ435" s="7">
        <v>12020703.49</v>
      </c>
      <c r="BA435" s="7">
        <v>15146211.83</v>
      </c>
      <c r="BB435" s="7">
        <v>0</v>
      </c>
      <c r="BC435" s="7"/>
      <c r="BD435" s="7"/>
      <c r="BE435" s="7"/>
      <c r="BF435" s="7"/>
    </row>
    <row r="436" spans="1:58" hidden="1" x14ac:dyDescent="0.25">
      <c r="A436" s="3" t="s">
        <v>623</v>
      </c>
      <c r="B436" s="3" t="str">
        <f t="shared" si="157"/>
        <v>PE</v>
      </c>
      <c r="C436" s="3" t="s">
        <v>1528</v>
      </c>
      <c r="D436" s="3">
        <v>6</v>
      </c>
      <c r="E436" s="11">
        <f t="shared" si="148"/>
        <v>0</v>
      </c>
      <c r="F436" s="11">
        <f t="shared" si="149"/>
        <v>1</v>
      </c>
      <c r="G436" s="7">
        <v>9.0585753617641505</v>
      </c>
      <c r="H436" s="11">
        <f t="shared" si="150"/>
        <v>0.181171507235283</v>
      </c>
      <c r="I436" s="7">
        <f t="shared" si="151"/>
        <v>-27379077.152397741</v>
      </c>
      <c r="J436" s="7">
        <v>12790571.17</v>
      </c>
      <c r="K436" s="12">
        <v>0.13</v>
      </c>
      <c r="L436" s="7">
        <v>-609912.94999999995</v>
      </c>
      <c r="M436" s="10">
        <f t="shared" si="152"/>
        <v>4.7684574980555769E-2</v>
      </c>
      <c r="N436" s="12">
        <f t="shared" si="153"/>
        <v>0.17768457498055579</v>
      </c>
      <c r="O436" s="7">
        <f t="shared" si="154"/>
        <v>-1642744.6291438644</v>
      </c>
      <c r="P436" s="11">
        <f t="shared" si="155"/>
        <v>0.12843403217183025</v>
      </c>
      <c r="Q436" s="12">
        <f t="shared" si="156"/>
        <v>0.25843403217183025</v>
      </c>
      <c r="R436" s="12">
        <f t="shared" si="158"/>
        <v>8.0749457191274465E-2</v>
      </c>
      <c r="S436" s="12">
        <f t="shared" si="159"/>
        <v>0.45445395133545485</v>
      </c>
      <c r="T436" s="7">
        <f t="shared" si="160"/>
        <v>-33436888.669999998</v>
      </c>
      <c r="U436" s="7">
        <f t="shared" si="161"/>
        <v>26135047.390000001</v>
      </c>
      <c r="V436" s="7">
        <f t="shared" si="168"/>
        <v>36234117.5</v>
      </c>
      <c r="W436" s="7">
        <f t="shared" si="167"/>
        <v>23337818.559999999</v>
      </c>
      <c r="X436" s="7">
        <f t="shared" si="162"/>
        <v>0</v>
      </c>
      <c r="Y436" s="7" t="str">
        <f t="shared" si="163"/>
        <v/>
      </c>
      <c r="Z436" s="7" t="str">
        <f t="shared" si="164"/>
        <v/>
      </c>
      <c r="AA436" s="7" t="str">
        <f t="shared" si="165"/>
        <v/>
      </c>
      <c r="AB436" s="7" t="str">
        <f t="shared" si="165"/>
        <v/>
      </c>
      <c r="AC436" s="8" t="str">
        <f t="shared" si="166"/>
        <v/>
      </c>
      <c r="AE436" s="9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>
        <v>11840780.560000001</v>
      </c>
      <c r="AR436" s="7">
        <v>31446199.98</v>
      </c>
      <c r="AS436" s="7">
        <v>12013071.710000001</v>
      </c>
      <c r="AT436" s="7">
        <v>0</v>
      </c>
      <c r="AU436" s="7">
        <v>14941076.57</v>
      </c>
      <c r="AV436" s="7">
        <v>29243608.640000001</v>
      </c>
      <c r="AW436" s="7">
        <v>12744074.949999999</v>
      </c>
      <c r="AX436" s="7">
        <v>0</v>
      </c>
      <c r="AY436" s="7">
        <v>26135047.390000001</v>
      </c>
      <c r="AZ436" s="7">
        <v>36234117.5</v>
      </c>
      <c r="BA436" s="7">
        <v>23337818.559999999</v>
      </c>
      <c r="BB436" s="7">
        <v>0</v>
      </c>
      <c r="BC436" s="7"/>
      <c r="BD436" s="7"/>
      <c r="BE436" s="7"/>
      <c r="BF436" s="7"/>
    </row>
    <row r="437" spans="1:58" hidden="1" x14ac:dyDescent="0.25">
      <c r="A437" s="3" t="s">
        <v>466</v>
      </c>
      <c r="B437" s="3" t="str">
        <f t="shared" si="157"/>
        <v>MS</v>
      </c>
      <c r="C437" s="3" t="s">
        <v>1526</v>
      </c>
      <c r="D437" s="3">
        <v>7</v>
      </c>
      <c r="E437" s="11">
        <f t="shared" si="148"/>
        <v>0</v>
      </c>
      <c r="F437" s="11">
        <f t="shared" si="149"/>
        <v>1</v>
      </c>
      <c r="G437" s="7">
        <v>33.060955255244245</v>
      </c>
      <c r="H437" s="11">
        <f t="shared" si="150"/>
        <v>0.66121910510488491</v>
      </c>
      <c r="I437" s="7">
        <f t="shared" si="151"/>
        <v>-7477385.8163916059</v>
      </c>
      <c r="J437" s="7">
        <v>6013008.5</v>
      </c>
      <c r="K437" s="12">
        <v>0.11</v>
      </c>
      <c r="L437" s="7">
        <v>-348754.49</v>
      </c>
      <c r="M437" s="10">
        <f t="shared" si="152"/>
        <v>5.7999999501081693E-2</v>
      </c>
      <c r="N437" s="12">
        <f t="shared" si="153"/>
        <v>0.16799999950108169</v>
      </c>
      <c r="O437" s="7">
        <f t="shared" si="154"/>
        <v>-448643.14898349636</v>
      </c>
      <c r="P437" s="11">
        <f t="shared" si="155"/>
        <v>7.4612092928772064E-2</v>
      </c>
      <c r="Q437" s="12">
        <f t="shared" si="156"/>
        <v>0.18461209292877206</v>
      </c>
      <c r="R437" s="12">
        <f t="shared" si="158"/>
        <v>1.6612093427690378E-2</v>
      </c>
      <c r="S437" s="12">
        <f t="shared" si="159"/>
        <v>9.8881508791810457E-2</v>
      </c>
      <c r="T437" s="7">
        <f t="shared" si="160"/>
        <v>-22071450.690000001</v>
      </c>
      <c r="U437" s="7">
        <f t="shared" si="161"/>
        <v>14699246.82</v>
      </c>
      <c r="V437" s="7">
        <f t="shared" si="168"/>
        <v>24156548.640000001</v>
      </c>
      <c r="W437" s="7">
        <f t="shared" si="167"/>
        <v>13431464.52</v>
      </c>
      <c r="X437" s="7">
        <f t="shared" si="162"/>
        <v>817315.65</v>
      </c>
      <c r="Y437" s="7" t="str">
        <f t="shared" si="163"/>
        <v/>
      </c>
      <c r="Z437" s="7" t="str">
        <f t="shared" si="164"/>
        <v/>
      </c>
      <c r="AA437" s="7" t="str">
        <f t="shared" si="165"/>
        <v/>
      </c>
      <c r="AB437" s="7" t="str">
        <f t="shared" si="165"/>
        <v/>
      </c>
      <c r="AC437" s="8" t="str">
        <f t="shared" si="166"/>
        <v/>
      </c>
      <c r="AE437" s="9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>
        <v>10785055.779999999</v>
      </c>
      <c r="AR437" s="7">
        <v>13919621.15</v>
      </c>
      <c r="AS437" s="7">
        <v>9683791.9900000002</v>
      </c>
      <c r="AT437" s="7">
        <v>139031.96</v>
      </c>
      <c r="AU437" s="7">
        <v>12826761.949999999</v>
      </c>
      <c r="AV437" s="7">
        <v>14435106.439999999</v>
      </c>
      <c r="AW437" s="7">
        <v>9499548.9499999993</v>
      </c>
      <c r="AX437" s="7">
        <v>846631.68</v>
      </c>
      <c r="AY437" s="7">
        <v>14699246.82</v>
      </c>
      <c r="AZ437" s="7">
        <v>24156548.640000001</v>
      </c>
      <c r="BA437" s="7">
        <v>13431464.52</v>
      </c>
      <c r="BB437" s="7">
        <v>817315.65</v>
      </c>
      <c r="BC437" s="7"/>
      <c r="BD437" s="7"/>
      <c r="BE437" s="7"/>
      <c r="BF437" s="7"/>
    </row>
    <row r="438" spans="1:58" hidden="1" x14ac:dyDescent="0.25">
      <c r="A438" s="3" t="s">
        <v>467</v>
      </c>
      <c r="B438" s="3" t="str">
        <f t="shared" si="157"/>
        <v>MS</v>
      </c>
      <c r="C438" s="3" t="s">
        <v>1526</v>
      </c>
      <c r="D438" s="3">
        <v>4</v>
      </c>
      <c r="E438" s="11">
        <f t="shared" si="148"/>
        <v>5.9678953150895359E-2</v>
      </c>
      <c r="F438" s="11">
        <f t="shared" si="149"/>
        <v>0.94032104684910467</v>
      </c>
      <c r="G438" s="7">
        <v>36.322475747225035</v>
      </c>
      <c r="H438" s="11">
        <f t="shared" si="150"/>
        <v>0.68309576837563724</v>
      </c>
      <c r="I438" s="7">
        <f t="shared" si="151"/>
        <v>-210380770.65030605</v>
      </c>
      <c r="J438" s="7">
        <v>167928098.63</v>
      </c>
      <c r="K438" s="12">
        <v>0.11</v>
      </c>
      <c r="L438" s="7">
        <v>0</v>
      </c>
      <c r="M438" s="10">
        <f t="shared" si="152"/>
        <v>0</v>
      </c>
      <c r="N438" s="12">
        <f t="shared" si="153"/>
        <v>0.11</v>
      </c>
      <c r="O438" s="7">
        <f t="shared" si="154"/>
        <v>-12622846.239018362</v>
      </c>
      <c r="P438" s="11">
        <f t="shared" si="155"/>
        <v>7.5168160313841118E-2</v>
      </c>
      <c r="Q438" s="12">
        <f t="shared" si="156"/>
        <v>0.18516816031384112</v>
      </c>
      <c r="R438" s="12">
        <f t="shared" si="158"/>
        <v>7.5168160313841118E-2</v>
      </c>
      <c r="S438" s="12">
        <f t="shared" si="159"/>
        <v>0.68334691194401009</v>
      </c>
      <c r="T438" s="7">
        <f t="shared" si="160"/>
        <v>-663862295.47000003</v>
      </c>
      <c r="U438" s="7">
        <f t="shared" si="161"/>
        <v>245058111.24000001</v>
      </c>
      <c r="V438" s="7">
        <f t="shared" si="168"/>
        <v>624243688.63999999</v>
      </c>
      <c r="W438" s="7">
        <f t="shared" si="167"/>
        <v>287918034.87</v>
      </c>
      <c r="X438" s="7">
        <f t="shared" si="162"/>
        <v>3241316.8</v>
      </c>
      <c r="Y438" s="7" t="str">
        <f t="shared" si="163"/>
        <v/>
      </c>
      <c r="Z438" s="7" t="str">
        <f t="shared" si="164"/>
        <v/>
      </c>
      <c r="AA438" s="7" t="str">
        <f t="shared" si="165"/>
        <v/>
      </c>
      <c r="AB438" s="7" t="str">
        <f t="shared" si="165"/>
        <v/>
      </c>
      <c r="AC438" s="8" t="str">
        <f t="shared" si="166"/>
        <v/>
      </c>
      <c r="AE438" s="9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>
        <v>166304289.34999999</v>
      </c>
      <c r="AR438" s="7">
        <v>406013254.30000001</v>
      </c>
      <c r="AS438" s="7">
        <v>146918982.22</v>
      </c>
      <c r="AT438" s="7">
        <v>0</v>
      </c>
      <c r="AU438" s="7">
        <v>224632904.61000001</v>
      </c>
      <c r="AV438" s="7">
        <v>457469697.38</v>
      </c>
      <c r="AW438" s="7">
        <v>195474651.81</v>
      </c>
      <c r="AX438" s="7">
        <v>0</v>
      </c>
      <c r="AY438" s="7">
        <v>245058111.24000001</v>
      </c>
      <c r="AZ438" s="7">
        <v>624243688.63999999</v>
      </c>
      <c r="BA438" s="7">
        <v>287918034.87</v>
      </c>
      <c r="BB438" s="7">
        <v>3241316.8</v>
      </c>
      <c r="BC438" s="7"/>
      <c r="BD438" s="7"/>
      <c r="BE438" s="7"/>
      <c r="BF438" s="7"/>
    </row>
    <row r="439" spans="1:58" hidden="1" x14ac:dyDescent="0.25">
      <c r="A439" s="3" t="s">
        <v>1050</v>
      </c>
      <c r="B439" s="3" t="str">
        <f t="shared" si="157"/>
        <v>RS</v>
      </c>
      <c r="C439" s="3" t="s">
        <v>1529</v>
      </c>
      <c r="D439" s="3">
        <v>7</v>
      </c>
      <c r="E439" s="11">
        <f t="shared" si="148"/>
        <v>0</v>
      </c>
      <c r="F439" s="11">
        <f t="shared" si="149"/>
        <v>1</v>
      </c>
      <c r="G439" s="7">
        <v>12.569756739614066</v>
      </c>
      <c r="H439" s="11">
        <f t="shared" si="150"/>
        <v>0.25139513479228132</v>
      </c>
      <c r="I439" s="7">
        <f t="shared" si="151"/>
        <v>-16234903.160515297</v>
      </c>
      <c r="J439" s="7">
        <v>6359352.9800000004</v>
      </c>
      <c r="K439" s="12">
        <v>0.11</v>
      </c>
      <c r="L439" s="7">
        <v>-1128149.22</v>
      </c>
      <c r="M439" s="10">
        <f t="shared" si="152"/>
        <v>0.17740000021197122</v>
      </c>
      <c r="N439" s="12">
        <f t="shared" si="153"/>
        <v>0.28740000021197121</v>
      </c>
      <c r="O439" s="7">
        <f t="shared" si="154"/>
        <v>-974094.18963091774</v>
      </c>
      <c r="P439" s="11">
        <f t="shared" si="155"/>
        <v>0.15317504669019294</v>
      </c>
      <c r="Q439" s="12">
        <f t="shared" si="156"/>
        <v>0.26317504669019293</v>
      </c>
      <c r="R439" s="12">
        <f t="shared" si="158"/>
        <v>-2.4224953521778281E-2</v>
      </c>
      <c r="S439" s="12">
        <f t="shared" si="159"/>
        <v>-8.4290026109642424E-2</v>
      </c>
      <c r="T439" s="7">
        <f t="shared" si="160"/>
        <v>-21686879.039999999</v>
      </c>
      <c r="U439" s="7">
        <f t="shared" si="161"/>
        <v>17650252.780000001</v>
      </c>
      <c r="V439" s="7">
        <f t="shared" si="168"/>
        <v>23777950.300000001</v>
      </c>
      <c r="W439" s="7">
        <f t="shared" si="167"/>
        <v>15559181.52</v>
      </c>
      <c r="X439" s="7">
        <f t="shared" si="162"/>
        <v>0</v>
      </c>
      <c r="Y439" s="7" t="str">
        <f t="shared" si="163"/>
        <v/>
      </c>
      <c r="Z439" s="7" t="str">
        <f t="shared" si="164"/>
        <v/>
      </c>
      <c r="AA439" s="7" t="str">
        <f t="shared" si="165"/>
        <v/>
      </c>
      <c r="AB439" s="7" t="str">
        <f t="shared" si="165"/>
        <v/>
      </c>
      <c r="AC439" s="8" t="str">
        <f t="shared" si="166"/>
        <v/>
      </c>
      <c r="AE439" s="9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>
        <v>11436910.869999999</v>
      </c>
      <c r="AR439" s="7">
        <v>17259880.579999998</v>
      </c>
      <c r="AS439" s="7">
        <v>10250637.43</v>
      </c>
      <c r="AT439" s="7">
        <v>0</v>
      </c>
      <c r="AU439" s="7">
        <v>13729591.83</v>
      </c>
      <c r="AV439" s="7">
        <v>18677317.98</v>
      </c>
      <c r="AW439" s="7">
        <v>12695487.880000001</v>
      </c>
      <c r="AX439" s="7">
        <v>0</v>
      </c>
      <c r="AY439" s="7">
        <v>17650252.780000001</v>
      </c>
      <c r="AZ439" s="7">
        <v>23777950.300000001</v>
      </c>
      <c r="BA439" s="7">
        <v>15559181.52</v>
      </c>
      <c r="BB439" s="7">
        <v>0</v>
      </c>
      <c r="BC439" s="7"/>
      <c r="BD439" s="7"/>
      <c r="BE439" s="7"/>
      <c r="BF439" s="7"/>
    </row>
    <row r="440" spans="1:58" hidden="1" x14ac:dyDescent="0.25">
      <c r="A440" s="3" t="s">
        <v>930</v>
      </c>
      <c r="B440" s="3" t="str">
        <f t="shared" si="157"/>
        <v>RN</v>
      </c>
      <c r="C440" s="3" t="s">
        <v>1528</v>
      </c>
      <c r="D440" s="3">
        <v>7</v>
      </c>
      <c r="E440" s="11">
        <f t="shared" si="148"/>
        <v>3.0321542498335925E-2</v>
      </c>
      <c r="F440" s="11">
        <f t="shared" si="149"/>
        <v>0.96967845750166404</v>
      </c>
      <c r="G440" s="7">
        <v>29.55377843840078</v>
      </c>
      <c r="H440" s="11">
        <f t="shared" si="150"/>
        <v>0.57315324578988813</v>
      </c>
      <c r="I440" s="7">
        <f t="shared" si="151"/>
        <v>-12697225.214292353</v>
      </c>
      <c r="J440" s="7">
        <v>8340066.6299999999</v>
      </c>
      <c r="K440" s="12">
        <v>0.1152</v>
      </c>
      <c r="L440" s="7">
        <v>-357788.86</v>
      </c>
      <c r="M440" s="10">
        <f t="shared" si="152"/>
        <v>4.2900000188607602E-2</v>
      </c>
      <c r="N440" s="12">
        <f t="shared" si="153"/>
        <v>0.15810000018860759</v>
      </c>
      <c r="O440" s="7">
        <f t="shared" si="154"/>
        <v>-761833.51285754121</v>
      </c>
      <c r="P440" s="11">
        <f t="shared" si="155"/>
        <v>9.1346214203751663E-2</v>
      </c>
      <c r="Q440" s="12">
        <f t="shared" si="156"/>
        <v>0.20654621420375166</v>
      </c>
      <c r="R440" s="12">
        <f t="shared" si="158"/>
        <v>4.8446214015144068E-2</v>
      </c>
      <c r="S440" s="12">
        <f t="shared" si="159"/>
        <v>0.30642766576438629</v>
      </c>
      <c r="T440" s="7">
        <f t="shared" si="160"/>
        <v>-29746566.160000004</v>
      </c>
      <c r="U440" s="7">
        <f t="shared" si="161"/>
        <v>7456960.0599999996</v>
      </c>
      <c r="V440" s="7">
        <f t="shared" si="168"/>
        <v>28844604.390000001</v>
      </c>
      <c r="W440" s="7">
        <f t="shared" si="167"/>
        <v>10155799.390000001</v>
      </c>
      <c r="X440" s="7">
        <f t="shared" si="162"/>
        <v>1796877.56</v>
      </c>
      <c r="Y440" s="7" t="str">
        <f t="shared" si="163"/>
        <v/>
      </c>
      <c r="Z440" s="7" t="str">
        <f t="shared" si="164"/>
        <v/>
      </c>
      <c r="AA440" s="7" t="str">
        <f t="shared" si="165"/>
        <v/>
      </c>
      <c r="AB440" s="7" t="str">
        <f t="shared" si="165"/>
        <v/>
      </c>
      <c r="AC440" s="8" t="str">
        <f t="shared" si="166"/>
        <v/>
      </c>
      <c r="AE440" s="9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>
        <v>5694382.0899999999</v>
      </c>
      <c r="AR440" s="7">
        <v>19306605.300000001</v>
      </c>
      <c r="AS440" s="7">
        <v>5194838.07</v>
      </c>
      <c r="AT440" s="7">
        <v>1046846.23</v>
      </c>
      <c r="AU440" s="7">
        <v>6755180.7400000002</v>
      </c>
      <c r="AV440" s="7">
        <v>23331496.34</v>
      </c>
      <c r="AW440" s="7">
        <v>6525822.3399999999</v>
      </c>
      <c r="AX440" s="7">
        <v>1252451.32</v>
      </c>
      <c r="AY440" s="7">
        <v>7456960.0599999996</v>
      </c>
      <c r="AZ440" s="7">
        <v>28844604.390000001</v>
      </c>
      <c r="BA440" s="7">
        <v>10155799.390000001</v>
      </c>
      <c r="BB440" s="7">
        <v>1796877.56</v>
      </c>
      <c r="BC440" s="7"/>
      <c r="BD440" s="7"/>
      <c r="BE440" s="7"/>
      <c r="BF440" s="7"/>
    </row>
    <row r="441" spans="1:58" hidden="1" x14ac:dyDescent="0.25">
      <c r="A441" s="3" t="s">
        <v>777</v>
      </c>
      <c r="B441" s="3" t="str">
        <f t="shared" si="157"/>
        <v>PR</v>
      </c>
      <c r="C441" s="3" t="s">
        <v>1529</v>
      </c>
      <c r="D441" s="3">
        <v>7</v>
      </c>
      <c r="E441" s="11">
        <f t="shared" si="148"/>
        <v>0</v>
      </c>
      <c r="F441" s="11">
        <f t="shared" si="149"/>
        <v>1</v>
      </c>
      <c r="G441" s="7">
        <v>14.370517372517199</v>
      </c>
      <c r="H441" s="11">
        <f t="shared" si="150"/>
        <v>0.28741034745034399</v>
      </c>
      <c r="I441" s="7">
        <f t="shared" si="151"/>
        <v>-5923420.6839842554</v>
      </c>
      <c r="J441" s="7">
        <v>5005581.01</v>
      </c>
      <c r="K441" s="12">
        <v>0.13</v>
      </c>
      <c r="L441" s="7">
        <v>-196266.41</v>
      </c>
      <c r="M441" s="10">
        <f t="shared" si="152"/>
        <v>3.9209516259532083E-2</v>
      </c>
      <c r="N441" s="12">
        <f t="shared" si="153"/>
        <v>0.16920951625953209</v>
      </c>
      <c r="O441" s="7">
        <f t="shared" si="154"/>
        <v>-355405.24103905528</v>
      </c>
      <c r="P441" s="11">
        <f t="shared" si="155"/>
        <v>7.100179586126712E-2</v>
      </c>
      <c r="Q441" s="12">
        <f t="shared" si="156"/>
        <v>0.20100179586126712</v>
      </c>
      <c r="R441" s="12">
        <f t="shared" si="158"/>
        <v>3.179227960173503E-2</v>
      </c>
      <c r="S441" s="12">
        <f t="shared" si="159"/>
        <v>0.18788706630998409</v>
      </c>
      <c r="T441" s="7">
        <f t="shared" si="160"/>
        <v>-8312526.9400000004</v>
      </c>
      <c r="U441" s="7">
        <f t="shared" si="161"/>
        <v>12625501.84</v>
      </c>
      <c r="V441" s="7">
        <f t="shared" si="168"/>
        <v>14457421.99</v>
      </c>
      <c r="W441" s="7">
        <f t="shared" si="167"/>
        <v>6480606.79</v>
      </c>
      <c r="X441" s="7">
        <f t="shared" si="162"/>
        <v>0</v>
      </c>
      <c r="Y441" s="7" t="str">
        <f t="shared" si="163"/>
        <v/>
      </c>
      <c r="Z441" s="7" t="str">
        <f t="shared" si="164"/>
        <v/>
      </c>
      <c r="AA441" s="7" t="str">
        <f t="shared" si="165"/>
        <v/>
      </c>
      <c r="AB441" s="7" t="str">
        <f t="shared" si="165"/>
        <v/>
      </c>
      <c r="AC441" s="8" t="str">
        <f t="shared" si="166"/>
        <v/>
      </c>
      <c r="AE441" s="9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>
        <v>1502067.54</v>
      </c>
      <c r="AR441" s="7">
        <v>9433803.5199999996</v>
      </c>
      <c r="AS441" s="7">
        <v>3281431.16</v>
      </c>
      <c r="AT441" s="7">
        <v>0</v>
      </c>
      <c r="AU441" s="7">
        <v>2798623.73</v>
      </c>
      <c r="AV441" s="7">
        <v>13478667.119999999</v>
      </c>
      <c r="AW441" s="7">
        <v>4805870.1900000004</v>
      </c>
      <c r="AX441" s="7">
        <v>0</v>
      </c>
      <c r="AY441" s="7">
        <v>12625501.84</v>
      </c>
      <c r="AZ441" s="7">
        <v>14457421.99</v>
      </c>
      <c r="BA441" s="7">
        <v>6480606.79</v>
      </c>
      <c r="BB441" s="7">
        <v>0</v>
      </c>
      <c r="BC441" s="7"/>
      <c r="BD441" s="7"/>
      <c r="BE441" s="7"/>
      <c r="BF441" s="7"/>
    </row>
    <row r="442" spans="1:58" hidden="1" x14ac:dyDescent="0.25">
      <c r="A442" s="3" t="s">
        <v>156</v>
      </c>
      <c r="B442" s="3" t="str">
        <f t="shared" si="157"/>
        <v>GO</v>
      </c>
      <c r="C442" s="3" t="s">
        <v>1526</v>
      </c>
      <c r="D442" s="3">
        <v>7</v>
      </c>
      <c r="E442" s="11">
        <f t="shared" si="148"/>
        <v>0.17133727817966404</v>
      </c>
      <c r="F442" s="11">
        <f t="shared" si="149"/>
        <v>0.82866272182033596</v>
      </c>
      <c r="G442" s="7">
        <v>19.962835433650167</v>
      </c>
      <c r="H442" s="11">
        <f t="shared" si="150"/>
        <v>0.33084915091399986</v>
      </c>
      <c r="I442" s="7">
        <f t="shared" si="151"/>
        <v>-26297901.897872388</v>
      </c>
      <c r="J442" s="7">
        <v>6366020.8300000001</v>
      </c>
      <c r="K442" s="12">
        <v>0.11269999999999999</v>
      </c>
      <c r="L442" s="7">
        <v>-381961.25</v>
      </c>
      <c r="M442" s="10">
        <f t="shared" si="152"/>
        <v>6.0000000031416797E-2</v>
      </c>
      <c r="N442" s="12">
        <f t="shared" si="153"/>
        <v>0.17270000003141678</v>
      </c>
      <c r="O442" s="7">
        <f t="shared" si="154"/>
        <v>-1577874.1138723432</v>
      </c>
      <c r="P442" s="11">
        <f t="shared" si="155"/>
        <v>0.24785877332298065</v>
      </c>
      <c r="Q442" s="12">
        <f t="shared" si="156"/>
        <v>0.36055877332298064</v>
      </c>
      <c r="R442" s="12">
        <f t="shared" si="158"/>
        <v>0.18785877329156386</v>
      </c>
      <c r="S442" s="12">
        <f t="shared" si="159"/>
        <v>1.0877751780972176</v>
      </c>
      <c r="T442" s="7">
        <f t="shared" si="160"/>
        <v>-39300408.770000003</v>
      </c>
      <c r="U442" s="7">
        <f t="shared" si="161"/>
        <v>3890693.83</v>
      </c>
      <c r="V442" s="7">
        <f t="shared" si="168"/>
        <v>32566783.699999999</v>
      </c>
      <c r="W442" s="7">
        <f t="shared" si="167"/>
        <v>12107066.77</v>
      </c>
      <c r="X442" s="7">
        <f t="shared" si="162"/>
        <v>1482747.87</v>
      </c>
      <c r="Y442" s="7" t="str">
        <f t="shared" si="163"/>
        <v/>
      </c>
      <c r="Z442" s="7" t="str">
        <f t="shared" si="164"/>
        <v/>
      </c>
      <c r="AA442" s="7" t="str">
        <f t="shared" si="165"/>
        <v/>
      </c>
      <c r="AB442" s="7" t="str">
        <f t="shared" si="165"/>
        <v/>
      </c>
      <c r="AC442" s="8" t="str">
        <f t="shared" si="166"/>
        <v/>
      </c>
      <c r="AE442" s="9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>
        <v>4015629.21</v>
      </c>
      <c r="AR442" s="7">
        <v>15289291.27</v>
      </c>
      <c r="AS442" s="7">
        <v>5174495.04</v>
      </c>
      <c r="AT442" s="7">
        <v>0</v>
      </c>
      <c r="AU442" s="7">
        <v>3237856.27</v>
      </c>
      <c r="AV442" s="7">
        <v>16811581.5</v>
      </c>
      <c r="AW442" s="7">
        <v>9283772.1500000004</v>
      </c>
      <c r="AX442" s="7">
        <v>1486889.34</v>
      </c>
      <c r="AY442" s="7">
        <v>3890693.83</v>
      </c>
      <c r="AZ442" s="7">
        <v>32566783.699999999</v>
      </c>
      <c r="BA442" s="7">
        <v>12107066.77</v>
      </c>
      <c r="BB442" s="7">
        <v>1482747.87</v>
      </c>
      <c r="BC442" s="7"/>
      <c r="BD442" s="7"/>
      <c r="BE442" s="7"/>
      <c r="BF442" s="7"/>
    </row>
    <row r="443" spans="1:58" hidden="1" x14ac:dyDescent="0.25">
      <c r="A443" s="3" t="s">
        <v>892</v>
      </c>
      <c r="B443" s="3" t="str">
        <f t="shared" si="157"/>
        <v>RJ</v>
      </c>
      <c r="C443" s="3" t="s">
        <v>1530</v>
      </c>
      <c r="D443" s="3">
        <v>6</v>
      </c>
      <c r="E443" s="11">
        <f t="shared" si="148"/>
        <v>0</v>
      </c>
      <c r="F443" s="11">
        <f t="shared" si="149"/>
        <v>1</v>
      </c>
      <c r="G443" s="7">
        <v>19.127734538062811</v>
      </c>
      <c r="H443" s="11">
        <f t="shared" si="150"/>
        <v>0.3825546907612562</v>
      </c>
      <c r="I443" s="7">
        <f t="shared" si="151"/>
        <v>-419413.35949284543</v>
      </c>
      <c r="J443" s="7">
        <v>7697167.4000000004</v>
      </c>
      <c r="K443" s="12">
        <v>0.11</v>
      </c>
      <c r="L443" s="7">
        <v>0</v>
      </c>
      <c r="M443" s="10">
        <f t="shared" si="152"/>
        <v>0</v>
      </c>
      <c r="N443" s="12">
        <f t="shared" si="153"/>
        <v>0.11</v>
      </c>
      <c r="O443" s="7">
        <f t="shared" si="154"/>
        <v>-25164.801569570725</v>
      </c>
      <c r="P443" s="11">
        <f t="shared" si="155"/>
        <v>3.2693587474232045E-3</v>
      </c>
      <c r="Q443" s="12">
        <f t="shared" si="156"/>
        <v>0.11326935874742321</v>
      </c>
      <c r="R443" s="12">
        <f t="shared" si="158"/>
        <v>3.2693587474232066E-3</v>
      </c>
      <c r="S443" s="12">
        <f t="shared" si="159"/>
        <v>2.9721443158392757E-2</v>
      </c>
      <c r="T443" s="7">
        <f t="shared" si="160"/>
        <v>-679272.08000000124</v>
      </c>
      <c r="U443" s="7">
        <f t="shared" si="161"/>
        <v>24972739.73</v>
      </c>
      <c r="V443" s="7">
        <f t="shared" si="168"/>
        <v>25472039.670000002</v>
      </c>
      <c r="W443" s="7">
        <f>IF(SUM($BC443:$BF443)&lt;&gt;0,BE443,IF(SUM($AY443:$BB443)&lt;&gt;0,BA443,IF(SUM($AU443:$AX443)&lt;&gt;0,AW443,IF(SUM($AQ443:$AT443)&lt;&gt;0,AS443,""))))*-1</f>
        <v>1116571.6399999999</v>
      </c>
      <c r="X443" s="7">
        <f t="shared" si="162"/>
        <v>936599.5</v>
      </c>
      <c r="Y443" s="7">
        <f t="shared" si="163"/>
        <v>-58743708.206666663</v>
      </c>
      <c r="Z443" s="7">
        <f t="shared" si="164"/>
        <v>-182503358.5</v>
      </c>
      <c r="AA443" s="7">
        <f t="shared" si="165"/>
        <v>3136116.94</v>
      </c>
      <c r="AB443" s="7">
        <f t="shared" si="165"/>
        <v>128277136.06</v>
      </c>
      <c r="AC443" s="8">
        <f t="shared" si="166"/>
        <v>57362339.380000003</v>
      </c>
      <c r="AE443" s="9">
        <v>0</v>
      </c>
      <c r="AF443" s="7">
        <v>77771629.5</v>
      </c>
      <c r="AG443" s="7">
        <v>34060108.310000002</v>
      </c>
      <c r="AH443" s="7">
        <v>2568791.5499999998</v>
      </c>
      <c r="AI443" s="7">
        <v>133132540.43000001</v>
      </c>
      <c r="AJ443" s="7">
        <v>54557761.079999998</v>
      </c>
      <c r="AK443" s="7">
        <v>3136116.94</v>
      </c>
      <c r="AL443" s="7">
        <v>128277136.06</v>
      </c>
      <c r="AM443" s="7">
        <v>57362339.380000003</v>
      </c>
      <c r="AN443" s="7"/>
      <c r="AO443" s="7"/>
      <c r="AP443" s="7"/>
      <c r="AQ443" s="7">
        <v>17634873.5</v>
      </c>
      <c r="AR443" s="7">
        <v>14852377.66</v>
      </c>
      <c r="AS443" s="7">
        <v>-763073.94</v>
      </c>
      <c r="AT443" s="7">
        <v>0</v>
      </c>
      <c r="AU443" s="7">
        <v>19944138.039999999</v>
      </c>
      <c r="AV443" s="7">
        <v>20904610.370000001</v>
      </c>
      <c r="AW443" s="7">
        <v>-1107127.83</v>
      </c>
      <c r="AX443" s="7">
        <v>623463</v>
      </c>
      <c r="AY443" s="7">
        <v>24972739.73</v>
      </c>
      <c r="AZ443" s="7">
        <v>25472039.670000002</v>
      </c>
      <c r="BA443" s="7">
        <v>-1116571.6399999999</v>
      </c>
      <c r="BB443" s="7">
        <v>936599.5</v>
      </c>
      <c r="BC443" s="7"/>
      <c r="BD443" s="7"/>
      <c r="BE443" s="7"/>
      <c r="BF443" s="7"/>
    </row>
    <row r="444" spans="1:58" hidden="1" x14ac:dyDescent="0.25">
      <c r="A444" s="3" t="s">
        <v>267</v>
      </c>
      <c r="B444" s="3" t="str">
        <f t="shared" si="157"/>
        <v>MA</v>
      </c>
      <c r="C444" s="3" t="s">
        <v>1528</v>
      </c>
      <c r="D444" s="3">
        <v>6</v>
      </c>
      <c r="E444" s="11">
        <f t="shared" si="148"/>
        <v>0</v>
      </c>
      <c r="F444" s="11">
        <f t="shared" si="149"/>
        <v>1</v>
      </c>
      <c r="G444" s="7">
        <v>21.09316175221841</v>
      </c>
      <c r="H444" s="11">
        <f t="shared" si="150"/>
        <v>0.42186323504436823</v>
      </c>
      <c r="I444" s="7">
        <f t="shared" si="151"/>
        <v>-13259689.3559721</v>
      </c>
      <c r="J444" s="7">
        <v>6352242.805714285</v>
      </c>
      <c r="K444" s="12">
        <v>0.11</v>
      </c>
      <c r="L444" s="7">
        <v>-311927.14</v>
      </c>
      <c r="M444" s="10">
        <f t="shared" si="152"/>
        <v>4.9105040462149814E-2</v>
      </c>
      <c r="N444" s="12">
        <f t="shared" si="153"/>
        <v>0.15910504046214982</v>
      </c>
      <c r="O444" s="7">
        <f t="shared" si="154"/>
        <v>-795581.36135832593</v>
      </c>
      <c r="P444" s="11">
        <f t="shared" si="155"/>
        <v>0.12524416740535249</v>
      </c>
      <c r="Q444" s="12">
        <f t="shared" si="156"/>
        <v>0.23524416740535248</v>
      </c>
      <c r="R444" s="12">
        <f t="shared" si="158"/>
        <v>7.6139126943202656E-2</v>
      </c>
      <c r="S444" s="12">
        <f t="shared" si="159"/>
        <v>0.47854629068973908</v>
      </c>
      <c r="T444" s="7">
        <f t="shared" si="160"/>
        <v>-22935212.150000002</v>
      </c>
      <c r="U444" s="7">
        <f t="shared" si="161"/>
        <v>7544591.1600000001</v>
      </c>
      <c r="V444" s="7">
        <f t="shared" si="168"/>
        <v>23788175.440000001</v>
      </c>
      <c r="W444" s="7">
        <f t="shared" ref="W444:W471" si="169">IF(SUM($BC444:$BF444)&lt;&gt;0,BE444,IF(SUM($AY444:$BB444)&lt;&gt;0,BA444,IF(SUM($AU444:$AX444)&lt;&gt;0,AW444,IF(SUM($AQ444:$AT444)&lt;&gt;0,AS444,""))))</f>
        <v>6691627.8700000001</v>
      </c>
      <c r="X444" s="7">
        <f t="shared" si="162"/>
        <v>0</v>
      </c>
      <c r="Y444" s="7" t="str">
        <f t="shared" si="163"/>
        <v/>
      </c>
      <c r="Z444" s="7" t="str">
        <f t="shared" si="164"/>
        <v/>
      </c>
      <c r="AA444" s="7" t="str">
        <f t="shared" si="165"/>
        <v/>
      </c>
      <c r="AB444" s="7" t="str">
        <f t="shared" si="165"/>
        <v/>
      </c>
      <c r="AC444" s="8" t="str">
        <f t="shared" si="166"/>
        <v/>
      </c>
      <c r="AE444" s="9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>
        <v>4297528.53</v>
      </c>
      <c r="AR444" s="7">
        <v>15320464.83</v>
      </c>
      <c r="AS444" s="7">
        <v>6726996.4400000004</v>
      </c>
      <c r="AT444" s="7">
        <v>0</v>
      </c>
      <c r="AU444" s="7">
        <v>4297528.53</v>
      </c>
      <c r="AV444" s="7">
        <v>15320464.83</v>
      </c>
      <c r="AW444" s="7">
        <v>6726996.4400000004</v>
      </c>
      <c r="AX444" s="7">
        <v>0</v>
      </c>
      <c r="AY444" s="7">
        <v>7544591.1600000001</v>
      </c>
      <c r="AZ444" s="7">
        <v>23788175.440000001</v>
      </c>
      <c r="BA444" s="7">
        <v>6691627.8700000001</v>
      </c>
      <c r="BB444" s="7">
        <v>0</v>
      </c>
      <c r="BC444" s="7"/>
      <c r="BD444" s="7"/>
      <c r="BE444" s="7"/>
      <c r="BF444" s="7"/>
    </row>
    <row r="445" spans="1:58" hidden="1" x14ac:dyDescent="0.25">
      <c r="A445" s="3" t="s">
        <v>893</v>
      </c>
      <c r="B445" s="3" t="str">
        <f t="shared" si="157"/>
        <v>RJ</v>
      </c>
      <c r="C445" s="3" t="s">
        <v>1530</v>
      </c>
      <c r="D445" s="3">
        <v>3</v>
      </c>
      <c r="E445" s="11">
        <f t="shared" si="148"/>
        <v>0</v>
      </c>
      <c r="F445" s="11">
        <f t="shared" si="149"/>
        <v>1</v>
      </c>
      <c r="G445" s="7">
        <v>13.597195009395683</v>
      </c>
      <c r="H445" s="11">
        <f t="shared" si="150"/>
        <v>0.27194390018791365</v>
      </c>
      <c r="I445" s="7">
        <f t="shared" si="151"/>
        <v>-3982777.3818986826</v>
      </c>
      <c r="J445" s="7">
        <v>29458528.289999999</v>
      </c>
      <c r="K445" s="12">
        <v>0.11</v>
      </c>
      <c r="L445" s="7">
        <v>-377316.42</v>
      </c>
      <c r="M445" s="10">
        <f t="shared" si="152"/>
        <v>1.2808393422969603E-2</v>
      </c>
      <c r="N445" s="12">
        <f t="shared" si="153"/>
        <v>0.12280839342296961</v>
      </c>
      <c r="O445" s="7">
        <f t="shared" si="154"/>
        <v>-238966.64291392095</v>
      </c>
      <c r="P445" s="11">
        <f t="shared" si="155"/>
        <v>8.1119681391225718E-3</v>
      </c>
      <c r="Q445" s="12">
        <f t="shared" si="156"/>
        <v>0.11811196813912257</v>
      </c>
      <c r="R445" s="12">
        <f t="shared" si="158"/>
        <v>-4.6964252838470333E-3</v>
      </c>
      <c r="S445" s="12">
        <f t="shared" si="159"/>
        <v>-3.8241891722106236E-2</v>
      </c>
      <c r="T445" s="7">
        <f t="shared" si="160"/>
        <v>-5470426.5</v>
      </c>
      <c r="U445" s="7">
        <f t="shared" si="161"/>
        <v>27454063.289999999</v>
      </c>
      <c r="V445" s="7">
        <f t="shared" si="168"/>
        <v>32924489.789999999</v>
      </c>
      <c r="W445" s="7">
        <f t="shared" si="169"/>
        <v>0</v>
      </c>
      <c r="X445" s="7">
        <f t="shared" si="162"/>
        <v>0</v>
      </c>
      <c r="Y445" s="7">
        <f t="shared" si="163"/>
        <v>-6557930383.4933338</v>
      </c>
      <c r="Z445" s="7">
        <f t="shared" si="164"/>
        <v>-19702224173.5</v>
      </c>
      <c r="AA445" s="7">
        <f t="shared" si="165"/>
        <v>14216511.51</v>
      </c>
      <c r="AB445" s="7">
        <f t="shared" si="165"/>
        <v>13323332837.790001</v>
      </c>
      <c r="AC445" s="8">
        <f t="shared" si="166"/>
        <v>6393107847.2200003</v>
      </c>
      <c r="AE445" s="9">
        <v>213685523.74000001</v>
      </c>
      <c r="AF445" s="7">
        <v>11406381197.889999</v>
      </c>
      <c r="AG445" s="7">
        <v>4615749705.3199997</v>
      </c>
      <c r="AH445" s="7">
        <v>147881387.24000001</v>
      </c>
      <c r="AI445" s="7">
        <v>13831326018.33</v>
      </c>
      <c r="AJ445" s="7">
        <v>5578351012.4499998</v>
      </c>
      <c r="AK445" s="7">
        <v>14216511.51</v>
      </c>
      <c r="AL445" s="7">
        <v>13323332837.790001</v>
      </c>
      <c r="AM445" s="7">
        <v>6393107847.2200003</v>
      </c>
      <c r="AN445" s="7"/>
      <c r="AO445" s="7"/>
      <c r="AP445" s="7"/>
      <c r="AQ445" s="7">
        <v>22930435.5</v>
      </c>
      <c r="AR445" s="7">
        <v>158941.54</v>
      </c>
      <c r="AS445" s="7">
        <v>0</v>
      </c>
      <c r="AT445" s="7">
        <v>0</v>
      </c>
      <c r="AU445" s="7">
        <v>25989767.32</v>
      </c>
      <c r="AV445" s="7">
        <v>3750910.03</v>
      </c>
      <c r="AW445" s="7">
        <v>0</v>
      </c>
      <c r="AX445" s="7">
        <v>0</v>
      </c>
      <c r="AY445" s="7">
        <v>27454063.289999999</v>
      </c>
      <c r="AZ445" s="7">
        <v>32924489.789999999</v>
      </c>
      <c r="BA445" s="7">
        <v>0</v>
      </c>
      <c r="BB445" s="7">
        <v>0</v>
      </c>
      <c r="BC445" s="7"/>
      <c r="BD445" s="7"/>
      <c r="BE445" s="7"/>
      <c r="BF445" s="7"/>
    </row>
    <row r="446" spans="1:58" hidden="1" x14ac:dyDescent="0.25">
      <c r="A446" s="3" t="s">
        <v>157</v>
      </c>
      <c r="B446" s="3" t="str">
        <f t="shared" si="157"/>
        <v>GO</v>
      </c>
      <c r="C446" s="3" t="s">
        <v>1526</v>
      </c>
      <c r="D446" s="3">
        <v>7</v>
      </c>
      <c r="E446" s="11">
        <f t="shared" si="148"/>
        <v>0.61452698187179289</v>
      </c>
      <c r="F446" s="11">
        <f t="shared" si="149"/>
        <v>0.38547301812820711</v>
      </c>
      <c r="G446" s="7">
        <v>9.8114841428712012</v>
      </c>
      <c r="H446" s="11">
        <f t="shared" si="150"/>
        <v>7.5641248097392144E-2</v>
      </c>
      <c r="I446" s="7">
        <f t="shared" si="151"/>
        <v>-28085162.784057435</v>
      </c>
      <c r="J446" s="7">
        <v>6885032.1800000016</v>
      </c>
      <c r="K446" s="12">
        <v>0.11</v>
      </c>
      <c r="L446" s="7">
        <v>-497346.31</v>
      </c>
      <c r="M446" s="10">
        <f t="shared" si="152"/>
        <v>7.2235872977430282E-2</v>
      </c>
      <c r="N446" s="12">
        <f t="shared" si="153"/>
        <v>0.18223587297743027</v>
      </c>
      <c r="O446" s="7">
        <f t="shared" si="154"/>
        <v>-1685109.767043446</v>
      </c>
      <c r="P446" s="11">
        <f t="shared" si="155"/>
        <v>0.24474972999232164</v>
      </c>
      <c r="Q446" s="12">
        <f t="shared" si="156"/>
        <v>0.35474972999232163</v>
      </c>
      <c r="R446" s="12">
        <f t="shared" si="158"/>
        <v>0.17251385701489136</v>
      </c>
      <c r="S446" s="12">
        <f t="shared" si="159"/>
        <v>0.94665146985773219</v>
      </c>
      <c r="T446" s="7">
        <f t="shared" si="160"/>
        <v>-30383401.169999998</v>
      </c>
      <c r="U446" s="7">
        <f t="shared" si="161"/>
        <v>3539865.56</v>
      </c>
      <c r="V446" s="7">
        <f t="shared" si="168"/>
        <v>11711981.35</v>
      </c>
      <c r="W446" s="7">
        <f t="shared" si="169"/>
        <v>22211285.379999999</v>
      </c>
      <c r="X446" s="7">
        <f t="shared" si="162"/>
        <v>0</v>
      </c>
      <c r="Y446" s="7" t="str">
        <f t="shared" si="163"/>
        <v/>
      </c>
      <c r="Z446" s="7" t="str">
        <f t="shared" si="164"/>
        <v/>
      </c>
      <c r="AA446" s="7" t="str">
        <f t="shared" si="165"/>
        <v/>
      </c>
      <c r="AB446" s="7" t="str">
        <f t="shared" si="165"/>
        <v/>
      </c>
      <c r="AC446" s="8" t="str">
        <f t="shared" si="166"/>
        <v/>
      </c>
      <c r="AE446" s="9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>
        <v>2985694.41</v>
      </c>
      <c r="AR446" s="7">
        <v>13715122.380000001</v>
      </c>
      <c r="AS446" s="7">
        <v>17997510.620000001</v>
      </c>
      <c r="AT446" s="7">
        <v>0</v>
      </c>
      <c r="AU446" s="7">
        <v>3673764.39</v>
      </c>
      <c r="AV446" s="7">
        <v>17046515.82</v>
      </c>
      <c r="AW446" s="7">
        <v>19078272.109999999</v>
      </c>
      <c r="AX446" s="7">
        <v>0</v>
      </c>
      <c r="AY446" s="7">
        <v>3539865.56</v>
      </c>
      <c r="AZ446" s="7">
        <v>11711981.35</v>
      </c>
      <c r="BA446" s="7">
        <v>22211285.379999999</v>
      </c>
      <c r="BB446" s="7">
        <v>0</v>
      </c>
      <c r="BC446" s="7"/>
      <c r="BD446" s="7"/>
      <c r="BE446" s="7"/>
      <c r="BF446" s="7"/>
    </row>
    <row r="447" spans="1:58" hidden="1" x14ac:dyDescent="0.25">
      <c r="A447" s="3" t="s">
        <v>158</v>
      </c>
      <c r="B447" s="3" t="str">
        <f t="shared" si="157"/>
        <v>GO</v>
      </c>
      <c r="C447" s="3" t="s">
        <v>1526</v>
      </c>
      <c r="D447" s="3">
        <v>6</v>
      </c>
      <c r="E447" s="11">
        <f t="shared" si="148"/>
        <v>0.28397323554893056</v>
      </c>
      <c r="F447" s="11">
        <f t="shared" si="149"/>
        <v>0.71602676445106939</v>
      </c>
      <c r="G447" s="7">
        <v>20.052984177725662</v>
      </c>
      <c r="H447" s="11">
        <f t="shared" si="150"/>
        <v>0.28716946756730788</v>
      </c>
      <c r="I447" s="7">
        <f t="shared" si="151"/>
        <v>-49152684.882550701</v>
      </c>
      <c r="J447" s="7">
        <v>9860899.379999999</v>
      </c>
      <c r="K447" s="12">
        <v>0.125</v>
      </c>
      <c r="L447" s="7">
        <v>-478800.28</v>
      </c>
      <c r="M447" s="10">
        <f t="shared" si="152"/>
        <v>4.8555437141069385E-2</v>
      </c>
      <c r="N447" s="12">
        <f t="shared" si="153"/>
        <v>0.17355543714106939</v>
      </c>
      <c r="O447" s="7">
        <f t="shared" si="154"/>
        <v>-2949161.0929530421</v>
      </c>
      <c r="P447" s="11">
        <f t="shared" si="155"/>
        <v>0.29907627887721561</v>
      </c>
      <c r="Q447" s="12">
        <f t="shared" si="156"/>
        <v>0.42407627887721561</v>
      </c>
      <c r="R447" s="12">
        <f t="shared" si="158"/>
        <v>0.25052084173614619</v>
      </c>
      <c r="S447" s="12">
        <f t="shared" si="159"/>
        <v>1.4434629410804214</v>
      </c>
      <c r="T447" s="7">
        <f t="shared" si="160"/>
        <v>-68954236.170000002</v>
      </c>
      <c r="U447" s="7">
        <f t="shared" si="161"/>
        <v>3143304.08</v>
      </c>
      <c r="V447" s="7">
        <f t="shared" si="168"/>
        <v>49373078.619999997</v>
      </c>
      <c r="W447" s="7">
        <f t="shared" si="169"/>
        <v>22724461.629999999</v>
      </c>
      <c r="X447" s="7">
        <f t="shared" si="162"/>
        <v>0</v>
      </c>
      <c r="Y447" s="7" t="str">
        <f t="shared" si="163"/>
        <v/>
      </c>
      <c r="Z447" s="7" t="str">
        <f t="shared" si="164"/>
        <v/>
      </c>
      <c r="AA447" s="7" t="str">
        <f t="shared" si="165"/>
        <v/>
      </c>
      <c r="AB447" s="7" t="str">
        <f t="shared" si="165"/>
        <v/>
      </c>
      <c r="AC447" s="8" t="str">
        <f t="shared" si="166"/>
        <v/>
      </c>
      <c r="AE447" s="9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>
        <v>745767.24</v>
      </c>
      <c r="AR447" s="7">
        <v>33330867.84</v>
      </c>
      <c r="AS447" s="7">
        <v>1019229.19</v>
      </c>
      <c r="AT447" s="7">
        <v>0</v>
      </c>
      <c r="AU447" s="7">
        <v>2208800.66</v>
      </c>
      <c r="AV447" s="7">
        <v>35235198.740000002</v>
      </c>
      <c r="AW447" s="7">
        <v>12197785.630000001</v>
      </c>
      <c r="AX447" s="7">
        <v>0</v>
      </c>
      <c r="AY447" s="7">
        <v>3143304.08</v>
      </c>
      <c r="AZ447" s="7">
        <v>49373078.619999997</v>
      </c>
      <c r="BA447" s="7">
        <v>22724461.629999999</v>
      </c>
      <c r="BB447" s="7">
        <v>0</v>
      </c>
      <c r="BC447" s="7"/>
      <c r="BD447" s="7"/>
      <c r="BE447" s="7"/>
      <c r="BF447" s="7"/>
    </row>
    <row r="448" spans="1:58" hidden="1" x14ac:dyDescent="0.25">
      <c r="A448" s="3" t="s">
        <v>468</v>
      </c>
      <c r="B448" s="3" t="str">
        <f t="shared" si="157"/>
        <v>MS</v>
      </c>
      <c r="C448" s="3" t="s">
        <v>1526</v>
      </c>
      <c r="D448" s="3">
        <v>6</v>
      </c>
      <c r="E448" s="11">
        <f t="shared" si="148"/>
        <v>0.49625013405516544</v>
      </c>
      <c r="F448" s="11">
        <f t="shared" si="149"/>
        <v>0.50374986594483451</v>
      </c>
      <c r="G448" s="7">
        <v>38.260886213433629</v>
      </c>
      <c r="H448" s="11">
        <f t="shared" si="150"/>
        <v>0.38547832601895515</v>
      </c>
      <c r="I448" s="7">
        <f t="shared" si="151"/>
        <v>-4716633.1099220365</v>
      </c>
      <c r="J448" s="7">
        <v>8109089.4600000009</v>
      </c>
      <c r="K448" s="12">
        <v>0.11</v>
      </c>
      <c r="L448" s="7">
        <v>0</v>
      </c>
      <c r="M448" s="10">
        <f t="shared" si="152"/>
        <v>0</v>
      </c>
      <c r="N448" s="12">
        <f t="shared" si="153"/>
        <v>0.11</v>
      </c>
      <c r="O448" s="7">
        <f t="shared" si="154"/>
        <v>-282997.9865953222</v>
      </c>
      <c r="P448" s="11">
        <f t="shared" si="155"/>
        <v>3.4898861085609752E-2</v>
      </c>
      <c r="Q448" s="12">
        <f t="shared" si="156"/>
        <v>0.14489886108560976</v>
      </c>
      <c r="R448" s="12">
        <f t="shared" si="158"/>
        <v>3.4898861085609759E-2</v>
      </c>
      <c r="S448" s="12">
        <f t="shared" si="159"/>
        <v>0.31726237350554332</v>
      </c>
      <c r="T448" s="7">
        <f t="shared" si="160"/>
        <v>-7675291.71</v>
      </c>
      <c r="U448" s="7">
        <f t="shared" si="161"/>
        <v>4428463.17</v>
      </c>
      <c r="V448" s="7">
        <f>IF(SUM($BC448:$BF448)&lt;&gt;0,BD448,IF(SUM($AY448:$BB448)&lt;&gt;0,AZ448,IF(SUM($AU448:$AX448)&lt;&gt;0,AV448,IF(SUM($AQ448:$AT448)&lt;&gt;0,AR448,""))))*-1</f>
        <v>3866427.17</v>
      </c>
      <c r="W448" s="7">
        <f t="shared" si="169"/>
        <v>8237327.71</v>
      </c>
      <c r="X448" s="7">
        <f t="shared" si="162"/>
        <v>0</v>
      </c>
      <c r="Y448" s="7" t="str">
        <f t="shared" si="163"/>
        <v/>
      </c>
      <c r="Z448" s="7" t="str">
        <f t="shared" si="164"/>
        <v/>
      </c>
      <c r="AA448" s="7" t="str">
        <f t="shared" si="165"/>
        <v/>
      </c>
      <c r="AB448" s="7" t="str">
        <f t="shared" si="165"/>
        <v/>
      </c>
      <c r="AC448" s="8" t="str">
        <f t="shared" si="166"/>
        <v/>
      </c>
      <c r="AE448" s="9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>
        <v>2689328.04</v>
      </c>
      <c r="AR448" s="7">
        <v>1466569.77</v>
      </c>
      <c r="AS448" s="7">
        <v>0</v>
      </c>
      <c r="AT448" s="7">
        <v>0</v>
      </c>
      <c r="AU448" s="7">
        <v>7834075.0999999996</v>
      </c>
      <c r="AV448" s="7">
        <v>1528437.69</v>
      </c>
      <c r="AW448" s="7">
        <v>5460016.8399999999</v>
      </c>
      <c r="AX448" s="7">
        <v>0</v>
      </c>
      <c r="AY448" s="7">
        <v>4428463.17</v>
      </c>
      <c r="AZ448" s="7">
        <v>-3866427.17</v>
      </c>
      <c r="BA448" s="7">
        <v>8237327.71</v>
      </c>
      <c r="BB448" s="7">
        <v>0</v>
      </c>
      <c r="BC448" s="7"/>
      <c r="BD448" s="7"/>
      <c r="BE448" s="7"/>
      <c r="BF448" s="7"/>
    </row>
    <row r="449" spans="1:58" hidden="1" x14ac:dyDescent="0.25">
      <c r="A449" s="3" t="s">
        <v>715</v>
      </c>
      <c r="B449" s="3" t="str">
        <f t="shared" si="157"/>
        <v>PI</v>
      </c>
      <c r="C449" s="3" t="s">
        <v>1528</v>
      </c>
      <c r="D449" s="3">
        <v>7</v>
      </c>
      <c r="E449" s="11">
        <f t="shared" si="148"/>
        <v>0</v>
      </c>
      <c r="F449" s="11">
        <f t="shared" si="149"/>
        <v>1</v>
      </c>
      <c r="G449" s="7">
        <v>21.233772844818763</v>
      </c>
      <c r="H449" s="11">
        <f t="shared" si="150"/>
        <v>0.42467545689637526</v>
      </c>
      <c r="I449" s="7">
        <f t="shared" si="151"/>
        <v>-8320510.2656639656</v>
      </c>
      <c r="J449" s="7">
        <v>3307366.58</v>
      </c>
      <c r="K449" s="12">
        <v>0.11</v>
      </c>
      <c r="L449" s="7">
        <v>0</v>
      </c>
      <c r="M449" s="10">
        <f t="shared" si="152"/>
        <v>0</v>
      </c>
      <c r="N449" s="12">
        <f t="shared" si="153"/>
        <v>0.11</v>
      </c>
      <c r="O449" s="7">
        <f t="shared" si="154"/>
        <v>-499230.61593983794</v>
      </c>
      <c r="P449" s="11">
        <f t="shared" si="155"/>
        <v>0.15094505065109473</v>
      </c>
      <c r="Q449" s="12">
        <f t="shared" si="156"/>
        <v>0.26094505065109475</v>
      </c>
      <c r="R449" s="12">
        <f t="shared" si="158"/>
        <v>0.15094505065109476</v>
      </c>
      <c r="S449" s="12">
        <f t="shared" si="159"/>
        <v>1.3722277331917705</v>
      </c>
      <c r="T449" s="7">
        <f t="shared" si="160"/>
        <v>-14462289.789999999</v>
      </c>
      <c r="U449" s="7">
        <f t="shared" si="161"/>
        <v>861526.96</v>
      </c>
      <c r="V449" s="7">
        <f t="shared" ref="V449:V471" si="170">IF(SUM($BC449:$BF449)&lt;&gt;0,BD449,IF(SUM($AY449:$BB449)&lt;&gt;0,AZ449,IF(SUM($AU449:$AX449)&lt;&gt;0,AV449,IF(SUM($AQ449:$AT449)&lt;&gt;0,AR449,""))))</f>
        <v>15323816.75</v>
      </c>
      <c r="W449" s="7">
        <f t="shared" si="169"/>
        <v>0</v>
      </c>
      <c r="X449" s="7">
        <f t="shared" si="162"/>
        <v>0</v>
      </c>
      <c r="Y449" s="7" t="str">
        <f t="shared" si="163"/>
        <v/>
      </c>
      <c r="Z449" s="7" t="str">
        <f t="shared" si="164"/>
        <v/>
      </c>
      <c r="AA449" s="7" t="str">
        <f t="shared" si="165"/>
        <v/>
      </c>
      <c r="AB449" s="7" t="str">
        <f t="shared" si="165"/>
        <v/>
      </c>
      <c r="AC449" s="8" t="str">
        <f t="shared" si="166"/>
        <v/>
      </c>
      <c r="AE449" s="9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>
        <v>0</v>
      </c>
      <c r="AR449" s="7">
        <v>14956075.449999999</v>
      </c>
      <c r="AS449" s="7">
        <v>0</v>
      </c>
      <c r="AT449" s="7">
        <v>0</v>
      </c>
      <c r="AU449" s="7">
        <v>515589.39</v>
      </c>
      <c r="AV449" s="7">
        <v>13734975.039999999</v>
      </c>
      <c r="AW449" s="7">
        <v>0</v>
      </c>
      <c r="AX449" s="7">
        <v>0</v>
      </c>
      <c r="AY449" s="7">
        <v>861526.96</v>
      </c>
      <c r="AZ449" s="7">
        <v>15323816.75</v>
      </c>
      <c r="BA449" s="7">
        <v>0</v>
      </c>
      <c r="BB449" s="7">
        <v>0</v>
      </c>
      <c r="BC449" s="7"/>
      <c r="BD449" s="7"/>
      <c r="BE449" s="7"/>
      <c r="BF449" s="7"/>
    </row>
    <row r="450" spans="1:58" hidden="1" x14ac:dyDescent="0.25">
      <c r="A450" s="3" t="s">
        <v>1359</v>
      </c>
      <c r="B450" s="3" t="str">
        <f t="shared" si="157"/>
        <v>SP</v>
      </c>
      <c r="C450" s="3" t="s">
        <v>1530</v>
      </c>
      <c r="D450" s="3">
        <v>4</v>
      </c>
      <c r="E450" s="11">
        <f t="shared" si="148"/>
        <v>0</v>
      </c>
      <c r="F450" s="11">
        <f t="shared" si="149"/>
        <v>1</v>
      </c>
      <c r="G450" s="7">
        <v>9.3109558517311743</v>
      </c>
      <c r="H450" s="11">
        <f t="shared" si="150"/>
        <v>0.18621911703462349</v>
      </c>
      <c r="I450" s="7">
        <f t="shared" si="151"/>
        <v>-224229213.81280506</v>
      </c>
      <c r="J450" s="7">
        <v>150029273.16000003</v>
      </c>
      <c r="K450" s="12">
        <v>0.11</v>
      </c>
      <c r="L450" s="7">
        <v>-9202173.7300000004</v>
      </c>
      <c r="M450" s="10">
        <f t="shared" si="152"/>
        <v>6.1335854904704244E-2</v>
      </c>
      <c r="N450" s="12">
        <f t="shared" si="153"/>
        <v>0.17133585490470424</v>
      </c>
      <c r="O450" s="7">
        <f t="shared" si="154"/>
        <v>-13453752.828768304</v>
      </c>
      <c r="P450" s="11">
        <f t="shared" si="155"/>
        <v>8.9674185213311219E-2</v>
      </c>
      <c r="Q450" s="12">
        <f t="shared" si="156"/>
        <v>0.19967418521331121</v>
      </c>
      <c r="R450" s="12">
        <f t="shared" si="158"/>
        <v>2.8338330308606968E-2</v>
      </c>
      <c r="S450" s="12">
        <f t="shared" si="159"/>
        <v>0.16539638083557318</v>
      </c>
      <c r="T450" s="7">
        <f t="shared" si="160"/>
        <v>-275540036.02999997</v>
      </c>
      <c r="U450" s="7">
        <f t="shared" si="161"/>
        <v>265556559.03</v>
      </c>
      <c r="V450" s="7">
        <f t="shared" si="170"/>
        <v>466279189.83999997</v>
      </c>
      <c r="W450" s="7">
        <f t="shared" si="169"/>
        <v>74817405.219999999</v>
      </c>
      <c r="X450" s="7">
        <f t="shared" si="162"/>
        <v>0</v>
      </c>
      <c r="Y450" s="7">
        <f t="shared" si="163"/>
        <v>-32187687.646666665</v>
      </c>
      <c r="Z450" s="7">
        <f t="shared" si="164"/>
        <v>-96563062.939999998</v>
      </c>
      <c r="AA450" s="7">
        <f t="shared" si="165"/>
        <v>0</v>
      </c>
      <c r="AB450" s="7">
        <f t="shared" si="165"/>
        <v>0</v>
      </c>
      <c r="AC450" s="8">
        <f t="shared" si="166"/>
        <v>96563062.939999998</v>
      </c>
      <c r="AE450" s="9">
        <v>0</v>
      </c>
      <c r="AF450" s="7">
        <v>0</v>
      </c>
      <c r="AG450" s="7">
        <v>86793064.790000007</v>
      </c>
      <c r="AH450" s="7">
        <v>0</v>
      </c>
      <c r="AI450" s="7">
        <v>0</v>
      </c>
      <c r="AJ450" s="7">
        <v>86415126.329999998</v>
      </c>
      <c r="AK450" s="7">
        <v>0</v>
      </c>
      <c r="AL450" s="7">
        <v>0</v>
      </c>
      <c r="AM450" s="7">
        <v>96563062.939999998</v>
      </c>
      <c r="AN450" s="7"/>
      <c r="AO450" s="7"/>
      <c r="AP450" s="7"/>
      <c r="AQ450" s="7">
        <v>129780684.52</v>
      </c>
      <c r="AR450" s="7">
        <v>382094911.13999999</v>
      </c>
      <c r="AS450" s="7">
        <v>0</v>
      </c>
      <c r="AT450" s="7">
        <v>0</v>
      </c>
      <c r="AU450" s="7">
        <v>178961891.03</v>
      </c>
      <c r="AV450" s="7">
        <v>401921047.05000001</v>
      </c>
      <c r="AW450" s="7">
        <v>34935102.68</v>
      </c>
      <c r="AX450" s="7">
        <v>0</v>
      </c>
      <c r="AY450" s="7">
        <v>265556559.03</v>
      </c>
      <c r="AZ450" s="7">
        <v>466279189.83999997</v>
      </c>
      <c r="BA450" s="7">
        <v>74817405.219999999</v>
      </c>
      <c r="BB450" s="7">
        <v>0</v>
      </c>
      <c r="BC450" s="7"/>
      <c r="BD450" s="7"/>
      <c r="BE450" s="7"/>
      <c r="BF450" s="7"/>
    </row>
    <row r="451" spans="1:58" hidden="1" x14ac:dyDescent="0.25">
      <c r="A451" s="3" t="s">
        <v>1051</v>
      </c>
      <c r="B451" s="3" t="str">
        <f t="shared" si="157"/>
        <v>RS</v>
      </c>
      <c r="C451" s="3" t="s">
        <v>1529</v>
      </c>
      <c r="D451" s="3">
        <v>6</v>
      </c>
      <c r="E451" s="11">
        <f t="shared" si="148"/>
        <v>0</v>
      </c>
      <c r="F451" s="11">
        <f t="shared" si="149"/>
        <v>1</v>
      </c>
      <c r="G451" s="7">
        <v>23.418696644873624</v>
      </c>
      <c r="H451" s="11">
        <f t="shared" si="150"/>
        <v>0.46837393289747248</v>
      </c>
      <c r="I451" s="7">
        <f t="shared" si="151"/>
        <v>-18968099.327177126</v>
      </c>
      <c r="J451" s="7">
        <v>11443108.83</v>
      </c>
      <c r="K451" s="12">
        <v>0.1103</v>
      </c>
      <c r="L451" s="7">
        <v>-2218818.7999999998</v>
      </c>
      <c r="M451" s="10">
        <f t="shared" si="152"/>
        <v>0.19389999981325004</v>
      </c>
      <c r="N451" s="12">
        <f t="shared" si="153"/>
        <v>0.30419999981325002</v>
      </c>
      <c r="O451" s="7">
        <f t="shared" si="154"/>
        <v>-1138085.9596306274</v>
      </c>
      <c r="P451" s="11">
        <f t="shared" si="155"/>
        <v>9.9456011171277781E-2</v>
      </c>
      <c r="Q451" s="12">
        <f t="shared" si="156"/>
        <v>0.20975601117127779</v>
      </c>
      <c r="R451" s="12">
        <f t="shared" si="158"/>
        <v>-9.4443988641972232E-2</v>
      </c>
      <c r="S451" s="12">
        <f t="shared" si="159"/>
        <v>-0.31046676101233361</v>
      </c>
      <c r="T451" s="7">
        <f t="shared" si="160"/>
        <v>-35679400.43</v>
      </c>
      <c r="U451" s="7">
        <f t="shared" si="161"/>
        <v>39162786.390000001</v>
      </c>
      <c r="V451" s="7">
        <f t="shared" si="170"/>
        <v>40341720.390000001</v>
      </c>
      <c r="W451" s="7">
        <f t="shared" si="169"/>
        <v>34500466.43</v>
      </c>
      <c r="X451" s="7">
        <f t="shared" si="162"/>
        <v>0</v>
      </c>
      <c r="Y451" s="7" t="str">
        <f t="shared" si="163"/>
        <v/>
      </c>
      <c r="Z451" s="7" t="str">
        <f t="shared" si="164"/>
        <v/>
      </c>
      <c r="AA451" s="7" t="str">
        <f t="shared" si="165"/>
        <v/>
      </c>
      <c r="AB451" s="7" t="str">
        <f t="shared" si="165"/>
        <v/>
      </c>
      <c r="AC451" s="8" t="str">
        <f t="shared" si="166"/>
        <v/>
      </c>
      <c r="AE451" s="9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>
        <v>27699372.489999998</v>
      </c>
      <c r="AR451" s="7">
        <v>40174876.939999998</v>
      </c>
      <c r="AS451" s="7">
        <v>19878888.449999999</v>
      </c>
      <c r="AT451" s="7">
        <v>0</v>
      </c>
      <c r="AU451" s="7">
        <v>31938867.27</v>
      </c>
      <c r="AV451" s="7">
        <v>34741227.899999999</v>
      </c>
      <c r="AW451" s="7">
        <v>28691813.059999999</v>
      </c>
      <c r="AX451" s="7">
        <v>0</v>
      </c>
      <c r="AY451" s="7">
        <v>39162786.390000001</v>
      </c>
      <c r="AZ451" s="7">
        <v>40341720.390000001</v>
      </c>
      <c r="BA451" s="7">
        <v>34500466.43</v>
      </c>
      <c r="BB451" s="7">
        <v>0</v>
      </c>
      <c r="BC451" s="7"/>
      <c r="BD451" s="7"/>
      <c r="BE451" s="7"/>
      <c r="BF451" s="7"/>
    </row>
    <row r="452" spans="1:58" hidden="1" x14ac:dyDescent="0.25">
      <c r="A452" s="3" t="s">
        <v>1052</v>
      </c>
      <c r="B452" s="3" t="str">
        <f t="shared" si="157"/>
        <v>RS</v>
      </c>
      <c r="C452" s="3" t="s">
        <v>1529</v>
      </c>
      <c r="D452" s="3">
        <v>6</v>
      </c>
      <c r="E452" s="11">
        <f t="shared" si="148"/>
        <v>7.8190806310190653E-2</v>
      </c>
      <c r="F452" s="11">
        <f t="shared" si="149"/>
        <v>0.9218091936898094</v>
      </c>
      <c r="G452" s="7">
        <v>12.066837607932975</v>
      </c>
      <c r="H452" s="11">
        <f t="shared" si="150"/>
        <v>0.22246643691509127</v>
      </c>
      <c r="I452" s="7">
        <f t="shared" si="151"/>
        <v>-47952935.552177526</v>
      </c>
      <c r="J452" s="7">
        <v>17817853.68</v>
      </c>
      <c r="K452" s="12">
        <v>0.1139</v>
      </c>
      <c r="L452" s="7">
        <v>-2957763.71</v>
      </c>
      <c r="M452" s="10">
        <f t="shared" si="152"/>
        <v>0.16599999995061135</v>
      </c>
      <c r="N452" s="12">
        <f t="shared" si="153"/>
        <v>0.27989999995061132</v>
      </c>
      <c r="O452" s="7">
        <f t="shared" si="154"/>
        <v>-2877176.1331306514</v>
      </c>
      <c r="P452" s="11">
        <f t="shared" si="155"/>
        <v>0.16147714448683537</v>
      </c>
      <c r="Q452" s="12">
        <f t="shared" si="156"/>
        <v>0.27537714448683537</v>
      </c>
      <c r="R452" s="12">
        <f t="shared" si="158"/>
        <v>-4.5228554637759544E-3</v>
      </c>
      <c r="S452" s="12">
        <f t="shared" si="159"/>
        <v>-1.6158826239992874E-2</v>
      </c>
      <c r="T452" s="7">
        <f t="shared" si="160"/>
        <v>-61673139.050000004</v>
      </c>
      <c r="U452" s="7">
        <f t="shared" si="161"/>
        <v>40699304.719999999</v>
      </c>
      <c r="V452" s="7">
        <f t="shared" si="170"/>
        <v>56850866.579999998</v>
      </c>
      <c r="W452" s="7">
        <f t="shared" si="169"/>
        <v>46350609.990000002</v>
      </c>
      <c r="X452" s="7">
        <f t="shared" si="162"/>
        <v>829032.8</v>
      </c>
      <c r="Y452" s="7" t="str">
        <f t="shared" si="163"/>
        <v/>
      </c>
      <c r="Z452" s="7" t="str">
        <f t="shared" si="164"/>
        <v/>
      </c>
      <c r="AA452" s="7" t="str">
        <f t="shared" si="165"/>
        <v/>
      </c>
      <c r="AB452" s="7" t="str">
        <f t="shared" si="165"/>
        <v/>
      </c>
      <c r="AC452" s="8" t="str">
        <f t="shared" si="166"/>
        <v/>
      </c>
      <c r="AE452" s="9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>
        <v>32428677.66</v>
      </c>
      <c r="AR452" s="7">
        <v>47552282.990000002</v>
      </c>
      <c r="AS452" s="7">
        <v>31410966.140000001</v>
      </c>
      <c r="AT452" s="7">
        <v>1390836.88</v>
      </c>
      <c r="AU452" s="7">
        <v>37717504.590000004</v>
      </c>
      <c r="AV452" s="7">
        <v>50890640.450000003</v>
      </c>
      <c r="AW452" s="7">
        <v>38202457.460000001</v>
      </c>
      <c r="AX452" s="7">
        <v>1235613.72</v>
      </c>
      <c r="AY452" s="7">
        <v>40699304.719999999</v>
      </c>
      <c r="AZ452" s="7">
        <v>56850866.579999998</v>
      </c>
      <c r="BA452" s="7">
        <v>46350609.990000002</v>
      </c>
      <c r="BB452" s="7">
        <v>829032.8</v>
      </c>
      <c r="BC452" s="7"/>
      <c r="BD452" s="7"/>
      <c r="BE452" s="7"/>
      <c r="BF452" s="7"/>
    </row>
    <row r="453" spans="1:58" hidden="1" x14ac:dyDescent="0.25">
      <c r="A453" s="3" t="s">
        <v>1360</v>
      </c>
      <c r="B453" s="3" t="str">
        <f t="shared" si="157"/>
        <v>SP</v>
      </c>
      <c r="C453" s="3" t="s">
        <v>1530</v>
      </c>
      <c r="D453" s="3">
        <v>6</v>
      </c>
      <c r="E453" s="11">
        <f t="shared" si="148"/>
        <v>0</v>
      </c>
      <c r="F453" s="11">
        <f t="shared" si="149"/>
        <v>1</v>
      </c>
      <c r="G453" s="7">
        <v>10.921248334898559</v>
      </c>
      <c r="H453" s="11">
        <f t="shared" si="150"/>
        <v>0.21842496669797118</v>
      </c>
      <c r="I453" s="7">
        <f t="shared" si="151"/>
        <v>-4048458.9747932595</v>
      </c>
      <c r="J453" s="7">
        <v>14018361.609999999</v>
      </c>
      <c r="K453" s="12">
        <v>0.15</v>
      </c>
      <c r="L453" s="7">
        <v>-122524.1</v>
      </c>
      <c r="M453" s="10">
        <f t="shared" si="152"/>
        <v>8.7402581991177508E-3</v>
      </c>
      <c r="N453" s="12">
        <f t="shared" si="153"/>
        <v>0.15874025819911775</v>
      </c>
      <c r="O453" s="7">
        <f t="shared" si="154"/>
        <v>-242907.53848759556</v>
      </c>
      <c r="P453" s="11">
        <f t="shared" si="155"/>
        <v>1.7327812282593526E-2</v>
      </c>
      <c r="Q453" s="12">
        <f t="shared" si="156"/>
        <v>0.16732781228259352</v>
      </c>
      <c r="R453" s="12">
        <f t="shared" si="158"/>
        <v>8.5875540834757791E-3</v>
      </c>
      <c r="S453" s="12">
        <f t="shared" si="159"/>
        <v>5.4098148641687827E-2</v>
      </c>
      <c r="T453" s="7">
        <f t="shared" si="160"/>
        <v>-5179872.4399999976</v>
      </c>
      <c r="U453" s="7">
        <f t="shared" si="161"/>
        <v>24654019.920000002</v>
      </c>
      <c r="V453" s="7">
        <f t="shared" si="170"/>
        <v>17520345.359999999</v>
      </c>
      <c r="W453" s="7">
        <f t="shared" si="169"/>
        <v>12313547</v>
      </c>
      <c r="X453" s="7">
        <f t="shared" si="162"/>
        <v>0</v>
      </c>
      <c r="Y453" s="7" t="str">
        <f t="shared" si="163"/>
        <v/>
      </c>
      <c r="Z453" s="7" t="str">
        <f t="shared" si="164"/>
        <v/>
      </c>
      <c r="AA453" s="7" t="str">
        <f t="shared" si="165"/>
        <v/>
      </c>
      <c r="AB453" s="7" t="str">
        <f t="shared" si="165"/>
        <v/>
      </c>
      <c r="AC453" s="8" t="str">
        <f t="shared" si="166"/>
        <v/>
      </c>
      <c r="AE453" s="9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>
        <v>15756506.52</v>
      </c>
      <c r="AR453" s="7">
        <v>7190561.5300000003</v>
      </c>
      <c r="AS453" s="7">
        <v>8488645.9900000002</v>
      </c>
      <c r="AT453" s="7">
        <v>0</v>
      </c>
      <c r="AU453" s="7">
        <v>17778136.649999999</v>
      </c>
      <c r="AV453" s="7">
        <v>14235992.27</v>
      </c>
      <c r="AW453" s="7">
        <v>9794883.2300000004</v>
      </c>
      <c r="AX453" s="7">
        <v>0</v>
      </c>
      <c r="AY453" s="7">
        <v>24654019.920000002</v>
      </c>
      <c r="AZ453" s="7">
        <v>17520345.359999999</v>
      </c>
      <c r="BA453" s="7">
        <v>12313547</v>
      </c>
      <c r="BB453" s="7">
        <v>0</v>
      </c>
      <c r="BC453" s="7"/>
      <c r="BD453" s="7"/>
      <c r="BE453" s="7"/>
      <c r="BF453" s="7"/>
    </row>
    <row r="454" spans="1:58" hidden="1" x14ac:dyDescent="0.25">
      <c r="A454" s="3" t="s">
        <v>1053</v>
      </c>
      <c r="B454" s="3" t="str">
        <f t="shared" si="157"/>
        <v>RS</v>
      </c>
      <c r="C454" s="3" t="s">
        <v>1529</v>
      </c>
      <c r="D454" s="3">
        <v>7</v>
      </c>
      <c r="E454" s="11">
        <f t="shared" si="148"/>
        <v>0</v>
      </c>
      <c r="F454" s="11">
        <f t="shared" si="149"/>
        <v>1</v>
      </c>
      <c r="G454" s="7">
        <v>8.2468199031617839</v>
      </c>
      <c r="H454" s="11">
        <f t="shared" si="150"/>
        <v>0.16493639806323568</v>
      </c>
      <c r="I454" s="7">
        <f t="shared" si="151"/>
        <v>-6431873.7219054149</v>
      </c>
      <c r="J454" s="7">
        <v>3458159.91</v>
      </c>
      <c r="K454" s="12">
        <v>0.13159999999999999</v>
      </c>
      <c r="L454" s="7">
        <v>-426045.3</v>
      </c>
      <c r="M454" s="10">
        <f t="shared" si="152"/>
        <v>0.12319999973627592</v>
      </c>
      <c r="N454" s="12">
        <f t="shared" si="153"/>
        <v>0.25479999973627593</v>
      </c>
      <c r="O454" s="7">
        <f t="shared" si="154"/>
        <v>-385912.42331432487</v>
      </c>
      <c r="P454" s="11">
        <f t="shared" si="155"/>
        <v>0.11159473053816209</v>
      </c>
      <c r="Q454" s="12">
        <f t="shared" si="156"/>
        <v>0.2431947305381621</v>
      </c>
      <c r="R454" s="12">
        <f t="shared" si="158"/>
        <v>-1.1605269198113832E-2</v>
      </c>
      <c r="S454" s="12">
        <f t="shared" si="159"/>
        <v>-4.5546582457321683E-2</v>
      </c>
      <c r="T454" s="7">
        <f t="shared" si="160"/>
        <v>-7702256.0999999996</v>
      </c>
      <c r="U454" s="7">
        <f t="shared" si="161"/>
        <v>10399364.9</v>
      </c>
      <c r="V454" s="7">
        <f t="shared" si="170"/>
        <v>13393441.4</v>
      </c>
      <c r="W454" s="7">
        <f t="shared" si="169"/>
        <v>4708179.5999999996</v>
      </c>
      <c r="X454" s="7">
        <f t="shared" si="162"/>
        <v>0</v>
      </c>
      <c r="Y454" s="7" t="str">
        <f t="shared" si="163"/>
        <v/>
      </c>
      <c r="Z454" s="7" t="str">
        <f t="shared" si="164"/>
        <v/>
      </c>
      <c r="AA454" s="7" t="str">
        <f t="shared" si="165"/>
        <v/>
      </c>
      <c r="AB454" s="7" t="str">
        <f t="shared" si="165"/>
        <v/>
      </c>
      <c r="AC454" s="8" t="str">
        <f t="shared" si="166"/>
        <v/>
      </c>
      <c r="AE454" s="9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>
        <v>6862897.2699999996</v>
      </c>
      <c r="AR454" s="7">
        <v>10999621.67</v>
      </c>
      <c r="AS454" s="7">
        <v>1845244.43</v>
      </c>
      <c r="AT454" s="7">
        <v>0</v>
      </c>
      <c r="AU454" s="7">
        <v>8240615.5999999996</v>
      </c>
      <c r="AV454" s="7">
        <v>12668378.609999999</v>
      </c>
      <c r="AW454" s="7">
        <v>3657883.25</v>
      </c>
      <c r="AX454" s="7">
        <v>331549.46000000002</v>
      </c>
      <c r="AY454" s="7">
        <v>10399364.9</v>
      </c>
      <c r="AZ454" s="7">
        <v>13393441.4</v>
      </c>
      <c r="BA454" s="7">
        <v>4708179.5999999996</v>
      </c>
      <c r="BB454" s="7">
        <v>0</v>
      </c>
      <c r="BC454" s="7"/>
      <c r="BD454" s="7"/>
      <c r="BE454" s="7"/>
      <c r="BF454" s="7"/>
    </row>
    <row r="455" spans="1:58" hidden="1" x14ac:dyDescent="0.25">
      <c r="A455" s="3" t="s">
        <v>1054</v>
      </c>
      <c r="B455" s="3" t="str">
        <f t="shared" si="157"/>
        <v>RS</v>
      </c>
      <c r="C455" s="3" t="s">
        <v>1529</v>
      </c>
      <c r="D455" s="3">
        <v>7</v>
      </c>
      <c r="E455" s="11">
        <f t="shared" si="148"/>
        <v>0</v>
      </c>
      <c r="F455" s="11">
        <f t="shared" si="149"/>
        <v>1</v>
      </c>
      <c r="G455" s="7">
        <v>6.8952334299805687</v>
      </c>
      <c r="H455" s="11">
        <f t="shared" si="150"/>
        <v>0.13790466859961137</v>
      </c>
      <c r="I455" s="7">
        <f t="shared" si="151"/>
        <v>-38748625.111256115</v>
      </c>
      <c r="J455" s="7">
        <v>8894821.6628571413</v>
      </c>
      <c r="K455" s="12">
        <v>0.1452</v>
      </c>
      <c r="L455" s="7">
        <v>-1405548.67</v>
      </c>
      <c r="M455" s="10">
        <f t="shared" si="152"/>
        <v>0.15801875779806449</v>
      </c>
      <c r="N455" s="12">
        <f t="shared" si="153"/>
        <v>0.30321875779806451</v>
      </c>
      <c r="O455" s="7">
        <f t="shared" si="154"/>
        <v>-2324917.5066753668</v>
      </c>
      <c r="P455" s="11">
        <f t="shared" si="155"/>
        <v>0.26137876562311768</v>
      </c>
      <c r="Q455" s="12">
        <f t="shared" si="156"/>
        <v>0.40657876562311768</v>
      </c>
      <c r="R455" s="12">
        <f t="shared" si="158"/>
        <v>0.10336000782505317</v>
      </c>
      <c r="S455" s="12">
        <f t="shared" si="159"/>
        <v>0.34087603476658312</v>
      </c>
      <c r="T455" s="7">
        <f t="shared" si="160"/>
        <v>-44947030.450000003</v>
      </c>
      <c r="U455" s="7">
        <f t="shared" si="161"/>
        <v>33241988.550000001</v>
      </c>
      <c r="V455" s="7">
        <f t="shared" si="170"/>
        <v>51466292</v>
      </c>
      <c r="W455" s="7">
        <f t="shared" si="169"/>
        <v>26722727</v>
      </c>
      <c r="X455" s="7">
        <f t="shared" si="162"/>
        <v>0</v>
      </c>
      <c r="Y455" s="7" t="str">
        <f t="shared" si="163"/>
        <v/>
      </c>
      <c r="Z455" s="7" t="str">
        <f t="shared" si="164"/>
        <v/>
      </c>
      <c r="AA455" s="7" t="str">
        <f t="shared" si="165"/>
        <v/>
      </c>
      <c r="AB455" s="7" t="str">
        <f t="shared" si="165"/>
        <v/>
      </c>
      <c r="AC455" s="8" t="str">
        <f t="shared" si="166"/>
        <v/>
      </c>
      <c r="AE455" s="9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>
        <v>25787563.59</v>
      </c>
      <c r="AR455" s="7">
        <v>50753868.82</v>
      </c>
      <c r="AS455" s="7">
        <v>12940349.16</v>
      </c>
      <c r="AT455" s="7">
        <v>0</v>
      </c>
      <c r="AU455" s="7">
        <v>28730733.449999999</v>
      </c>
      <c r="AV455" s="7">
        <v>53066859.670000002</v>
      </c>
      <c r="AW455" s="7">
        <v>16456361.720000001</v>
      </c>
      <c r="AX455" s="7">
        <v>0</v>
      </c>
      <c r="AY455" s="7">
        <v>33241988.550000001</v>
      </c>
      <c r="AZ455" s="7">
        <v>51466292</v>
      </c>
      <c r="BA455" s="7">
        <v>26722727</v>
      </c>
      <c r="BB455" s="7">
        <v>0</v>
      </c>
      <c r="BC455" s="7"/>
      <c r="BD455" s="7"/>
      <c r="BE455" s="7"/>
      <c r="BF455" s="7"/>
    </row>
    <row r="456" spans="1:58" hidden="1" x14ac:dyDescent="0.25">
      <c r="A456" s="3" t="s">
        <v>1055</v>
      </c>
      <c r="B456" s="3" t="str">
        <f t="shared" si="157"/>
        <v>RS</v>
      </c>
      <c r="C456" s="3" t="s">
        <v>1529</v>
      </c>
      <c r="D456" s="3">
        <v>7</v>
      </c>
      <c r="E456" s="11">
        <f t="shared" si="148"/>
        <v>0</v>
      </c>
      <c r="F456" s="11">
        <f t="shared" si="149"/>
        <v>1</v>
      </c>
      <c r="G456" s="7">
        <v>7.4754337346429649</v>
      </c>
      <c r="H456" s="11">
        <f t="shared" si="150"/>
        <v>0.14950867469285931</v>
      </c>
      <c r="I456" s="7">
        <f t="shared" si="151"/>
        <v>-9085710.1560306065</v>
      </c>
      <c r="J456" s="7">
        <v>4417826.17</v>
      </c>
      <c r="K456" s="12">
        <v>0.11</v>
      </c>
      <c r="L456" s="7">
        <v>-416159.23</v>
      </c>
      <c r="M456" s="10">
        <f t="shared" si="152"/>
        <v>9.4200001083338231E-2</v>
      </c>
      <c r="N456" s="12">
        <f t="shared" si="153"/>
        <v>0.20420000108333825</v>
      </c>
      <c r="O456" s="7">
        <f t="shared" si="154"/>
        <v>-545142.60936183634</v>
      </c>
      <c r="P456" s="11">
        <f t="shared" si="155"/>
        <v>0.12339612026016776</v>
      </c>
      <c r="Q456" s="12">
        <f t="shared" si="156"/>
        <v>0.23339612026016776</v>
      </c>
      <c r="R456" s="12">
        <f t="shared" si="158"/>
        <v>2.9196119176829516E-2</v>
      </c>
      <c r="S456" s="12">
        <f t="shared" si="159"/>
        <v>0.14297805593504376</v>
      </c>
      <c r="T456" s="7">
        <f t="shared" si="160"/>
        <v>-10682895.739999998</v>
      </c>
      <c r="U456" s="7">
        <f t="shared" si="161"/>
        <v>19548950.260000002</v>
      </c>
      <c r="V456" s="7">
        <f t="shared" si="170"/>
        <v>24595387</v>
      </c>
      <c r="W456" s="7">
        <f t="shared" si="169"/>
        <v>5636459</v>
      </c>
      <c r="X456" s="7">
        <f t="shared" si="162"/>
        <v>0</v>
      </c>
      <c r="Y456" s="7" t="str">
        <f t="shared" si="163"/>
        <v/>
      </c>
      <c r="Z456" s="7" t="str">
        <f t="shared" si="164"/>
        <v/>
      </c>
      <c r="AA456" s="7" t="str">
        <f t="shared" si="165"/>
        <v/>
      </c>
      <c r="AB456" s="7" t="str">
        <f t="shared" si="165"/>
        <v/>
      </c>
      <c r="AC456" s="8" t="str">
        <f t="shared" si="166"/>
        <v/>
      </c>
      <c r="AE456" s="9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>
        <v>14328364.449999999</v>
      </c>
      <c r="AR456" s="7">
        <v>21633609.559999999</v>
      </c>
      <c r="AS456" s="7">
        <v>2230556.16</v>
      </c>
      <c r="AT456" s="7">
        <v>0</v>
      </c>
      <c r="AU456" s="7">
        <v>16574701.73</v>
      </c>
      <c r="AV456" s="7">
        <v>23859658.600000001</v>
      </c>
      <c r="AW456" s="7">
        <v>2415700.54</v>
      </c>
      <c r="AX456" s="7">
        <v>0</v>
      </c>
      <c r="AY456" s="7">
        <v>19548950.260000002</v>
      </c>
      <c r="AZ456" s="7">
        <v>24595387</v>
      </c>
      <c r="BA456" s="7">
        <v>5636459</v>
      </c>
      <c r="BB456" s="7">
        <v>0</v>
      </c>
      <c r="BC456" s="7"/>
      <c r="BD456" s="7"/>
      <c r="BE456" s="7"/>
      <c r="BF456" s="7"/>
    </row>
    <row r="457" spans="1:58" hidden="1" x14ac:dyDescent="0.25">
      <c r="A457" s="3" t="s">
        <v>1056</v>
      </c>
      <c r="B457" s="3" t="str">
        <f t="shared" si="157"/>
        <v>RS</v>
      </c>
      <c r="C457" s="3" t="s">
        <v>1529</v>
      </c>
      <c r="D457" s="3">
        <v>5</v>
      </c>
      <c r="E457" s="11">
        <f t="shared" si="148"/>
        <v>0</v>
      </c>
      <c r="F457" s="11">
        <f t="shared" si="149"/>
        <v>1</v>
      </c>
      <c r="G457" s="7">
        <v>6.6646277906229257</v>
      </c>
      <c r="H457" s="11">
        <f t="shared" si="150"/>
        <v>0.13329255581245852</v>
      </c>
      <c r="I457" s="7">
        <f t="shared" si="151"/>
        <v>-100263632.88613024</v>
      </c>
      <c r="J457" s="7">
        <v>86063583.620000005</v>
      </c>
      <c r="K457" s="12">
        <v>0.11</v>
      </c>
      <c r="L457" s="7">
        <v>-4415061.84</v>
      </c>
      <c r="M457" s="10">
        <f t="shared" si="152"/>
        <v>5.1300000003416071E-2</v>
      </c>
      <c r="N457" s="12">
        <f t="shared" si="153"/>
        <v>0.16130000000341607</v>
      </c>
      <c r="O457" s="7">
        <f t="shared" si="154"/>
        <v>-6015817.9731678143</v>
      </c>
      <c r="P457" s="11">
        <f t="shared" si="155"/>
        <v>6.9899691834001437E-2</v>
      </c>
      <c r="Q457" s="12">
        <f t="shared" si="156"/>
        <v>0.17989969183400145</v>
      </c>
      <c r="R457" s="12">
        <f t="shared" si="158"/>
        <v>1.859969183058538E-2</v>
      </c>
      <c r="S457" s="12">
        <f t="shared" si="159"/>
        <v>0.11531117067694652</v>
      </c>
      <c r="T457" s="7">
        <f t="shared" si="160"/>
        <v>-115683364.16</v>
      </c>
      <c r="U457" s="7">
        <f t="shared" si="161"/>
        <v>23404281.84</v>
      </c>
      <c r="V457" s="7">
        <f t="shared" si="170"/>
        <v>123341648</v>
      </c>
      <c r="W457" s="7">
        <f t="shared" si="169"/>
        <v>15745998</v>
      </c>
      <c r="X457" s="7">
        <f t="shared" si="162"/>
        <v>0</v>
      </c>
      <c r="Y457" s="7" t="str">
        <f t="shared" si="163"/>
        <v/>
      </c>
      <c r="Z457" s="7" t="str">
        <f t="shared" si="164"/>
        <v/>
      </c>
      <c r="AA457" s="7" t="str">
        <f t="shared" si="165"/>
        <v/>
      </c>
      <c r="AB457" s="7" t="str">
        <f t="shared" si="165"/>
        <v/>
      </c>
      <c r="AC457" s="8" t="str">
        <f t="shared" si="166"/>
        <v/>
      </c>
      <c r="AE457" s="9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>
        <v>0</v>
      </c>
      <c r="AR457" s="7">
        <v>46417365.57</v>
      </c>
      <c r="AS457" s="7">
        <v>0</v>
      </c>
      <c r="AT457" s="7">
        <v>0</v>
      </c>
      <c r="AU457" s="7">
        <v>0</v>
      </c>
      <c r="AV457" s="7">
        <v>61881348.009999998</v>
      </c>
      <c r="AW457" s="7">
        <v>0</v>
      </c>
      <c r="AX457" s="7">
        <v>0</v>
      </c>
      <c r="AY457" s="7">
        <v>23404281.84</v>
      </c>
      <c r="AZ457" s="7">
        <v>123341648</v>
      </c>
      <c r="BA457" s="7">
        <v>15745998</v>
      </c>
      <c r="BB457" s="7">
        <v>0</v>
      </c>
      <c r="BC457" s="7"/>
      <c r="BD457" s="7"/>
      <c r="BE457" s="7"/>
      <c r="BF457" s="7"/>
    </row>
    <row r="458" spans="1:58" hidden="1" x14ac:dyDescent="0.25">
      <c r="A458" s="3" t="s">
        <v>1057</v>
      </c>
      <c r="B458" s="3" t="str">
        <f t="shared" si="157"/>
        <v>RS</v>
      </c>
      <c r="C458" s="3" t="s">
        <v>1529</v>
      </c>
      <c r="D458" s="3">
        <v>7</v>
      </c>
      <c r="E458" s="11">
        <f t="shared" si="148"/>
        <v>0</v>
      </c>
      <c r="F458" s="11">
        <f t="shared" si="149"/>
        <v>1</v>
      </c>
      <c r="G458" s="7">
        <v>7.8383595072920569</v>
      </c>
      <c r="H458" s="11">
        <f t="shared" si="150"/>
        <v>0.15676719014584115</v>
      </c>
      <c r="I458" s="7">
        <f t="shared" si="151"/>
        <v>-13099971.558377163</v>
      </c>
      <c r="J458" s="7">
        <v>4412699.8028571419</v>
      </c>
      <c r="K458" s="12">
        <v>0.1193</v>
      </c>
      <c r="L458" s="7">
        <v>-873522.26</v>
      </c>
      <c r="M458" s="10">
        <f t="shared" si="152"/>
        <v>0.19795642101790165</v>
      </c>
      <c r="N458" s="12">
        <f t="shared" si="153"/>
        <v>0.31725642101790164</v>
      </c>
      <c r="O458" s="7">
        <f t="shared" si="154"/>
        <v>-785998.29350262973</v>
      </c>
      <c r="P458" s="11">
        <f t="shared" si="155"/>
        <v>0.17812185931925628</v>
      </c>
      <c r="Q458" s="12">
        <f t="shared" si="156"/>
        <v>0.2974218593192563</v>
      </c>
      <c r="R458" s="12">
        <f t="shared" si="158"/>
        <v>-1.9834561698645337E-2</v>
      </c>
      <c r="S458" s="12">
        <f t="shared" si="159"/>
        <v>-6.25190236812454E-2</v>
      </c>
      <c r="T458" s="7">
        <f t="shared" si="160"/>
        <v>-15535414.899999997</v>
      </c>
      <c r="U458" s="7">
        <f t="shared" si="161"/>
        <v>8697121.6300000008</v>
      </c>
      <c r="V458" s="7">
        <f t="shared" si="170"/>
        <v>17757524.399999999</v>
      </c>
      <c r="W458" s="7">
        <f t="shared" si="169"/>
        <v>7304254.5999999996</v>
      </c>
      <c r="X458" s="7">
        <f t="shared" si="162"/>
        <v>829242.47</v>
      </c>
      <c r="Y458" s="7" t="str">
        <f t="shared" si="163"/>
        <v/>
      </c>
      <c r="Z458" s="7" t="str">
        <f t="shared" si="164"/>
        <v/>
      </c>
      <c r="AA458" s="7" t="str">
        <f t="shared" si="165"/>
        <v/>
      </c>
      <c r="AB458" s="7" t="str">
        <f t="shared" si="165"/>
        <v/>
      </c>
      <c r="AC458" s="8" t="str">
        <f t="shared" si="166"/>
        <v/>
      </c>
      <c r="AE458" s="9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>
        <v>5225024.1100000003</v>
      </c>
      <c r="AR458" s="7">
        <v>16030666.92</v>
      </c>
      <c r="AS458" s="7">
        <v>700419.85</v>
      </c>
      <c r="AT458" s="7">
        <v>505212.26</v>
      </c>
      <c r="AU458" s="7">
        <v>6674328.9699999997</v>
      </c>
      <c r="AV458" s="7">
        <v>17855587.809999999</v>
      </c>
      <c r="AW458" s="7">
        <v>3744162.3</v>
      </c>
      <c r="AX458" s="7">
        <v>906217.44</v>
      </c>
      <c r="AY458" s="7">
        <v>8697121.6300000008</v>
      </c>
      <c r="AZ458" s="7">
        <v>17757524.399999999</v>
      </c>
      <c r="BA458" s="7">
        <v>7304254.5999999996</v>
      </c>
      <c r="BB458" s="7">
        <v>829242.47</v>
      </c>
      <c r="BC458" s="7"/>
      <c r="BD458" s="7"/>
      <c r="BE458" s="7"/>
      <c r="BF458" s="7"/>
    </row>
    <row r="459" spans="1:58" hidden="1" x14ac:dyDescent="0.25">
      <c r="A459" s="3" t="s">
        <v>624</v>
      </c>
      <c r="B459" s="3" t="str">
        <f t="shared" si="157"/>
        <v>PE</v>
      </c>
      <c r="C459" s="3" t="s">
        <v>1528</v>
      </c>
      <c r="D459" s="3">
        <v>5</v>
      </c>
      <c r="E459" s="11">
        <f t="shared" si="148"/>
        <v>0.4842384173970275</v>
      </c>
      <c r="F459" s="11">
        <f t="shared" si="149"/>
        <v>0.51576158260297245</v>
      </c>
      <c r="G459" s="7">
        <v>15.145382332059546</v>
      </c>
      <c r="H459" s="11">
        <f t="shared" si="150"/>
        <v>0.15622812721420259</v>
      </c>
      <c r="I459" s="7">
        <f t="shared" si="151"/>
        <v>-259015611.83360091</v>
      </c>
      <c r="J459" s="7">
        <v>34806583.640000001</v>
      </c>
      <c r="K459" s="12">
        <v>0.11</v>
      </c>
      <c r="L459" s="7">
        <v>-7498261.8600000003</v>
      </c>
      <c r="M459" s="10">
        <f t="shared" si="152"/>
        <v>0.21542653934535932</v>
      </c>
      <c r="N459" s="12">
        <f t="shared" si="153"/>
        <v>0.32542653934535931</v>
      </c>
      <c r="O459" s="7">
        <f t="shared" si="154"/>
        <v>-15540936.710016053</v>
      </c>
      <c r="P459" s="11">
        <f t="shared" si="155"/>
        <v>0.4464941710670014</v>
      </c>
      <c r="Q459" s="12">
        <f t="shared" si="156"/>
        <v>0.55649417106700139</v>
      </c>
      <c r="R459" s="12">
        <f t="shared" si="158"/>
        <v>0.23106763172164207</v>
      </c>
      <c r="S459" s="12">
        <f t="shared" si="159"/>
        <v>0.71004544431584082</v>
      </c>
      <c r="T459" s="7">
        <f t="shared" si="160"/>
        <v>-306973508.11000001</v>
      </c>
      <c r="U459" s="7">
        <f t="shared" si="161"/>
        <v>5267509.7699999996</v>
      </c>
      <c r="V459" s="7">
        <f t="shared" si="170"/>
        <v>158325142.36000001</v>
      </c>
      <c r="W459" s="7">
        <f t="shared" si="169"/>
        <v>165579163.09999999</v>
      </c>
      <c r="X459" s="7">
        <f t="shared" si="162"/>
        <v>11663287.58</v>
      </c>
      <c r="Y459" s="7" t="str">
        <f t="shared" si="163"/>
        <v/>
      </c>
      <c r="Z459" s="7" t="str">
        <f t="shared" si="164"/>
        <v/>
      </c>
      <c r="AA459" s="7" t="str">
        <f t="shared" si="165"/>
        <v/>
      </c>
      <c r="AB459" s="7" t="str">
        <f t="shared" si="165"/>
        <v/>
      </c>
      <c r="AC459" s="8" t="str">
        <f t="shared" si="166"/>
        <v/>
      </c>
      <c r="AE459" s="9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>
        <v>10161932.710000001</v>
      </c>
      <c r="AR459" s="7">
        <v>133659475.17</v>
      </c>
      <c r="AS459" s="7">
        <v>94529452.700000003</v>
      </c>
      <c r="AT459" s="7">
        <v>3915876.36</v>
      </c>
      <c r="AU459" s="7">
        <v>8857586.5999999996</v>
      </c>
      <c r="AV459" s="7">
        <v>144673897.91999999</v>
      </c>
      <c r="AW459" s="7">
        <v>128447160.02</v>
      </c>
      <c r="AX459" s="7">
        <v>3910483.87</v>
      </c>
      <c r="AY459" s="7">
        <v>5267509.7699999996</v>
      </c>
      <c r="AZ459" s="7">
        <v>158325142.36000001</v>
      </c>
      <c r="BA459" s="7">
        <v>165579163.09999999</v>
      </c>
      <c r="BB459" s="7">
        <v>11663287.58</v>
      </c>
      <c r="BC459" s="7"/>
      <c r="BD459" s="7"/>
      <c r="BE459" s="7"/>
      <c r="BF459" s="7"/>
    </row>
    <row r="460" spans="1:58" hidden="1" x14ac:dyDescent="0.25">
      <c r="A460" s="3" t="s">
        <v>334</v>
      </c>
      <c r="B460" s="3" t="str">
        <f t="shared" si="157"/>
        <v>MG</v>
      </c>
      <c r="C460" s="3" t="s">
        <v>1530</v>
      </c>
      <c r="D460" s="3">
        <v>6</v>
      </c>
      <c r="E460" s="11">
        <f t="shared" si="148"/>
        <v>0.49148048169320269</v>
      </c>
      <c r="F460" s="11">
        <f t="shared" si="149"/>
        <v>0.50851951830679731</v>
      </c>
      <c r="G460" s="7">
        <v>28.172611546462907</v>
      </c>
      <c r="H460" s="11">
        <f t="shared" si="150"/>
        <v>0.28652645706103663</v>
      </c>
      <c r="I460" s="7">
        <f t="shared" si="151"/>
        <v>-33610081.494203739</v>
      </c>
      <c r="J460" s="7">
        <v>11068990.787999999</v>
      </c>
      <c r="K460" s="12">
        <v>0.11</v>
      </c>
      <c r="L460" s="7">
        <v>-886084.17</v>
      </c>
      <c r="M460" s="10">
        <f t="shared" si="152"/>
        <v>8.0051035091709771E-2</v>
      </c>
      <c r="N460" s="12">
        <f t="shared" si="153"/>
        <v>0.19005103509170979</v>
      </c>
      <c r="O460" s="7">
        <f t="shared" si="154"/>
        <v>-2016604.8896522243</v>
      </c>
      <c r="P460" s="11">
        <f t="shared" si="155"/>
        <v>0.18218507253962532</v>
      </c>
      <c r="Q460" s="12">
        <f t="shared" si="156"/>
        <v>0.29218507253962533</v>
      </c>
      <c r="R460" s="12">
        <f t="shared" si="158"/>
        <v>0.10213403744791555</v>
      </c>
      <c r="S460" s="12">
        <f t="shared" si="159"/>
        <v>0.53740321592371454</v>
      </c>
      <c r="T460" s="7">
        <f t="shared" si="160"/>
        <v>-47107677.400000006</v>
      </c>
      <c r="U460" s="7">
        <f t="shared" si="161"/>
        <v>10955420.460000001</v>
      </c>
      <c r="V460" s="7">
        <f t="shared" si="170"/>
        <v>23955173.420000002</v>
      </c>
      <c r="W460" s="7">
        <f t="shared" si="169"/>
        <v>34424305.670000002</v>
      </c>
      <c r="X460" s="7">
        <f t="shared" si="162"/>
        <v>316381.23</v>
      </c>
      <c r="Y460" s="7" t="str">
        <f t="shared" si="163"/>
        <v/>
      </c>
      <c r="Z460" s="7" t="str">
        <f t="shared" si="164"/>
        <v/>
      </c>
      <c r="AA460" s="7" t="str">
        <f t="shared" si="165"/>
        <v/>
      </c>
      <c r="AB460" s="7" t="str">
        <f t="shared" si="165"/>
        <v/>
      </c>
      <c r="AC460" s="8" t="str">
        <f t="shared" si="166"/>
        <v/>
      </c>
      <c r="AE460" s="9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>
        <v>7435685.4100000001</v>
      </c>
      <c r="AR460" s="7">
        <v>27694814.039999999</v>
      </c>
      <c r="AS460" s="7">
        <v>20769926.170000002</v>
      </c>
      <c r="AT460" s="7">
        <v>410120.7</v>
      </c>
      <c r="AU460" s="7">
        <v>8886653.6999999993</v>
      </c>
      <c r="AV460" s="7">
        <v>22793705.969999999</v>
      </c>
      <c r="AW460" s="7">
        <v>29699616.84</v>
      </c>
      <c r="AX460" s="7">
        <v>307569.24</v>
      </c>
      <c r="AY460" s="7">
        <v>10955420.460000001</v>
      </c>
      <c r="AZ460" s="7">
        <v>23955173.420000002</v>
      </c>
      <c r="BA460" s="7">
        <v>34424305.670000002</v>
      </c>
      <c r="BB460" s="7">
        <v>316381.23</v>
      </c>
      <c r="BC460" s="7"/>
      <c r="BD460" s="7"/>
      <c r="BE460" s="7"/>
      <c r="BF460" s="7"/>
    </row>
    <row r="461" spans="1:58" hidden="1" x14ac:dyDescent="0.25">
      <c r="A461" s="3" t="s">
        <v>559</v>
      </c>
      <c r="B461" s="3" t="str">
        <f t="shared" si="157"/>
        <v>PB</v>
      </c>
      <c r="C461" s="3" t="s">
        <v>1528</v>
      </c>
      <c r="D461" s="3">
        <v>6</v>
      </c>
      <c r="E461" s="11">
        <f t="shared" si="148"/>
        <v>0.76278254596438366</v>
      </c>
      <c r="F461" s="11">
        <f t="shared" si="149"/>
        <v>0.23721745403561634</v>
      </c>
      <c r="G461" s="7">
        <v>45.993743432297393</v>
      </c>
      <c r="H461" s="11">
        <f t="shared" si="150"/>
        <v>0.21821037437153876</v>
      </c>
      <c r="I461" s="7">
        <f t="shared" si="151"/>
        <v>-87822179.438931927</v>
      </c>
      <c r="J461" s="7">
        <v>25323908.879999999</v>
      </c>
      <c r="K461" s="12">
        <v>0.11</v>
      </c>
      <c r="L461" s="7">
        <v>-3292108.15</v>
      </c>
      <c r="M461" s="10">
        <f t="shared" si="152"/>
        <v>0.12999999982625116</v>
      </c>
      <c r="N461" s="12">
        <f t="shared" si="153"/>
        <v>0.23999999982625114</v>
      </c>
      <c r="O461" s="7">
        <f t="shared" si="154"/>
        <v>-5269330.7663359158</v>
      </c>
      <c r="P461" s="11">
        <f t="shared" si="155"/>
        <v>0.20807730715290412</v>
      </c>
      <c r="Q461" s="12">
        <f t="shared" si="156"/>
        <v>0.31807730715290411</v>
      </c>
      <c r="R461" s="12">
        <f t="shared" si="158"/>
        <v>7.8077307326652967E-2</v>
      </c>
      <c r="S461" s="12">
        <f t="shared" si="159"/>
        <v>0.32532211409657208</v>
      </c>
      <c r="T461" s="7">
        <f t="shared" si="160"/>
        <v>-112334797.7</v>
      </c>
      <c r="U461" s="7">
        <f t="shared" si="161"/>
        <v>6107.87</v>
      </c>
      <c r="V461" s="7">
        <f t="shared" si="170"/>
        <v>26647774.710000001</v>
      </c>
      <c r="W461" s="7">
        <f t="shared" si="169"/>
        <v>85693130.859999999</v>
      </c>
      <c r="X461" s="7">
        <f t="shared" si="162"/>
        <v>0</v>
      </c>
      <c r="Y461" s="7" t="str">
        <f t="shared" si="163"/>
        <v/>
      </c>
      <c r="Z461" s="7" t="str">
        <f t="shared" si="164"/>
        <v/>
      </c>
      <c r="AA461" s="7" t="str">
        <f t="shared" si="165"/>
        <v/>
      </c>
      <c r="AB461" s="7" t="str">
        <f t="shared" si="165"/>
        <v/>
      </c>
      <c r="AC461" s="8" t="str">
        <f t="shared" si="166"/>
        <v/>
      </c>
      <c r="AE461" s="9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>
        <v>26630998.559999999</v>
      </c>
      <c r="AR461" s="7">
        <v>17837589.789999999</v>
      </c>
      <c r="AS461" s="7">
        <v>63620545.210000001</v>
      </c>
      <c r="AT461" s="7">
        <v>1526336.73</v>
      </c>
      <c r="AU461" s="7">
        <v>26160265.559999999</v>
      </c>
      <c r="AV461" s="7">
        <v>24367862.109999999</v>
      </c>
      <c r="AW461" s="7">
        <v>71722561.079999998</v>
      </c>
      <c r="AX461" s="7">
        <v>191065.16</v>
      </c>
      <c r="AY461" s="7">
        <v>6107.87</v>
      </c>
      <c r="AZ461" s="7">
        <v>26647774.710000001</v>
      </c>
      <c r="BA461" s="7">
        <v>85693130.859999999</v>
      </c>
      <c r="BB461" s="7">
        <v>0</v>
      </c>
      <c r="BC461" s="7"/>
      <c r="BD461" s="7"/>
      <c r="BE461" s="7"/>
      <c r="BF461" s="7"/>
    </row>
    <row r="462" spans="1:58" hidden="1" x14ac:dyDescent="0.25">
      <c r="A462" s="3" t="s">
        <v>716</v>
      </c>
      <c r="B462" s="3" t="str">
        <f t="shared" si="157"/>
        <v>PI</v>
      </c>
      <c r="C462" s="3" t="s">
        <v>1528</v>
      </c>
      <c r="D462" s="3">
        <v>6</v>
      </c>
      <c r="E462" s="11">
        <f t="shared" si="148"/>
        <v>0</v>
      </c>
      <c r="F462" s="11">
        <f t="shared" si="149"/>
        <v>1</v>
      </c>
      <c r="G462" s="7">
        <v>19.987820557372046</v>
      </c>
      <c r="H462" s="11">
        <f t="shared" si="150"/>
        <v>0.39975641114744093</v>
      </c>
      <c r="I462" s="7">
        <f t="shared" si="151"/>
        <v>-2858617.8047494781</v>
      </c>
      <c r="J462" s="7">
        <v>5546367.8399999999</v>
      </c>
      <c r="K462" s="12">
        <v>0.11</v>
      </c>
      <c r="L462" s="7">
        <v>0</v>
      </c>
      <c r="M462" s="10">
        <f t="shared" si="152"/>
        <v>0</v>
      </c>
      <c r="N462" s="12">
        <f t="shared" si="153"/>
        <v>0.11</v>
      </c>
      <c r="O462" s="7">
        <f t="shared" si="154"/>
        <v>-171517.06828496867</v>
      </c>
      <c r="P462" s="11">
        <f t="shared" si="155"/>
        <v>3.0924214410735635E-2</v>
      </c>
      <c r="Q462" s="12">
        <f t="shared" si="156"/>
        <v>0.14092421441073563</v>
      </c>
      <c r="R462" s="12">
        <f t="shared" si="158"/>
        <v>3.0924214410735631E-2</v>
      </c>
      <c r="S462" s="12">
        <f t="shared" si="159"/>
        <v>0.28112922191577838</v>
      </c>
      <c r="T462" s="7">
        <f t="shared" si="160"/>
        <v>-4762429.5500000007</v>
      </c>
      <c r="U462" s="7">
        <f t="shared" si="161"/>
        <v>4745670.13</v>
      </c>
      <c r="V462" s="7">
        <f t="shared" si="170"/>
        <v>9418528.2200000007</v>
      </c>
      <c r="W462" s="7">
        <f t="shared" si="169"/>
        <v>89571.46</v>
      </c>
      <c r="X462" s="7">
        <f t="shared" si="162"/>
        <v>0</v>
      </c>
      <c r="Y462" s="7">
        <f t="shared" si="163"/>
        <v>-168330863.49666667</v>
      </c>
      <c r="Z462" s="7">
        <f t="shared" si="164"/>
        <v>-524613373.11000001</v>
      </c>
      <c r="AA462" s="7">
        <f t="shared" si="165"/>
        <v>9810391.3100000005</v>
      </c>
      <c r="AB462" s="7">
        <f t="shared" si="165"/>
        <v>446480644</v>
      </c>
      <c r="AC462" s="8">
        <f t="shared" si="166"/>
        <v>87943120.420000002</v>
      </c>
      <c r="AE462" s="9">
        <v>7361491.8899999997</v>
      </c>
      <c r="AF462" s="7">
        <v>452767599.50999999</v>
      </c>
      <c r="AG462" s="7">
        <v>20649439.75</v>
      </c>
      <c r="AH462" s="7">
        <v>9351539.4499999993</v>
      </c>
      <c r="AI462" s="7">
        <v>388841980.56</v>
      </c>
      <c r="AJ462" s="7">
        <v>40892066.549999997</v>
      </c>
      <c r="AK462" s="7">
        <v>9810391.3100000005</v>
      </c>
      <c r="AL462" s="7">
        <v>446480644</v>
      </c>
      <c r="AM462" s="7">
        <v>87943120.420000002</v>
      </c>
      <c r="AN462" s="7"/>
      <c r="AO462" s="7"/>
      <c r="AP462" s="7"/>
      <c r="AQ462" s="7">
        <v>3161150.75</v>
      </c>
      <c r="AR462" s="7">
        <v>4327145.3600000003</v>
      </c>
      <c r="AS462" s="7">
        <v>77526.080000000002</v>
      </c>
      <c r="AT462" s="7">
        <v>0</v>
      </c>
      <c r="AU462" s="7">
        <v>3890191.01</v>
      </c>
      <c r="AV462" s="7">
        <v>6695936.9199999999</v>
      </c>
      <c r="AW462" s="7">
        <v>82822.55</v>
      </c>
      <c r="AX462" s="7">
        <v>0</v>
      </c>
      <c r="AY462" s="7">
        <v>4745670.13</v>
      </c>
      <c r="AZ462" s="7">
        <v>9418528.2200000007</v>
      </c>
      <c r="BA462" s="7">
        <v>89571.46</v>
      </c>
      <c r="BB462" s="7">
        <v>0</v>
      </c>
      <c r="BC462" s="7"/>
      <c r="BD462" s="7"/>
      <c r="BE462" s="7"/>
      <c r="BF462" s="7"/>
    </row>
    <row r="463" spans="1:58" hidden="1" x14ac:dyDescent="0.25">
      <c r="A463" s="3" t="s">
        <v>959</v>
      </c>
      <c r="B463" s="3" t="str">
        <f t="shared" si="157"/>
        <v>RO</v>
      </c>
      <c r="C463" s="3" t="s">
        <v>1527</v>
      </c>
      <c r="D463" s="3">
        <v>6</v>
      </c>
      <c r="E463" s="11">
        <f t="shared" si="148"/>
        <v>0</v>
      </c>
      <c r="F463" s="11">
        <f t="shared" si="149"/>
        <v>1</v>
      </c>
      <c r="G463" s="7">
        <v>22.549970927283869</v>
      </c>
      <c r="H463" s="11">
        <f t="shared" si="150"/>
        <v>0.45099941854567738</v>
      </c>
      <c r="I463" s="7">
        <f t="shared" si="151"/>
        <v>-9052054.2914394196</v>
      </c>
      <c r="J463" s="7">
        <v>20594575.045714285</v>
      </c>
      <c r="K463" s="12">
        <v>0.13720000000000002</v>
      </c>
      <c r="L463" s="7">
        <v>-98157.48</v>
      </c>
      <c r="M463" s="10">
        <f t="shared" si="152"/>
        <v>4.7661813745667209E-3</v>
      </c>
      <c r="N463" s="12">
        <f t="shared" si="153"/>
        <v>0.14196618137456674</v>
      </c>
      <c r="O463" s="7">
        <f t="shared" si="154"/>
        <v>-543123.25748636515</v>
      </c>
      <c r="P463" s="11">
        <f t="shared" si="155"/>
        <v>2.6372151708922428E-2</v>
      </c>
      <c r="Q463" s="12">
        <f t="shared" si="156"/>
        <v>0.16357215170892245</v>
      </c>
      <c r="R463" s="12">
        <f t="shared" si="158"/>
        <v>2.1605970334355712E-2</v>
      </c>
      <c r="S463" s="12">
        <f t="shared" si="159"/>
        <v>0.15219096636367246</v>
      </c>
      <c r="T463" s="7">
        <f t="shared" si="160"/>
        <v>-16488241.719999999</v>
      </c>
      <c r="U463" s="7">
        <f t="shared" si="161"/>
        <v>41062543.57</v>
      </c>
      <c r="V463" s="7">
        <f t="shared" si="170"/>
        <v>48279718.579999998</v>
      </c>
      <c r="W463" s="7">
        <f t="shared" si="169"/>
        <v>9271066.7100000009</v>
      </c>
      <c r="X463" s="7">
        <f t="shared" si="162"/>
        <v>0</v>
      </c>
      <c r="Y463" s="7" t="str">
        <f t="shared" si="163"/>
        <v/>
      </c>
      <c r="Z463" s="7" t="str">
        <f t="shared" si="164"/>
        <v/>
      </c>
      <c r="AA463" s="7" t="str">
        <f t="shared" si="165"/>
        <v/>
      </c>
      <c r="AB463" s="7" t="str">
        <f t="shared" si="165"/>
        <v/>
      </c>
      <c r="AC463" s="8" t="str">
        <f t="shared" si="166"/>
        <v/>
      </c>
      <c r="AE463" s="9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>
        <v>28883681.039999999</v>
      </c>
      <c r="AR463" s="7">
        <v>25171448.010000002</v>
      </c>
      <c r="AS463" s="7">
        <v>6681711.6500000004</v>
      </c>
      <c r="AT463" s="7">
        <v>0</v>
      </c>
      <c r="AU463" s="7">
        <v>33014251.84</v>
      </c>
      <c r="AV463" s="7">
        <v>30118960.949999999</v>
      </c>
      <c r="AW463" s="7">
        <v>6085906.9000000004</v>
      </c>
      <c r="AX463" s="7">
        <v>0</v>
      </c>
      <c r="AY463" s="7">
        <v>41062543.57</v>
      </c>
      <c r="AZ463" s="7">
        <v>48279718.579999998</v>
      </c>
      <c r="BA463" s="7">
        <v>9271066.7100000009</v>
      </c>
      <c r="BB463" s="7">
        <v>0</v>
      </c>
      <c r="BC463" s="7"/>
      <c r="BD463" s="7"/>
      <c r="BE463" s="7"/>
      <c r="BF463" s="7"/>
    </row>
    <row r="464" spans="1:58" hidden="1" x14ac:dyDescent="0.25">
      <c r="A464" s="3" t="s">
        <v>335</v>
      </c>
      <c r="B464" s="3" t="str">
        <f t="shared" si="157"/>
        <v>MG</v>
      </c>
      <c r="C464" s="3" t="s">
        <v>1530</v>
      </c>
      <c r="D464" s="3">
        <v>6</v>
      </c>
      <c r="E464" s="11">
        <f t="shared" si="148"/>
        <v>0.30294777037597254</v>
      </c>
      <c r="F464" s="11">
        <f t="shared" si="149"/>
        <v>0.69705222962402746</v>
      </c>
      <c r="G464" s="7">
        <v>19.630671857327499</v>
      </c>
      <c r="H464" s="11">
        <f t="shared" si="150"/>
        <v>0.27367207174335562</v>
      </c>
      <c r="I464" s="7">
        <f t="shared" si="151"/>
        <v>-30904171.532714035</v>
      </c>
      <c r="J464" s="7">
        <v>9880661.5700000003</v>
      </c>
      <c r="K464" s="12">
        <v>0.11</v>
      </c>
      <c r="L464" s="7">
        <v>-171923.51</v>
      </c>
      <c r="M464" s="10">
        <f t="shared" si="152"/>
        <v>1.7399999866608121E-2</v>
      </c>
      <c r="N464" s="12">
        <f t="shared" si="153"/>
        <v>0.12739999986660813</v>
      </c>
      <c r="O464" s="7">
        <f t="shared" si="154"/>
        <v>-1854250.291962842</v>
      </c>
      <c r="P464" s="11">
        <f t="shared" si="155"/>
        <v>0.18766458893732174</v>
      </c>
      <c r="Q464" s="12">
        <f t="shared" si="156"/>
        <v>0.29766458893732173</v>
      </c>
      <c r="R464" s="12">
        <f t="shared" si="158"/>
        <v>0.1702645890707136</v>
      </c>
      <c r="S464" s="12">
        <f t="shared" si="159"/>
        <v>1.3364567444975357</v>
      </c>
      <c r="T464" s="7">
        <f t="shared" si="160"/>
        <v>-42548510.57</v>
      </c>
      <c r="U464" s="7">
        <f t="shared" si="161"/>
        <v>4993993.05</v>
      </c>
      <c r="V464" s="7">
        <f t="shared" si="170"/>
        <v>29658534.16</v>
      </c>
      <c r="W464" s="7">
        <f t="shared" si="169"/>
        <v>23625348.82</v>
      </c>
      <c r="X464" s="7">
        <f t="shared" si="162"/>
        <v>5741379.3600000003</v>
      </c>
      <c r="Y464" s="7" t="str">
        <f t="shared" si="163"/>
        <v/>
      </c>
      <c r="Z464" s="7" t="str">
        <f t="shared" si="164"/>
        <v/>
      </c>
      <c r="AA464" s="7" t="str">
        <f t="shared" si="165"/>
        <v/>
      </c>
      <c r="AB464" s="7" t="str">
        <f t="shared" si="165"/>
        <v/>
      </c>
      <c r="AC464" s="8" t="str">
        <f t="shared" si="166"/>
        <v/>
      </c>
      <c r="AE464" s="9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>
        <v>1705120.01</v>
      </c>
      <c r="AR464" s="7">
        <v>20191554.27</v>
      </c>
      <c r="AS464" s="7">
        <v>13265089.16</v>
      </c>
      <c r="AT464" s="7">
        <v>7272865.3700000001</v>
      </c>
      <c r="AU464" s="7">
        <v>4988224.05</v>
      </c>
      <c r="AV464" s="7">
        <v>27574522.5</v>
      </c>
      <c r="AW464" s="7">
        <v>13867428.630000001</v>
      </c>
      <c r="AX464" s="7">
        <v>6997097.1600000001</v>
      </c>
      <c r="AY464" s="7">
        <v>4993993.05</v>
      </c>
      <c r="AZ464" s="7">
        <v>29658534.16</v>
      </c>
      <c r="BA464" s="7">
        <v>23625348.82</v>
      </c>
      <c r="BB464" s="7">
        <v>5741379.3600000003</v>
      </c>
      <c r="BC464" s="7"/>
      <c r="BD464" s="7"/>
      <c r="BE464" s="7"/>
      <c r="BF464" s="7"/>
    </row>
    <row r="465" spans="1:58" hidden="1" x14ac:dyDescent="0.25">
      <c r="A465" s="3" t="s">
        <v>1058</v>
      </c>
      <c r="B465" s="3" t="str">
        <f t="shared" si="157"/>
        <v>RS</v>
      </c>
      <c r="C465" s="3" t="s">
        <v>1529</v>
      </c>
      <c r="D465" s="3">
        <v>6</v>
      </c>
      <c r="E465" s="11">
        <f t="shared" si="148"/>
        <v>0.22645260886165994</v>
      </c>
      <c r="F465" s="11">
        <f t="shared" si="149"/>
        <v>0.77354739113834003</v>
      </c>
      <c r="G465" s="7">
        <v>11.357512829140745</v>
      </c>
      <c r="H465" s="11">
        <f t="shared" si="150"/>
        <v>0.17571148837604103</v>
      </c>
      <c r="I465" s="7">
        <f t="shared" si="151"/>
        <v>-44179180.174792647</v>
      </c>
      <c r="J465" s="7">
        <v>10921100.74</v>
      </c>
      <c r="K465" s="12">
        <v>0.11</v>
      </c>
      <c r="L465" s="7">
        <v>-3447791.5</v>
      </c>
      <c r="M465" s="10">
        <f t="shared" si="152"/>
        <v>0.3156999996687147</v>
      </c>
      <c r="N465" s="12">
        <f t="shared" si="153"/>
        <v>0.42569999966871469</v>
      </c>
      <c r="O465" s="7">
        <f t="shared" si="154"/>
        <v>-2650750.8104875586</v>
      </c>
      <c r="P465" s="11">
        <f t="shared" si="155"/>
        <v>0.24271828212140076</v>
      </c>
      <c r="Q465" s="12">
        <f t="shared" si="156"/>
        <v>0.35271828212140077</v>
      </c>
      <c r="R465" s="12">
        <f t="shared" si="158"/>
        <v>-7.2981717547313918E-2</v>
      </c>
      <c r="S465" s="12">
        <f t="shared" si="159"/>
        <v>-0.17143931783911026</v>
      </c>
      <c r="T465" s="7">
        <f t="shared" si="160"/>
        <v>-53596743.799999997</v>
      </c>
      <c r="U465" s="7">
        <f t="shared" si="161"/>
        <v>27739310.550000001</v>
      </c>
      <c r="V465" s="7">
        <f t="shared" si="170"/>
        <v>41459621.340000004</v>
      </c>
      <c r="W465" s="7">
        <f t="shared" si="169"/>
        <v>39876433.009999998</v>
      </c>
      <c r="X465" s="7">
        <f t="shared" si="162"/>
        <v>0</v>
      </c>
      <c r="Y465" s="7" t="str">
        <f t="shared" si="163"/>
        <v/>
      </c>
      <c r="Z465" s="7" t="str">
        <f t="shared" si="164"/>
        <v/>
      </c>
      <c r="AA465" s="7" t="str">
        <f t="shared" si="165"/>
        <v/>
      </c>
      <c r="AB465" s="7" t="str">
        <f t="shared" si="165"/>
        <v/>
      </c>
      <c r="AC465" s="8" t="str">
        <f t="shared" si="166"/>
        <v/>
      </c>
      <c r="AE465" s="9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>
        <v>18094927.109999999</v>
      </c>
      <c r="AR465" s="7">
        <v>25297988.050000001</v>
      </c>
      <c r="AS465" s="7">
        <v>28280630.059999999</v>
      </c>
      <c r="AT465" s="7">
        <v>352279.8</v>
      </c>
      <c r="AU465" s="7">
        <v>22072879.57</v>
      </c>
      <c r="AV465" s="7">
        <v>35418364.259999998</v>
      </c>
      <c r="AW465" s="7">
        <v>35454622.810000002</v>
      </c>
      <c r="AX465" s="7">
        <v>300612.03999999998</v>
      </c>
      <c r="AY465" s="7">
        <v>27739310.550000001</v>
      </c>
      <c r="AZ465" s="7">
        <v>41459621.340000004</v>
      </c>
      <c r="BA465" s="7">
        <v>39876433.009999998</v>
      </c>
      <c r="BB465" s="7">
        <v>0</v>
      </c>
      <c r="BC465" s="7"/>
      <c r="BD465" s="7"/>
      <c r="BE465" s="7"/>
      <c r="BF465" s="7"/>
    </row>
    <row r="466" spans="1:58" hidden="1" x14ac:dyDescent="0.25">
      <c r="A466" s="3" t="s">
        <v>1059</v>
      </c>
      <c r="B466" s="3" t="str">
        <f t="shared" si="157"/>
        <v>RS</v>
      </c>
      <c r="C466" s="3" t="s">
        <v>1529</v>
      </c>
      <c r="D466" s="3">
        <v>7</v>
      </c>
      <c r="E466" s="11">
        <f t="shared" ref="E466:E523" si="171">IF(U466+X466&gt;=W466,0,(U466+X466-W466)/T466)</f>
        <v>0</v>
      </c>
      <c r="F466" s="11">
        <f t="shared" ref="F466:F523" si="172">IF(T466&gt;=0,0,1-E466)</f>
        <v>1</v>
      </c>
      <c r="G466" s="7">
        <v>7.6570372362943049</v>
      </c>
      <c r="H466" s="11">
        <f t="shared" ref="H466:H523" si="173">IF(T466&gt;0,"",G466*$G$2*F466/100)</f>
        <v>0.1531407447258861</v>
      </c>
      <c r="I466" s="7">
        <f t="shared" ref="I466:I523" si="174">IF(T466&gt;0,"",T466*(1-H466))</f>
        <v>-12075249.889520803</v>
      </c>
      <c r="J466" s="7">
        <v>6702079.5599999996</v>
      </c>
      <c r="K466" s="12">
        <v>0.115</v>
      </c>
      <c r="L466" s="7">
        <v>-569676.76</v>
      </c>
      <c r="M466" s="10">
        <f t="shared" ref="M466:M523" si="175">L466*-1/J466</f>
        <v>8.4999999612060714E-2</v>
      </c>
      <c r="N466" s="12">
        <f t="shared" ref="N466:N523" si="176">M466+K466</f>
        <v>0.19999999961206072</v>
      </c>
      <c r="O466" s="7">
        <f t="shared" ref="O466:O523" si="177">6%*I466</f>
        <v>-724514.99337124813</v>
      </c>
      <c r="P466" s="11">
        <f t="shared" ref="P466:P523" si="178">O466*-1/J466</f>
        <v>0.10810301293577126</v>
      </c>
      <c r="Q466" s="12">
        <f t="shared" ref="Q466:Q523" si="179">P466+K466</f>
        <v>0.22310301293577128</v>
      </c>
      <c r="R466" s="12">
        <f t="shared" si="158"/>
        <v>2.3103013323710564E-2</v>
      </c>
      <c r="S466" s="12">
        <f t="shared" si="159"/>
        <v>0.11551506684261703</v>
      </c>
      <c r="T466" s="7">
        <f t="shared" si="160"/>
        <v>-14258862.75</v>
      </c>
      <c r="U466" s="7">
        <f t="shared" si="161"/>
        <v>23360904.25</v>
      </c>
      <c r="V466" s="7">
        <f t="shared" si="170"/>
        <v>29507384</v>
      </c>
      <c r="W466" s="7">
        <f t="shared" si="169"/>
        <v>8112383</v>
      </c>
      <c r="X466" s="7">
        <f t="shared" si="162"/>
        <v>0</v>
      </c>
      <c r="Y466" s="7" t="str">
        <f t="shared" si="163"/>
        <v/>
      </c>
      <c r="Z466" s="7" t="str">
        <f t="shared" si="164"/>
        <v/>
      </c>
      <c r="AA466" s="7" t="str">
        <f t="shared" si="165"/>
        <v/>
      </c>
      <c r="AB466" s="7" t="str">
        <f t="shared" si="165"/>
        <v/>
      </c>
      <c r="AC466" s="8" t="str">
        <f t="shared" si="166"/>
        <v/>
      </c>
      <c r="AE466" s="9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>
        <v>16228513.039999999</v>
      </c>
      <c r="AR466" s="7">
        <v>24524597.399999999</v>
      </c>
      <c r="AS466" s="7">
        <v>3476375.47</v>
      </c>
      <c r="AT466" s="7">
        <v>0</v>
      </c>
      <c r="AU466" s="7">
        <v>19450874.890000001</v>
      </c>
      <c r="AV466" s="7">
        <v>27755198.170000002</v>
      </c>
      <c r="AW466" s="7">
        <v>4990959.33</v>
      </c>
      <c r="AX466" s="7">
        <v>0</v>
      </c>
      <c r="AY466" s="7">
        <v>23360904.25</v>
      </c>
      <c r="AZ466" s="7">
        <v>29507384</v>
      </c>
      <c r="BA466" s="7">
        <v>8112383</v>
      </c>
      <c r="BB466" s="7">
        <v>0</v>
      </c>
      <c r="BC466" s="7"/>
      <c r="BD466" s="7"/>
      <c r="BE466" s="7"/>
      <c r="BF466" s="7"/>
    </row>
    <row r="467" spans="1:58" hidden="1" x14ac:dyDescent="0.25">
      <c r="A467" s="3" t="s">
        <v>1060</v>
      </c>
      <c r="B467" s="3" t="str">
        <f t="shared" ref="B467:B523" si="180">RIGHT(A467,2)</f>
        <v>RS</v>
      </c>
      <c r="C467" s="3" t="s">
        <v>1529</v>
      </c>
      <c r="D467" s="3">
        <v>6</v>
      </c>
      <c r="E467" s="11">
        <f t="shared" si="171"/>
        <v>0.16868942889788022</v>
      </c>
      <c r="F467" s="11">
        <f t="shared" si="172"/>
        <v>0.83131057110211981</v>
      </c>
      <c r="G467" s="7">
        <v>12.68690018493175</v>
      </c>
      <c r="H467" s="11">
        <f t="shared" si="173"/>
        <v>0.21093508476502404</v>
      </c>
      <c r="I467" s="7">
        <f t="shared" si="174"/>
        <v>-163090892.1854142</v>
      </c>
      <c r="J467" s="7">
        <v>53134368.899999999</v>
      </c>
      <c r="K467" s="12">
        <v>0.11</v>
      </c>
      <c r="L467" s="7">
        <v>-4250749.51</v>
      </c>
      <c r="M467" s="10">
        <f t="shared" si="175"/>
        <v>7.9999999962359583E-2</v>
      </c>
      <c r="N467" s="12">
        <f t="shared" si="176"/>
        <v>0.18999999996235958</v>
      </c>
      <c r="O467" s="7">
        <f t="shared" si="177"/>
        <v>-9785453.5311248507</v>
      </c>
      <c r="P467" s="11">
        <f t="shared" si="178"/>
        <v>0.18416429391570041</v>
      </c>
      <c r="Q467" s="12">
        <f t="shared" si="179"/>
        <v>0.29416429391570043</v>
      </c>
      <c r="R467" s="12">
        <f t="shared" ref="R467:R523" si="181">Q467-N467</f>
        <v>0.10416429395334084</v>
      </c>
      <c r="S467" s="12">
        <f t="shared" ref="S467:S523" si="182">Q467/N467-1</f>
        <v>0.54823312617882403</v>
      </c>
      <c r="T467" s="7">
        <f t="shared" si="160"/>
        <v>-206688814.86999997</v>
      </c>
      <c r="U467" s="7">
        <f t="shared" si="161"/>
        <v>107938428.93000001</v>
      </c>
      <c r="V467" s="7">
        <f t="shared" si="170"/>
        <v>171822596.72999999</v>
      </c>
      <c r="W467" s="7">
        <f t="shared" si="169"/>
        <v>142804647.06999999</v>
      </c>
      <c r="X467" s="7">
        <f t="shared" si="162"/>
        <v>0</v>
      </c>
      <c r="Y467" s="7" t="str">
        <f t="shared" si="163"/>
        <v/>
      </c>
      <c r="Z467" s="7" t="str">
        <f t="shared" si="164"/>
        <v/>
      </c>
      <c r="AA467" s="7" t="str">
        <f t="shared" si="165"/>
        <v/>
      </c>
      <c r="AB467" s="7" t="str">
        <f t="shared" si="165"/>
        <v/>
      </c>
      <c r="AC467" s="8" t="str">
        <f t="shared" si="166"/>
        <v/>
      </c>
      <c r="AE467" s="9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>
        <v>83673839.109999999</v>
      </c>
      <c r="AR467" s="7">
        <v>139279575.99000001</v>
      </c>
      <c r="AS467" s="7">
        <v>82028092.620000005</v>
      </c>
      <c r="AT467" s="7">
        <v>725464.52</v>
      </c>
      <c r="AU467" s="7">
        <v>93899349.150000006</v>
      </c>
      <c r="AV467" s="7">
        <v>133155317.67</v>
      </c>
      <c r="AW467" s="7">
        <v>117392229.45</v>
      </c>
      <c r="AX467" s="7">
        <v>262351.84000000003</v>
      </c>
      <c r="AY467" s="7">
        <v>107938428.93000001</v>
      </c>
      <c r="AZ467" s="7">
        <v>171822596.72999999</v>
      </c>
      <c r="BA467" s="7">
        <v>142804647.06999999</v>
      </c>
      <c r="BB467" s="7">
        <v>0</v>
      </c>
      <c r="BC467" s="7"/>
      <c r="BD467" s="7"/>
      <c r="BE467" s="7"/>
      <c r="BF467" s="7"/>
    </row>
    <row r="468" spans="1:58" hidden="1" x14ac:dyDescent="0.25">
      <c r="A468" s="3" t="s">
        <v>1061</v>
      </c>
      <c r="B468" s="3" t="str">
        <f t="shared" si="180"/>
        <v>RS</v>
      </c>
      <c r="C468" s="3" t="s">
        <v>1529</v>
      </c>
      <c r="D468" s="3">
        <v>5</v>
      </c>
      <c r="E468" s="11">
        <f t="shared" si="171"/>
        <v>0</v>
      </c>
      <c r="F468" s="11">
        <f t="shared" si="172"/>
        <v>1</v>
      </c>
      <c r="G468" s="7">
        <v>13.683866998951236</v>
      </c>
      <c r="H468" s="11">
        <f t="shared" si="173"/>
        <v>0.27367733997902471</v>
      </c>
      <c r="I468" s="7">
        <f t="shared" si="174"/>
        <v>-55334079.904859602</v>
      </c>
      <c r="J468" s="7">
        <v>79284736.388571441</v>
      </c>
      <c r="K468" s="12">
        <v>0.11</v>
      </c>
      <c r="L468" s="7">
        <v>-4845812.49</v>
      </c>
      <c r="M468" s="10">
        <f t="shared" si="175"/>
        <v>6.1119109562915865E-2</v>
      </c>
      <c r="N468" s="12">
        <f t="shared" si="176"/>
        <v>0.17111910956291587</v>
      </c>
      <c r="O468" s="7">
        <f t="shared" si="177"/>
        <v>-3320044.7942915759</v>
      </c>
      <c r="P468" s="11">
        <f t="shared" si="178"/>
        <v>4.1874955325829223E-2</v>
      </c>
      <c r="Q468" s="12">
        <f t="shared" si="179"/>
        <v>0.15187495532582923</v>
      </c>
      <c r="R468" s="12">
        <f t="shared" si="181"/>
        <v>-1.9244154237086641E-2</v>
      </c>
      <c r="S468" s="12">
        <f t="shared" si="182"/>
        <v>-0.11246057957081113</v>
      </c>
      <c r="T468" s="7">
        <f t="shared" si="160"/>
        <v>-76183882.110000014</v>
      </c>
      <c r="U468" s="7">
        <f t="shared" si="161"/>
        <v>57188526.619999997</v>
      </c>
      <c r="V468" s="7">
        <f t="shared" si="170"/>
        <v>100161301.23</v>
      </c>
      <c r="W468" s="7">
        <f t="shared" si="169"/>
        <v>33211107.5</v>
      </c>
      <c r="X468" s="7">
        <f t="shared" si="162"/>
        <v>0</v>
      </c>
      <c r="Y468" s="7" t="str">
        <f t="shared" si="163"/>
        <v/>
      </c>
      <c r="Z468" s="7" t="str">
        <f t="shared" si="164"/>
        <v/>
      </c>
      <c r="AA468" s="7" t="str">
        <f t="shared" si="165"/>
        <v/>
      </c>
      <c r="AB468" s="7" t="str">
        <f t="shared" si="165"/>
        <v/>
      </c>
      <c r="AC468" s="8" t="str">
        <f t="shared" si="166"/>
        <v/>
      </c>
      <c r="AE468" s="9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>
        <v>25816318.579999998</v>
      </c>
      <c r="AR468" s="7">
        <v>64987183.030000001</v>
      </c>
      <c r="AS468" s="7">
        <v>22761205.829999998</v>
      </c>
      <c r="AT468" s="7">
        <v>1097689.06</v>
      </c>
      <c r="AU468" s="7">
        <v>39518706.859999999</v>
      </c>
      <c r="AV468" s="7">
        <v>82081963.609999999</v>
      </c>
      <c r="AW468" s="7">
        <v>23965568.25</v>
      </c>
      <c r="AX468" s="7">
        <v>100602.74</v>
      </c>
      <c r="AY468" s="7">
        <v>57188526.619999997</v>
      </c>
      <c r="AZ468" s="7">
        <v>100161301.23</v>
      </c>
      <c r="BA468" s="7">
        <v>33211107.5</v>
      </c>
      <c r="BB468" s="7">
        <v>0</v>
      </c>
      <c r="BC468" s="7"/>
      <c r="BD468" s="7"/>
      <c r="BE468" s="7"/>
      <c r="BF468" s="7"/>
    </row>
    <row r="469" spans="1:58" hidden="1" x14ac:dyDescent="0.25">
      <c r="A469" s="3" t="s">
        <v>336</v>
      </c>
      <c r="B469" s="3" t="str">
        <f t="shared" si="180"/>
        <v>MG</v>
      </c>
      <c r="C469" s="3" t="s">
        <v>1530</v>
      </c>
      <c r="D469" s="3">
        <v>7</v>
      </c>
      <c r="E469" s="11">
        <f t="shared" si="171"/>
        <v>0.2188043001096025</v>
      </c>
      <c r="F469" s="11">
        <f t="shared" si="172"/>
        <v>0.7811956998903975</v>
      </c>
      <c r="G469" s="7">
        <v>50.972428693131377</v>
      </c>
      <c r="H469" s="11">
        <f t="shared" si="173"/>
        <v>0.7963888421608829</v>
      </c>
      <c r="I469" s="7">
        <f t="shared" si="174"/>
        <v>-3516241.3563865791</v>
      </c>
      <c r="J469" s="7">
        <v>3656073.2</v>
      </c>
      <c r="K469" s="12">
        <v>0.11</v>
      </c>
      <c r="L469" s="7">
        <v>-355041.18</v>
      </c>
      <c r="M469" s="10">
        <f t="shared" si="175"/>
        <v>9.7109975806830118E-2</v>
      </c>
      <c r="N469" s="12">
        <f t="shared" si="176"/>
        <v>0.2071099758068301</v>
      </c>
      <c r="O469" s="7">
        <f t="shared" si="177"/>
        <v>-210974.48138319474</v>
      </c>
      <c r="P469" s="11">
        <f t="shared" si="178"/>
        <v>5.7705212626266544E-2</v>
      </c>
      <c r="Q469" s="12">
        <f t="shared" si="179"/>
        <v>0.16770521262626653</v>
      </c>
      <c r="R469" s="12">
        <f t="shared" si="181"/>
        <v>-3.9404763180563573E-2</v>
      </c>
      <c r="S469" s="12">
        <f t="shared" si="182"/>
        <v>-0.19026009262497379</v>
      </c>
      <c r="T469" s="7">
        <f t="shared" si="160"/>
        <v>-17269394.239999998</v>
      </c>
      <c r="U469" s="7">
        <f t="shared" si="161"/>
        <v>0</v>
      </c>
      <c r="V469" s="7">
        <f t="shared" si="170"/>
        <v>13490776.52</v>
      </c>
      <c r="W469" s="7">
        <f t="shared" si="169"/>
        <v>5853557.7000000002</v>
      </c>
      <c r="X469" s="7">
        <f t="shared" si="162"/>
        <v>2074939.98</v>
      </c>
      <c r="Y469" s="7" t="str">
        <f t="shared" si="163"/>
        <v/>
      </c>
      <c r="Z469" s="7" t="str">
        <f t="shared" si="164"/>
        <v/>
      </c>
      <c r="AA469" s="7" t="str">
        <f t="shared" si="165"/>
        <v/>
      </c>
      <c r="AB469" s="7" t="str">
        <f t="shared" si="165"/>
        <v/>
      </c>
      <c r="AC469" s="8" t="str">
        <f t="shared" si="166"/>
        <v/>
      </c>
      <c r="AE469" s="9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>
        <v>0</v>
      </c>
      <c r="AR469" s="7">
        <v>10487788.050000001</v>
      </c>
      <c r="AS469" s="7">
        <v>6064783.6699999999</v>
      </c>
      <c r="AT469" s="7">
        <v>1949824.61</v>
      </c>
      <c r="AU469" s="7">
        <v>0</v>
      </c>
      <c r="AV469" s="7">
        <v>11761017.76</v>
      </c>
      <c r="AW469" s="7">
        <v>6855644.6900000004</v>
      </c>
      <c r="AX469" s="7">
        <v>2270814.36</v>
      </c>
      <c r="AY469" s="7">
        <v>0</v>
      </c>
      <c r="AZ469" s="7">
        <v>13490776.52</v>
      </c>
      <c r="BA469" s="7">
        <v>5853557.7000000002</v>
      </c>
      <c r="BB469" s="7">
        <v>2074939.98</v>
      </c>
      <c r="BC469" s="7"/>
      <c r="BD469" s="7"/>
      <c r="BE469" s="7"/>
      <c r="BF469" s="7"/>
    </row>
    <row r="470" spans="1:58" hidden="1" x14ac:dyDescent="0.25">
      <c r="A470" s="3" t="s">
        <v>1361</v>
      </c>
      <c r="B470" s="3" t="str">
        <f t="shared" si="180"/>
        <v>SP</v>
      </c>
      <c r="C470" s="3" t="s">
        <v>1530</v>
      </c>
      <c r="D470" s="3">
        <v>7</v>
      </c>
      <c r="E470" s="11">
        <f t="shared" si="171"/>
        <v>0.51923068499479463</v>
      </c>
      <c r="F470" s="11">
        <f t="shared" si="172"/>
        <v>0.48076931500520537</v>
      </c>
      <c r="G470" s="7">
        <v>17.511361365280287</v>
      </c>
      <c r="H470" s="11">
        <f t="shared" si="173"/>
        <v>0.16837850416788844</v>
      </c>
      <c r="I470" s="7">
        <f t="shared" si="174"/>
        <v>-38563588.985311314</v>
      </c>
      <c r="J470" s="7">
        <v>6919444.7400000002</v>
      </c>
      <c r="K470" s="12">
        <v>0.1371</v>
      </c>
      <c r="L470" s="7">
        <v>-345972.24</v>
      </c>
      <c r="M470" s="10">
        <f t="shared" si="175"/>
        <v>5.0000000433560794E-2</v>
      </c>
      <c r="N470" s="12">
        <f t="shared" si="176"/>
        <v>0.18710000043356079</v>
      </c>
      <c r="O470" s="7">
        <f t="shared" si="177"/>
        <v>-2313815.3391186786</v>
      </c>
      <c r="P470" s="11">
        <f t="shared" si="178"/>
        <v>0.33439321015788304</v>
      </c>
      <c r="Q470" s="12">
        <f t="shared" si="179"/>
        <v>0.47149321015788304</v>
      </c>
      <c r="R470" s="12">
        <f t="shared" si="181"/>
        <v>0.28439320972432225</v>
      </c>
      <c r="S470" s="12">
        <f t="shared" si="182"/>
        <v>1.5200064621341904</v>
      </c>
      <c r="T470" s="7">
        <f t="shared" si="160"/>
        <v>-46371563.479999997</v>
      </c>
      <c r="U470" s="7">
        <f t="shared" si="161"/>
        <v>6262442.9000000004</v>
      </c>
      <c r="V470" s="7">
        <f t="shared" si="170"/>
        <v>22294024.809999999</v>
      </c>
      <c r="W470" s="7">
        <f t="shared" si="169"/>
        <v>30339981.57</v>
      </c>
      <c r="X470" s="7">
        <f t="shared" si="162"/>
        <v>0</v>
      </c>
      <c r="Y470" s="7" t="str">
        <f t="shared" si="163"/>
        <v/>
      </c>
      <c r="Z470" s="7" t="str">
        <f t="shared" si="164"/>
        <v/>
      </c>
      <c r="AA470" s="7" t="str">
        <f t="shared" si="165"/>
        <v/>
      </c>
      <c r="AB470" s="7" t="str">
        <f t="shared" si="165"/>
        <v/>
      </c>
      <c r="AC470" s="8" t="str">
        <f t="shared" si="166"/>
        <v/>
      </c>
      <c r="AE470" s="9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>
        <v>3025700</v>
      </c>
      <c r="AR470" s="7">
        <v>20556857.949999999</v>
      </c>
      <c r="AS470" s="7">
        <v>20025448.640000001</v>
      </c>
      <c r="AT470" s="7">
        <v>0</v>
      </c>
      <c r="AU470" s="7">
        <v>2949431.86</v>
      </c>
      <c r="AV470" s="7">
        <v>23064614.399999999</v>
      </c>
      <c r="AW470" s="7">
        <v>23927937.100000001</v>
      </c>
      <c r="AX470" s="7">
        <v>0</v>
      </c>
      <c r="AY470" s="7">
        <v>6262442.9000000004</v>
      </c>
      <c r="AZ470" s="7">
        <v>22294024.809999999</v>
      </c>
      <c r="BA470" s="7">
        <v>30339981.57</v>
      </c>
      <c r="BB470" s="7">
        <v>0</v>
      </c>
      <c r="BC470" s="7"/>
      <c r="BD470" s="7"/>
      <c r="BE470" s="7"/>
      <c r="BF470" s="7"/>
    </row>
    <row r="471" spans="1:58" hidden="1" x14ac:dyDescent="0.25">
      <c r="A471" s="3" t="s">
        <v>1062</v>
      </c>
      <c r="B471" s="3" t="str">
        <f t="shared" si="180"/>
        <v>RS</v>
      </c>
      <c r="C471" s="3" t="s">
        <v>1529</v>
      </c>
      <c r="D471" s="3">
        <v>7</v>
      </c>
      <c r="E471" s="11">
        <f t="shared" si="171"/>
        <v>0</v>
      </c>
      <c r="F471" s="11">
        <f t="shared" si="172"/>
        <v>1</v>
      </c>
      <c r="G471" s="7">
        <v>14.074390110681668</v>
      </c>
      <c r="H471" s="11">
        <f t="shared" si="173"/>
        <v>0.28148780221363334</v>
      </c>
      <c r="I471" s="7">
        <f t="shared" si="174"/>
        <v>-5798795.1491206372</v>
      </c>
      <c r="J471" s="7">
        <v>5724069.7800000003</v>
      </c>
      <c r="K471" s="12">
        <v>0.1371</v>
      </c>
      <c r="L471" s="7">
        <v>-201487.26</v>
      </c>
      <c r="M471" s="10">
        <f t="shared" si="175"/>
        <v>3.5200000654080077E-2</v>
      </c>
      <c r="N471" s="12">
        <f t="shared" si="176"/>
        <v>0.17230000065408008</v>
      </c>
      <c r="O471" s="7">
        <f t="shared" si="177"/>
        <v>-347927.70894723822</v>
      </c>
      <c r="P471" s="11">
        <f t="shared" si="178"/>
        <v>6.0783275242888145E-2</v>
      </c>
      <c r="Q471" s="12">
        <f t="shared" si="179"/>
        <v>0.19788327524288815</v>
      </c>
      <c r="R471" s="12">
        <f t="shared" si="181"/>
        <v>2.5583274588808075E-2</v>
      </c>
      <c r="S471" s="12">
        <f t="shared" si="182"/>
        <v>0.1484809895048731</v>
      </c>
      <c r="T471" s="7">
        <f t="shared" si="160"/>
        <v>-8070559.0899999971</v>
      </c>
      <c r="U471" s="7">
        <f t="shared" si="161"/>
        <v>20735715.170000002</v>
      </c>
      <c r="V471" s="7">
        <f t="shared" si="170"/>
        <v>21174662.289999999</v>
      </c>
      <c r="W471" s="7">
        <f t="shared" si="169"/>
        <v>7631611.9699999997</v>
      </c>
      <c r="X471" s="7">
        <f t="shared" si="162"/>
        <v>0</v>
      </c>
      <c r="Y471" s="7" t="str">
        <f t="shared" si="163"/>
        <v/>
      </c>
      <c r="Z471" s="7" t="str">
        <f t="shared" si="164"/>
        <v/>
      </c>
      <c r="AA471" s="7" t="str">
        <f t="shared" si="165"/>
        <v/>
      </c>
      <c r="AB471" s="7" t="str">
        <f t="shared" si="165"/>
        <v/>
      </c>
      <c r="AC471" s="8" t="str">
        <f t="shared" si="166"/>
        <v/>
      </c>
      <c r="AE471" s="9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>
        <v>14740912.75</v>
      </c>
      <c r="AR471" s="7">
        <v>18065141.129999999</v>
      </c>
      <c r="AS471" s="7">
        <v>759359.67</v>
      </c>
      <c r="AT471" s="7">
        <v>0</v>
      </c>
      <c r="AU471" s="7">
        <v>16560886.09</v>
      </c>
      <c r="AV471" s="7">
        <v>13610481.23</v>
      </c>
      <c r="AW471" s="7">
        <v>4872973.51</v>
      </c>
      <c r="AX471" s="7">
        <v>0</v>
      </c>
      <c r="AY471" s="7">
        <v>20735715.170000002</v>
      </c>
      <c r="AZ471" s="7">
        <v>21174662.289999999</v>
      </c>
      <c r="BA471" s="7">
        <v>7631611.9699999997</v>
      </c>
      <c r="BB471" s="7">
        <v>0</v>
      </c>
      <c r="BC471" s="7"/>
      <c r="BD471" s="7"/>
      <c r="BE471" s="7"/>
      <c r="BF471" s="7"/>
    </row>
    <row r="472" spans="1:58" hidden="1" x14ac:dyDescent="0.25">
      <c r="A472" s="3" t="s">
        <v>1063</v>
      </c>
      <c r="B472" s="3" t="str">
        <f t="shared" si="180"/>
        <v>RS</v>
      </c>
      <c r="C472" s="3" t="s">
        <v>1529</v>
      </c>
      <c r="D472" s="3">
        <v>7</v>
      </c>
      <c r="E472" s="11">
        <f t="shared" si="171"/>
        <v>0</v>
      </c>
      <c r="F472" s="11">
        <f t="shared" si="172"/>
        <v>1</v>
      </c>
      <c r="G472" s="7">
        <v>7.3638185530402067</v>
      </c>
      <c r="H472" s="11">
        <f t="shared" si="173"/>
        <v>0.14727637106080413</v>
      </c>
      <c r="I472" s="7">
        <f t="shared" si="174"/>
        <v>-20408566.713146303</v>
      </c>
      <c r="J472" s="7">
        <v>4695810.24</v>
      </c>
      <c r="K472" s="12">
        <v>0.11</v>
      </c>
      <c r="L472" s="7">
        <v>-605178.97</v>
      </c>
      <c r="M472" s="10">
        <f t="shared" si="175"/>
        <v>0.12887636830912486</v>
      </c>
      <c r="N472" s="12">
        <f t="shared" si="176"/>
        <v>0.23887636830912484</v>
      </c>
      <c r="O472" s="7">
        <f t="shared" si="177"/>
        <v>-1224514.0027887782</v>
      </c>
      <c r="P472" s="11">
        <f t="shared" si="178"/>
        <v>0.26076735221497754</v>
      </c>
      <c r="Q472" s="12">
        <f t="shared" si="179"/>
        <v>0.37076735221497753</v>
      </c>
      <c r="R472" s="12">
        <f t="shared" si="181"/>
        <v>0.13189098390585269</v>
      </c>
      <c r="S472" s="12">
        <f t="shared" si="182"/>
        <v>0.55213073122065959</v>
      </c>
      <c r="T472" s="7">
        <f t="shared" ref="T472:T520" si="183">IF(SUM(U472:X472)&lt;&gt;0,U472-V472-W472+X472,"")</f>
        <v>-23933389.460000001</v>
      </c>
      <c r="U472" s="7">
        <f t="shared" ref="U472:X520" si="184">IF(SUM($BC472:$BF472)&lt;&gt;0,BC472,IF(SUM($AY472:$BB472)&lt;&gt;0,AY472,IF(SUM($AU472:$AX472)&lt;&gt;0,AU472,IF(SUM($AQ472:$AT472)&lt;&gt;0,AQ472,""))))</f>
        <v>12788774.539999999</v>
      </c>
      <c r="V472" s="7">
        <f t="shared" si="184"/>
        <v>28899455</v>
      </c>
      <c r="W472" s="7">
        <f t="shared" si="184"/>
        <v>7822709</v>
      </c>
      <c r="X472" s="7">
        <f t="shared" si="184"/>
        <v>0</v>
      </c>
      <c r="Y472" s="7" t="str">
        <f t="shared" ref="Y472:Y520" si="185">IF(SUM(AA472:AC472)&lt;&gt;0,AA472-(AB472/3)-(AC472/3),"")</f>
        <v/>
      </c>
      <c r="Z472" s="7" t="str">
        <f t="shared" ref="Z472:Z520" si="186">IF(SUM(AA472:AC472)&lt;&gt;0,AA472-AB472-AC472,"")</f>
        <v/>
      </c>
      <c r="AA472" s="7" t="str">
        <f t="shared" ref="AA472:AB520" si="187">IF(SUM($AN472:$AP472)&lt;&gt;0,AN472,IF(SUM($AK472:$AM472)&lt;&gt;0,AK472,IF(SUM($AH472:$AJ472)&lt;&gt;0,AH472,IF(SUM($AE472:$AG472)&lt;&gt;0,AE472,""))))</f>
        <v/>
      </c>
      <c r="AB472" s="7" t="str">
        <f t="shared" si="187"/>
        <v/>
      </c>
      <c r="AC472" s="8" t="str">
        <f t="shared" ref="AC472:AC520" si="188">IF(SUM($AN472:$AP472)&lt;&gt;0,AP472,IF(SUM($AK472:$AM472)&lt;&gt;0,AM472,IF(SUM($AH472:$AJ472)&lt;&gt;0,AJ472,IF(SUM($AE472:$AG472)&lt;&gt;0,AG472,""))))</f>
        <v/>
      </c>
      <c r="AE472" s="9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>
        <v>8512763.8100000005</v>
      </c>
      <c r="AR472" s="7">
        <v>25772553.079999998</v>
      </c>
      <c r="AS472" s="7">
        <v>2917243.91</v>
      </c>
      <c r="AT472" s="7">
        <v>56235.11</v>
      </c>
      <c r="AU472" s="7">
        <v>9878977.25</v>
      </c>
      <c r="AV472" s="7">
        <v>26923296.109999999</v>
      </c>
      <c r="AW472" s="7">
        <v>4025471.14</v>
      </c>
      <c r="AX472" s="7">
        <v>0</v>
      </c>
      <c r="AY472" s="7">
        <v>12788774.539999999</v>
      </c>
      <c r="AZ472" s="7">
        <v>28899455</v>
      </c>
      <c r="BA472" s="7">
        <v>7822709</v>
      </c>
      <c r="BB472" s="7">
        <v>0</v>
      </c>
      <c r="BC472" s="7"/>
      <c r="BD472" s="7"/>
      <c r="BE472" s="7"/>
      <c r="BF472" s="7"/>
    </row>
    <row r="473" spans="1:58" hidden="1" x14ac:dyDescent="0.25">
      <c r="A473" s="3" t="s">
        <v>337</v>
      </c>
      <c r="B473" s="3" t="str">
        <f t="shared" si="180"/>
        <v>MG</v>
      </c>
      <c r="C473" s="3" t="s">
        <v>1530</v>
      </c>
      <c r="D473" s="3">
        <v>6</v>
      </c>
      <c r="E473" s="11">
        <f t="shared" si="171"/>
        <v>6.4625807980252192E-2</v>
      </c>
      <c r="F473" s="11">
        <f t="shared" si="172"/>
        <v>0.93537419201974781</v>
      </c>
      <c r="G473" s="7">
        <v>48.322247259172229</v>
      </c>
      <c r="H473" s="11">
        <f t="shared" si="173"/>
        <v>0.90398765973253392</v>
      </c>
      <c r="I473" s="7">
        <f t="shared" si="174"/>
        <v>-8541099.2133322265</v>
      </c>
      <c r="J473" s="7">
        <v>23200070.52</v>
      </c>
      <c r="K473" s="12">
        <v>0.11</v>
      </c>
      <c r="L473" s="7">
        <v>-1299367.74</v>
      </c>
      <c r="M473" s="10">
        <f t="shared" si="175"/>
        <v>5.6007059930264384E-2</v>
      </c>
      <c r="N473" s="12">
        <f t="shared" si="176"/>
        <v>0.16600705993026438</v>
      </c>
      <c r="O473" s="7">
        <f t="shared" si="177"/>
        <v>-512465.95279993356</v>
      </c>
      <c r="P473" s="11">
        <f t="shared" si="178"/>
        <v>2.2088982546762257E-2</v>
      </c>
      <c r="Q473" s="12">
        <f t="shared" si="179"/>
        <v>0.13208898254676227</v>
      </c>
      <c r="R473" s="12">
        <f t="shared" si="181"/>
        <v>-3.391807738350211E-2</v>
      </c>
      <c r="S473" s="12">
        <f t="shared" si="182"/>
        <v>-0.20431707782639053</v>
      </c>
      <c r="T473" s="7">
        <f t="shared" si="183"/>
        <v>-88958348.370000005</v>
      </c>
      <c r="U473" s="7">
        <f t="shared" si="184"/>
        <v>43391481.609999999</v>
      </c>
      <c r="V473" s="7">
        <f t="shared" si="184"/>
        <v>83209343.230000004</v>
      </c>
      <c r="W473" s="7">
        <f t="shared" si="184"/>
        <v>49140486.75</v>
      </c>
      <c r="X473" s="7">
        <f t="shared" si="184"/>
        <v>0</v>
      </c>
      <c r="Y473" s="7" t="str">
        <f t="shared" si="185"/>
        <v/>
      </c>
      <c r="Z473" s="7" t="str">
        <f t="shared" si="186"/>
        <v/>
      </c>
      <c r="AA473" s="7" t="str">
        <f t="shared" si="187"/>
        <v/>
      </c>
      <c r="AB473" s="7" t="str">
        <f t="shared" si="187"/>
        <v/>
      </c>
      <c r="AC473" s="8" t="str">
        <f t="shared" si="188"/>
        <v/>
      </c>
      <c r="AE473" s="9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>
        <v>31520163.07</v>
      </c>
      <c r="AR473" s="7">
        <v>50518430.710000001</v>
      </c>
      <c r="AS473" s="7">
        <v>34887253.369999997</v>
      </c>
      <c r="AT473" s="7">
        <v>983478</v>
      </c>
      <c r="AU473" s="7">
        <v>36250761.079999998</v>
      </c>
      <c r="AV473" s="7">
        <v>58261061.649999999</v>
      </c>
      <c r="AW473" s="7">
        <v>42366613.640000001</v>
      </c>
      <c r="AX473" s="7">
        <v>620845.07999999996</v>
      </c>
      <c r="AY473" s="7">
        <v>43391481.609999999</v>
      </c>
      <c r="AZ473" s="7">
        <v>83209343.230000004</v>
      </c>
      <c r="BA473" s="7">
        <v>49140486.75</v>
      </c>
      <c r="BB473" s="7">
        <v>0</v>
      </c>
      <c r="BC473" s="7"/>
      <c r="BD473" s="7"/>
      <c r="BE473" s="7"/>
      <c r="BF473" s="7"/>
    </row>
    <row r="474" spans="1:58" hidden="1" x14ac:dyDescent="0.25">
      <c r="A474" s="3" t="s">
        <v>625</v>
      </c>
      <c r="B474" s="3" t="str">
        <f t="shared" si="180"/>
        <v>PE</v>
      </c>
      <c r="C474" s="3" t="s">
        <v>1528</v>
      </c>
      <c r="D474" s="3">
        <v>6</v>
      </c>
      <c r="E474" s="11">
        <f t="shared" si="171"/>
        <v>0</v>
      </c>
      <c r="F474" s="11">
        <f t="shared" si="172"/>
        <v>1</v>
      </c>
      <c r="G474" s="7">
        <v>14.641882712611499</v>
      </c>
      <c r="H474" s="11">
        <f t="shared" si="173"/>
        <v>0.29283765425222996</v>
      </c>
      <c r="I474" s="7">
        <f t="shared" si="174"/>
        <v>-1754280.3663659091</v>
      </c>
      <c r="J474" s="7">
        <v>5610379.1900000004</v>
      </c>
      <c r="K474" s="12">
        <v>0.11</v>
      </c>
      <c r="L474" s="7">
        <v>-213755.45</v>
      </c>
      <c r="M474" s="10">
        <f t="shared" si="175"/>
        <v>3.8100000509947704E-2</v>
      </c>
      <c r="N474" s="12">
        <f t="shared" si="176"/>
        <v>0.1481000005099477</v>
      </c>
      <c r="O474" s="7">
        <f t="shared" si="177"/>
        <v>-105256.82198195455</v>
      </c>
      <c r="P474" s="11">
        <f t="shared" si="178"/>
        <v>1.8761088763762247E-2</v>
      </c>
      <c r="Q474" s="12">
        <f t="shared" si="179"/>
        <v>0.12876108876376224</v>
      </c>
      <c r="R474" s="12">
        <f t="shared" si="181"/>
        <v>-1.9338911746185461E-2</v>
      </c>
      <c r="S474" s="12">
        <f t="shared" si="182"/>
        <v>-0.1305800923672954</v>
      </c>
      <c r="T474" s="7">
        <f t="shared" si="183"/>
        <v>-2480732.1500000004</v>
      </c>
      <c r="U474" s="7">
        <f t="shared" si="184"/>
        <v>2457413.2599999998</v>
      </c>
      <c r="V474" s="7">
        <f t="shared" si="184"/>
        <v>4938145.41</v>
      </c>
      <c r="W474" s="7">
        <f t="shared" si="184"/>
        <v>0</v>
      </c>
      <c r="X474" s="7">
        <f t="shared" si="184"/>
        <v>0</v>
      </c>
      <c r="Y474" s="7">
        <f t="shared" si="185"/>
        <v>-184531829.00333333</v>
      </c>
      <c r="Z474" s="7">
        <f t="shared" si="186"/>
        <v>-568474751.58999991</v>
      </c>
      <c r="AA474" s="7">
        <f t="shared" si="187"/>
        <v>7439632.29</v>
      </c>
      <c r="AB474" s="7">
        <f t="shared" si="187"/>
        <v>476767673.58999997</v>
      </c>
      <c r="AC474" s="8">
        <f t="shared" si="188"/>
        <v>99146710.290000007</v>
      </c>
      <c r="AE474" s="9">
        <v>8193342.2599999998</v>
      </c>
      <c r="AF474" s="7">
        <v>336942695.29000002</v>
      </c>
      <c r="AG474" s="7">
        <v>71135345.310000002</v>
      </c>
      <c r="AH474" s="7">
        <v>7801306.2999999998</v>
      </c>
      <c r="AI474" s="7">
        <v>365589655.27999997</v>
      </c>
      <c r="AJ474" s="7">
        <v>85804231.700000003</v>
      </c>
      <c r="AK474" s="7">
        <v>7439632.29</v>
      </c>
      <c r="AL474" s="7">
        <v>476767673.58999997</v>
      </c>
      <c r="AM474" s="7">
        <v>99146710.290000007</v>
      </c>
      <c r="AN474" s="7"/>
      <c r="AO474" s="7"/>
      <c r="AP474" s="7"/>
      <c r="AQ474" s="7">
        <v>0</v>
      </c>
      <c r="AR474" s="7">
        <v>6235195.7400000002</v>
      </c>
      <c r="AS474" s="7">
        <v>0</v>
      </c>
      <c r="AT474" s="7">
        <v>0</v>
      </c>
      <c r="AU474" s="7">
        <v>1865681.55</v>
      </c>
      <c r="AV474" s="7">
        <v>5585381.5800000001</v>
      </c>
      <c r="AW474" s="7">
        <v>0</v>
      </c>
      <c r="AX474" s="7">
        <v>0</v>
      </c>
      <c r="AY474" s="7">
        <v>2457413.2599999998</v>
      </c>
      <c r="AZ474" s="7">
        <v>4938145.41</v>
      </c>
      <c r="BA474" s="7">
        <v>0</v>
      </c>
      <c r="BB474" s="7">
        <v>0</v>
      </c>
      <c r="BC474" s="7"/>
      <c r="BD474" s="7"/>
      <c r="BE474" s="7"/>
      <c r="BF474" s="7"/>
    </row>
    <row r="475" spans="1:58" hidden="1" x14ac:dyDescent="0.25">
      <c r="A475" s="3" t="s">
        <v>1064</v>
      </c>
      <c r="B475" s="3" t="str">
        <f t="shared" si="180"/>
        <v>RS</v>
      </c>
      <c r="C475" s="3" t="s">
        <v>1529</v>
      </c>
      <c r="D475" s="3">
        <v>7</v>
      </c>
      <c r="E475" s="11">
        <f t="shared" si="171"/>
        <v>0.15082080999639524</v>
      </c>
      <c r="F475" s="11">
        <f t="shared" si="172"/>
        <v>0.84917919000360476</v>
      </c>
      <c r="G475" s="7">
        <v>17.343393472660932</v>
      </c>
      <c r="H475" s="11">
        <f t="shared" si="173"/>
        <v>0.29455297642056033</v>
      </c>
      <c r="I475" s="7">
        <f t="shared" si="174"/>
        <v>-10294863.631142072</v>
      </c>
      <c r="J475" s="7">
        <v>3699521.0000000009</v>
      </c>
      <c r="K475" s="12">
        <v>0.1099</v>
      </c>
      <c r="L475" s="7">
        <v>-594256.49</v>
      </c>
      <c r="M475" s="10">
        <f t="shared" si="175"/>
        <v>0.16063065732023141</v>
      </c>
      <c r="N475" s="12">
        <f t="shared" si="176"/>
        <v>0.2705306573202314</v>
      </c>
      <c r="O475" s="7">
        <f t="shared" si="177"/>
        <v>-617691.81786852435</v>
      </c>
      <c r="P475" s="11">
        <f t="shared" si="178"/>
        <v>0.16696534980299454</v>
      </c>
      <c r="Q475" s="12">
        <f t="shared" si="179"/>
        <v>0.27686534980299454</v>
      </c>
      <c r="R475" s="12">
        <f t="shared" si="181"/>
        <v>6.3346924827631379E-3</v>
      </c>
      <c r="S475" s="12">
        <f t="shared" si="182"/>
        <v>2.3415802650657236E-2</v>
      </c>
      <c r="T475" s="7">
        <f t="shared" si="183"/>
        <v>-14593390.130000001</v>
      </c>
      <c r="U475" s="7">
        <f t="shared" si="184"/>
        <v>10815146.32</v>
      </c>
      <c r="V475" s="7">
        <f t="shared" si="184"/>
        <v>12392403.210000001</v>
      </c>
      <c r="W475" s="7">
        <f t="shared" si="184"/>
        <v>13016133.24</v>
      </c>
      <c r="X475" s="7">
        <f t="shared" si="184"/>
        <v>0</v>
      </c>
      <c r="Y475" s="7" t="str">
        <f t="shared" si="185"/>
        <v/>
      </c>
      <c r="Z475" s="7" t="str">
        <f t="shared" si="186"/>
        <v/>
      </c>
      <c r="AA475" s="7" t="str">
        <f t="shared" si="187"/>
        <v/>
      </c>
      <c r="AB475" s="7" t="str">
        <f t="shared" si="187"/>
        <v/>
      </c>
      <c r="AC475" s="8" t="str">
        <f t="shared" si="188"/>
        <v/>
      </c>
      <c r="AE475" s="9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>
        <v>7917830.7400000002</v>
      </c>
      <c r="AR475" s="7">
        <v>11288573.880000001</v>
      </c>
      <c r="AS475" s="7">
        <v>8462425.0999999996</v>
      </c>
      <c r="AT475" s="7">
        <v>0</v>
      </c>
      <c r="AU475" s="7">
        <v>9110280.5600000005</v>
      </c>
      <c r="AV475" s="7">
        <v>11399603.810000001</v>
      </c>
      <c r="AW475" s="7">
        <v>9639839.5399999991</v>
      </c>
      <c r="AX475" s="7">
        <v>0</v>
      </c>
      <c r="AY475" s="7">
        <v>10815146.32</v>
      </c>
      <c r="AZ475" s="7">
        <v>12392403.210000001</v>
      </c>
      <c r="BA475" s="7">
        <v>13016133.24</v>
      </c>
      <c r="BB475" s="7">
        <v>0</v>
      </c>
      <c r="BC475" s="7"/>
      <c r="BD475" s="7"/>
      <c r="BE475" s="7"/>
      <c r="BF475" s="7"/>
    </row>
    <row r="476" spans="1:58" hidden="1" x14ac:dyDescent="0.25">
      <c r="A476" s="3" t="s">
        <v>159</v>
      </c>
      <c r="B476" s="3" t="str">
        <f t="shared" si="180"/>
        <v>GO</v>
      </c>
      <c r="C476" s="3" t="s">
        <v>1526</v>
      </c>
      <c r="D476" s="3">
        <v>7</v>
      </c>
      <c r="E476" s="11">
        <f t="shared" si="171"/>
        <v>0.19699518935329735</v>
      </c>
      <c r="F476" s="11">
        <f t="shared" si="172"/>
        <v>0.8030048106467027</v>
      </c>
      <c r="G476" s="7">
        <v>10.337899382486881</v>
      </c>
      <c r="H476" s="11">
        <f t="shared" si="173"/>
        <v>0.16602765872237085</v>
      </c>
      <c r="I476" s="7">
        <f t="shared" si="174"/>
        <v>-64179446.344558522</v>
      </c>
      <c r="J476" s="7">
        <v>8725641.4700000007</v>
      </c>
      <c r="K476" s="12">
        <v>0.127</v>
      </c>
      <c r="L476" s="7">
        <v>-698051.32</v>
      </c>
      <c r="M476" s="10">
        <f t="shared" si="175"/>
        <v>8.00000002750514E-2</v>
      </c>
      <c r="N476" s="12">
        <f t="shared" si="176"/>
        <v>0.20700000027505139</v>
      </c>
      <c r="O476" s="7">
        <f t="shared" si="177"/>
        <v>-3850766.7806735113</v>
      </c>
      <c r="P476" s="11">
        <f t="shared" si="178"/>
        <v>0.44131618218706287</v>
      </c>
      <c r="Q476" s="12">
        <f t="shared" si="179"/>
        <v>0.56831618218706281</v>
      </c>
      <c r="R476" s="12">
        <f t="shared" si="181"/>
        <v>0.36131618191201142</v>
      </c>
      <c r="S476" s="12">
        <f t="shared" si="182"/>
        <v>1.7454887991879819</v>
      </c>
      <c r="T476" s="7">
        <f t="shared" si="183"/>
        <v>-76956324.770000011</v>
      </c>
      <c r="U476" s="7">
        <f t="shared" si="184"/>
        <v>399156.97</v>
      </c>
      <c r="V476" s="7">
        <f t="shared" si="184"/>
        <v>61796299</v>
      </c>
      <c r="W476" s="7">
        <f t="shared" si="184"/>
        <v>19895246.43</v>
      </c>
      <c r="X476" s="7">
        <f t="shared" si="184"/>
        <v>4336063.6900000004</v>
      </c>
      <c r="Y476" s="7" t="str">
        <f t="shared" si="185"/>
        <v/>
      </c>
      <c r="Z476" s="7" t="str">
        <f t="shared" si="186"/>
        <v/>
      </c>
      <c r="AA476" s="7" t="str">
        <f t="shared" si="187"/>
        <v/>
      </c>
      <c r="AB476" s="7" t="str">
        <f t="shared" si="187"/>
        <v/>
      </c>
      <c r="AC476" s="8" t="str">
        <f t="shared" si="188"/>
        <v/>
      </c>
      <c r="AE476" s="9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>
        <v>1619190.03</v>
      </c>
      <c r="AR476" s="7">
        <v>20526491.07</v>
      </c>
      <c r="AS476" s="7">
        <v>15764251.390000001</v>
      </c>
      <c r="AT476" s="7">
        <v>0</v>
      </c>
      <c r="AU476" s="7">
        <v>14914479.15</v>
      </c>
      <c r="AV476" s="7">
        <v>20515900.890000001</v>
      </c>
      <c r="AW476" s="7">
        <v>18393733.350000001</v>
      </c>
      <c r="AX476" s="7">
        <v>0</v>
      </c>
      <c r="AY476" s="7">
        <v>399156.97</v>
      </c>
      <c r="AZ476" s="7">
        <v>61796299</v>
      </c>
      <c r="BA476" s="7">
        <v>19895246.43</v>
      </c>
      <c r="BB476" s="7">
        <v>4336063.6900000004</v>
      </c>
      <c r="BC476" s="7"/>
      <c r="BD476" s="7"/>
      <c r="BE476" s="7"/>
      <c r="BF476" s="7"/>
    </row>
    <row r="477" spans="1:58" hidden="1" x14ac:dyDescent="0.25">
      <c r="A477" s="3" t="s">
        <v>1065</v>
      </c>
      <c r="B477" s="3" t="str">
        <f t="shared" si="180"/>
        <v>RS</v>
      </c>
      <c r="C477" s="3" t="s">
        <v>1529</v>
      </c>
      <c r="D477" s="3">
        <v>5</v>
      </c>
      <c r="E477" s="11">
        <f t="shared" si="171"/>
        <v>0</v>
      </c>
      <c r="F477" s="11">
        <f t="shared" si="172"/>
        <v>1</v>
      </c>
      <c r="G477" s="7">
        <v>15.19768086382272</v>
      </c>
      <c r="H477" s="11">
        <f t="shared" si="173"/>
        <v>0.30395361727645442</v>
      </c>
      <c r="I477" s="7">
        <f t="shared" si="174"/>
        <v>-156086135.43724218</v>
      </c>
      <c r="J477" s="7">
        <v>48801705.579999998</v>
      </c>
      <c r="K477" s="12">
        <v>0.11</v>
      </c>
      <c r="L477" s="7">
        <v>-6012370.1299999999</v>
      </c>
      <c r="M477" s="10">
        <f t="shared" si="175"/>
        <v>0.12320000005212933</v>
      </c>
      <c r="N477" s="12">
        <f t="shared" si="176"/>
        <v>0.23320000005212932</v>
      </c>
      <c r="O477" s="7">
        <f t="shared" si="177"/>
        <v>-9365168.1262345295</v>
      </c>
      <c r="P477" s="11">
        <f t="shared" si="178"/>
        <v>0.19190247584446268</v>
      </c>
      <c r="Q477" s="12">
        <f t="shared" si="179"/>
        <v>0.30190247584446267</v>
      </c>
      <c r="R477" s="12">
        <f t="shared" si="181"/>
        <v>6.8702475792333351E-2</v>
      </c>
      <c r="S477" s="12">
        <f t="shared" si="182"/>
        <v>0.29460752906078747</v>
      </c>
      <c r="T477" s="7">
        <f t="shared" si="183"/>
        <v>-224246744.63</v>
      </c>
      <c r="U477" s="7">
        <f t="shared" si="184"/>
        <v>180119791.93000001</v>
      </c>
      <c r="V477" s="7">
        <f t="shared" si="184"/>
        <v>273423890.29000002</v>
      </c>
      <c r="W477" s="7">
        <f t="shared" si="184"/>
        <v>159896085.09999999</v>
      </c>
      <c r="X477" s="7">
        <f t="shared" si="184"/>
        <v>28953438.829999998</v>
      </c>
      <c r="Y477" s="7" t="str">
        <f t="shared" si="185"/>
        <v/>
      </c>
      <c r="Z477" s="7" t="str">
        <f t="shared" si="186"/>
        <v/>
      </c>
      <c r="AA477" s="7" t="str">
        <f t="shared" si="187"/>
        <v/>
      </c>
      <c r="AB477" s="7" t="str">
        <f t="shared" si="187"/>
        <v/>
      </c>
      <c r="AC477" s="8" t="str">
        <f t="shared" si="188"/>
        <v/>
      </c>
      <c r="AE477" s="9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>
        <v>130999693.04000001</v>
      </c>
      <c r="AR477" s="7">
        <v>217533525.72</v>
      </c>
      <c r="AS477" s="7">
        <v>95987666.530000001</v>
      </c>
      <c r="AT477" s="7">
        <v>29854769.870000001</v>
      </c>
      <c r="AU477" s="7">
        <v>149364901.86000001</v>
      </c>
      <c r="AV477" s="7">
        <v>214394413.19</v>
      </c>
      <c r="AW477" s="7">
        <v>132410375.56999999</v>
      </c>
      <c r="AX477" s="7">
        <v>31867307.870000001</v>
      </c>
      <c r="AY477" s="7">
        <v>180119791.93000001</v>
      </c>
      <c r="AZ477" s="7">
        <v>273423890.29000002</v>
      </c>
      <c r="BA477" s="7">
        <v>159896085.09999999</v>
      </c>
      <c r="BB477" s="7">
        <v>28953438.829999998</v>
      </c>
      <c r="BC477" s="7"/>
      <c r="BD477" s="7"/>
      <c r="BE477" s="7"/>
      <c r="BF477" s="7"/>
    </row>
    <row r="478" spans="1:58" hidden="1" x14ac:dyDescent="0.25">
      <c r="A478" s="3" t="s">
        <v>469</v>
      </c>
      <c r="B478" s="3" t="str">
        <f t="shared" si="180"/>
        <v>MS</v>
      </c>
      <c r="C478" s="3" t="s">
        <v>1526</v>
      </c>
      <c r="D478" s="3">
        <v>6</v>
      </c>
      <c r="E478" s="11">
        <f t="shared" si="171"/>
        <v>0.39317128249396777</v>
      </c>
      <c r="F478" s="11">
        <f t="shared" si="172"/>
        <v>0.60682871750603229</v>
      </c>
      <c r="G478" s="7">
        <v>37.898013105864898</v>
      </c>
      <c r="H478" s="11">
        <f t="shared" si="173"/>
        <v>0.45995205378117598</v>
      </c>
      <c r="I478" s="7">
        <f t="shared" si="174"/>
        <v>-25567566.718056213</v>
      </c>
      <c r="J478" s="7">
        <v>11915139.4</v>
      </c>
      <c r="K478" s="12">
        <v>0.11</v>
      </c>
      <c r="L478" s="7">
        <v>-1527520.87</v>
      </c>
      <c r="M478" s="10">
        <f t="shared" si="175"/>
        <v>0.12819999990935901</v>
      </c>
      <c r="N478" s="12">
        <f t="shared" si="176"/>
        <v>0.23819999990935903</v>
      </c>
      <c r="O478" s="7">
        <f t="shared" si="177"/>
        <v>-1534054.0030833727</v>
      </c>
      <c r="P478" s="11">
        <f t="shared" si="178"/>
        <v>0.12874830512544172</v>
      </c>
      <c r="Q478" s="12">
        <f t="shared" si="179"/>
        <v>0.23874830512544171</v>
      </c>
      <c r="R478" s="12">
        <f t="shared" si="181"/>
        <v>5.4830521608267846E-4</v>
      </c>
      <c r="S478" s="12">
        <f t="shared" si="182"/>
        <v>2.3018690860256985E-3</v>
      </c>
      <c r="T478" s="7">
        <f t="shared" si="183"/>
        <v>-47343142.209999993</v>
      </c>
      <c r="U478" s="7">
        <f t="shared" si="184"/>
        <v>7837164.71</v>
      </c>
      <c r="V478" s="7">
        <f t="shared" si="184"/>
        <v>28729178.27</v>
      </c>
      <c r="W478" s="7">
        <f t="shared" si="184"/>
        <v>26451128.649999999</v>
      </c>
      <c r="X478" s="7">
        <f t="shared" si="184"/>
        <v>0</v>
      </c>
      <c r="Y478" s="7" t="str">
        <f t="shared" si="185"/>
        <v/>
      </c>
      <c r="Z478" s="7" t="str">
        <f t="shared" si="186"/>
        <v/>
      </c>
      <c r="AA478" s="7" t="str">
        <f t="shared" si="187"/>
        <v/>
      </c>
      <c r="AB478" s="7" t="str">
        <f t="shared" si="187"/>
        <v/>
      </c>
      <c r="AC478" s="8" t="str">
        <f t="shared" si="188"/>
        <v/>
      </c>
      <c r="AE478" s="9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>
        <v>9702555.3200000003</v>
      </c>
      <c r="AR478" s="7">
        <v>16311663.779999999</v>
      </c>
      <c r="AS478" s="7">
        <v>17457727.32</v>
      </c>
      <c r="AT478" s="7">
        <v>24330030.199999999</v>
      </c>
      <c r="AU478" s="7">
        <v>11373302.619999999</v>
      </c>
      <c r="AV478" s="7">
        <v>22503492.449999999</v>
      </c>
      <c r="AW478" s="7">
        <v>20791640.690000001</v>
      </c>
      <c r="AX478" s="7">
        <v>129956.47</v>
      </c>
      <c r="AY478" s="7">
        <v>7837164.71</v>
      </c>
      <c r="AZ478" s="7">
        <v>28729178.27</v>
      </c>
      <c r="BA478" s="7">
        <v>26451128.649999999</v>
      </c>
      <c r="BB478" s="7">
        <v>0</v>
      </c>
      <c r="BC478" s="7"/>
      <c r="BD478" s="7"/>
      <c r="BE478" s="7"/>
      <c r="BF478" s="7"/>
    </row>
    <row r="479" spans="1:58" hidden="1" x14ac:dyDescent="0.25">
      <c r="A479" s="3" t="s">
        <v>1066</v>
      </c>
      <c r="B479" s="3" t="str">
        <f t="shared" si="180"/>
        <v>RS</v>
      </c>
      <c r="C479" s="3" t="s">
        <v>1529</v>
      </c>
      <c r="D479" s="3">
        <v>7</v>
      </c>
      <c r="E479" s="11">
        <f t="shared" si="171"/>
        <v>0</v>
      </c>
      <c r="F479" s="11">
        <f t="shared" si="172"/>
        <v>1</v>
      </c>
      <c r="G479" s="7">
        <v>11.474421281356664</v>
      </c>
      <c r="H479" s="11">
        <f t="shared" si="173"/>
        <v>0.22948842562713329</v>
      </c>
      <c r="I479" s="7">
        <f t="shared" si="174"/>
        <v>-6949106.4993500598</v>
      </c>
      <c r="J479" s="7">
        <v>6772290.3942857143</v>
      </c>
      <c r="K479" s="12">
        <v>0.11</v>
      </c>
      <c r="L479" s="7">
        <v>-801509.44</v>
      </c>
      <c r="M479" s="10">
        <f t="shared" si="175"/>
        <v>0.11835131002006251</v>
      </c>
      <c r="N479" s="12">
        <f t="shared" si="176"/>
        <v>0.22835131002006251</v>
      </c>
      <c r="O479" s="7">
        <f t="shared" si="177"/>
        <v>-416946.38996100356</v>
      </c>
      <c r="P479" s="11">
        <f t="shared" si="178"/>
        <v>6.1566525604515171E-2</v>
      </c>
      <c r="Q479" s="12">
        <f t="shared" si="179"/>
        <v>0.17156652560451519</v>
      </c>
      <c r="R479" s="12">
        <f t="shared" si="181"/>
        <v>-5.6784784415547324E-2</v>
      </c>
      <c r="S479" s="12">
        <f t="shared" si="182"/>
        <v>-0.24867290846966594</v>
      </c>
      <c r="T479" s="7">
        <f t="shared" si="183"/>
        <v>-9018821.6900000013</v>
      </c>
      <c r="U479" s="7">
        <f t="shared" si="184"/>
        <v>15566591.42</v>
      </c>
      <c r="V479" s="7">
        <f t="shared" si="184"/>
        <v>14719137.800000001</v>
      </c>
      <c r="W479" s="7">
        <f t="shared" si="184"/>
        <v>10657895.75</v>
      </c>
      <c r="X479" s="7">
        <f t="shared" si="184"/>
        <v>791620.44</v>
      </c>
      <c r="Y479" s="7" t="str">
        <f t="shared" si="185"/>
        <v/>
      </c>
      <c r="Z479" s="7" t="str">
        <f t="shared" si="186"/>
        <v/>
      </c>
      <c r="AA479" s="7" t="str">
        <f t="shared" si="187"/>
        <v/>
      </c>
      <c r="AB479" s="7" t="str">
        <f t="shared" si="187"/>
        <v/>
      </c>
      <c r="AC479" s="8" t="str">
        <f t="shared" si="188"/>
        <v/>
      </c>
      <c r="AE479" s="9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>
        <v>11240864.85</v>
      </c>
      <c r="AR479" s="7">
        <v>14126241.939999999</v>
      </c>
      <c r="AS479" s="7">
        <v>9205710.3499999996</v>
      </c>
      <c r="AT479" s="7">
        <v>1046082</v>
      </c>
      <c r="AU479" s="7">
        <v>12598262.609999999</v>
      </c>
      <c r="AV479" s="7">
        <v>15707364.58</v>
      </c>
      <c r="AW479" s="7">
        <v>10707415.84</v>
      </c>
      <c r="AX479" s="7">
        <v>502909.8</v>
      </c>
      <c r="AY479" s="7">
        <v>15566591.42</v>
      </c>
      <c r="AZ479" s="7">
        <v>14719137.800000001</v>
      </c>
      <c r="BA479" s="7">
        <v>10657895.75</v>
      </c>
      <c r="BB479" s="7">
        <v>791620.44</v>
      </c>
      <c r="BC479" s="7"/>
      <c r="BD479" s="7"/>
      <c r="BE479" s="7"/>
      <c r="BF479" s="7"/>
    </row>
    <row r="480" spans="1:58" hidden="1" x14ac:dyDescent="0.25">
      <c r="A480" s="3" t="s">
        <v>44</v>
      </c>
      <c r="B480" s="3" t="str">
        <f t="shared" si="180"/>
        <v>BA</v>
      </c>
      <c r="C480" s="3" t="s">
        <v>1528</v>
      </c>
      <c r="D480" s="3">
        <v>3</v>
      </c>
      <c r="E480" s="11">
        <f t="shared" si="171"/>
        <v>0.46109134523221973</v>
      </c>
      <c r="F480" s="11">
        <f t="shared" si="172"/>
        <v>0.53890865476778027</v>
      </c>
      <c r="G480" s="7">
        <v>15.817465280372815</v>
      </c>
      <c r="H480" s="11">
        <f t="shared" si="173"/>
        <v>0.17048337872163569</v>
      </c>
      <c r="I480" s="7">
        <f t="shared" si="174"/>
        <v>-1330739958.273937</v>
      </c>
      <c r="J480" s="7">
        <v>177529544.36000001</v>
      </c>
      <c r="K480" s="12">
        <v>0.11</v>
      </c>
      <c r="L480" s="7">
        <v>-28600009.600000001</v>
      </c>
      <c r="M480" s="10">
        <f t="shared" si="175"/>
        <v>0.16110000002030084</v>
      </c>
      <c r="N480" s="12">
        <f t="shared" si="176"/>
        <v>0.27110000002030082</v>
      </c>
      <c r="O480" s="7">
        <f t="shared" si="177"/>
        <v>-79844397.496436223</v>
      </c>
      <c r="P480" s="11">
        <f t="shared" si="178"/>
        <v>0.44975273149197764</v>
      </c>
      <c r="Q480" s="12">
        <f t="shared" si="179"/>
        <v>0.55975273149197768</v>
      </c>
      <c r="R480" s="12">
        <f t="shared" si="181"/>
        <v>0.28865273147167686</v>
      </c>
      <c r="S480" s="12">
        <f t="shared" si="182"/>
        <v>1.0647463351164208</v>
      </c>
      <c r="T480" s="7">
        <f t="shared" si="183"/>
        <v>-1604235435.5999999</v>
      </c>
      <c r="U480" s="7">
        <f t="shared" si="184"/>
        <v>26718394.82</v>
      </c>
      <c r="V480" s="7">
        <f t="shared" si="184"/>
        <v>864536360.52999997</v>
      </c>
      <c r="W480" s="7">
        <f t="shared" si="184"/>
        <v>794601006.78999996</v>
      </c>
      <c r="X480" s="7">
        <f t="shared" si="184"/>
        <v>28183536.899999999</v>
      </c>
      <c r="Y480" s="7" t="str">
        <f t="shared" si="185"/>
        <v/>
      </c>
      <c r="Z480" s="7" t="str">
        <f t="shared" si="186"/>
        <v/>
      </c>
      <c r="AA480" s="7" t="str">
        <f t="shared" si="187"/>
        <v/>
      </c>
      <c r="AB480" s="7" t="str">
        <f t="shared" si="187"/>
        <v/>
      </c>
      <c r="AC480" s="8" t="str">
        <f t="shared" si="188"/>
        <v/>
      </c>
      <c r="AE480" s="9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>
        <v>38353905.109999999</v>
      </c>
      <c r="AR480" s="7">
        <v>568412545.77999997</v>
      </c>
      <c r="AS480" s="7">
        <v>680583032.57000005</v>
      </c>
      <c r="AT480" s="7">
        <v>27932378.940000001</v>
      </c>
      <c r="AU480" s="7">
        <v>37234107.359999999</v>
      </c>
      <c r="AV480" s="7">
        <v>693915933.90999997</v>
      </c>
      <c r="AW480" s="7">
        <v>735769203.15999997</v>
      </c>
      <c r="AX480" s="7">
        <v>27990250.219999999</v>
      </c>
      <c r="AY480" s="7">
        <v>26718394.82</v>
      </c>
      <c r="AZ480" s="7">
        <v>864536360.52999997</v>
      </c>
      <c r="BA480" s="7">
        <v>794601006.78999996</v>
      </c>
      <c r="BB480" s="7">
        <v>28183536.899999999</v>
      </c>
      <c r="BC480" s="7"/>
      <c r="BD480" s="7"/>
      <c r="BE480" s="7"/>
      <c r="BF480" s="7"/>
    </row>
    <row r="481" spans="1:58" hidden="1" x14ac:dyDescent="0.25">
      <c r="A481" s="3" t="s">
        <v>626</v>
      </c>
      <c r="B481" s="3" t="str">
        <f t="shared" si="180"/>
        <v>PE</v>
      </c>
      <c r="C481" s="3" t="s">
        <v>1528</v>
      </c>
      <c r="D481" s="3">
        <v>6</v>
      </c>
      <c r="E481" s="11">
        <f t="shared" si="171"/>
        <v>0.14970557210116786</v>
      </c>
      <c r="F481" s="11">
        <f t="shared" si="172"/>
        <v>0.85029442789883214</v>
      </c>
      <c r="G481" s="7">
        <v>6.9640427113151278</v>
      </c>
      <c r="H481" s="11">
        <f t="shared" si="173"/>
        <v>0.11842973426161457</v>
      </c>
      <c r="I481" s="7">
        <f t="shared" si="174"/>
        <v>-85788134.631566644</v>
      </c>
      <c r="J481" s="7">
        <v>20994372.420000002</v>
      </c>
      <c r="K481" s="12">
        <v>0.11</v>
      </c>
      <c r="L481" s="7">
        <v>-725182.04</v>
      </c>
      <c r="M481" s="10">
        <f t="shared" si="175"/>
        <v>3.4541734589273329E-2</v>
      </c>
      <c r="N481" s="12">
        <f t="shared" si="176"/>
        <v>0.14454173458927333</v>
      </c>
      <c r="O481" s="7">
        <f t="shared" si="177"/>
        <v>-5147288.0778939985</v>
      </c>
      <c r="P481" s="11">
        <f t="shared" si="178"/>
        <v>0.2451746579950399</v>
      </c>
      <c r="Q481" s="12">
        <f t="shared" si="179"/>
        <v>0.35517465799503989</v>
      </c>
      <c r="R481" s="12">
        <f t="shared" si="181"/>
        <v>0.21063292340576656</v>
      </c>
      <c r="S481" s="12">
        <f t="shared" si="182"/>
        <v>1.4572464070968603</v>
      </c>
      <c r="T481" s="7">
        <f t="shared" si="183"/>
        <v>-97312872.229999989</v>
      </c>
      <c r="U481" s="7">
        <f t="shared" si="184"/>
        <v>9343889.6899999995</v>
      </c>
      <c r="V481" s="7">
        <f t="shared" si="184"/>
        <v>82744593.019999996</v>
      </c>
      <c r="W481" s="7">
        <f t="shared" si="184"/>
        <v>23912168.899999999</v>
      </c>
      <c r="X481" s="7">
        <f t="shared" si="184"/>
        <v>0</v>
      </c>
      <c r="Y481" s="7" t="str">
        <f t="shared" si="185"/>
        <v/>
      </c>
      <c r="Z481" s="7" t="str">
        <f t="shared" si="186"/>
        <v/>
      </c>
      <c r="AA481" s="7" t="str">
        <f t="shared" si="187"/>
        <v/>
      </c>
      <c r="AB481" s="7" t="str">
        <f t="shared" si="187"/>
        <v/>
      </c>
      <c r="AC481" s="8" t="str">
        <f t="shared" si="188"/>
        <v/>
      </c>
      <c r="AE481" s="9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>
        <v>4779247.05</v>
      </c>
      <c r="AR481" s="7">
        <v>48774846.649999999</v>
      </c>
      <c r="AS481" s="7">
        <v>13720521.470000001</v>
      </c>
      <c r="AT481" s="7">
        <v>0</v>
      </c>
      <c r="AU481" s="7">
        <v>7142423.7699999996</v>
      </c>
      <c r="AV481" s="7">
        <v>73813561</v>
      </c>
      <c r="AW481" s="7">
        <v>16129507.02</v>
      </c>
      <c r="AX481" s="7">
        <v>0</v>
      </c>
      <c r="AY481" s="7">
        <v>9343889.6899999995</v>
      </c>
      <c r="AZ481" s="7">
        <v>82744593.019999996</v>
      </c>
      <c r="BA481" s="7">
        <v>23912168.899999999</v>
      </c>
      <c r="BB481" s="7">
        <v>0</v>
      </c>
      <c r="BC481" s="7"/>
      <c r="BD481" s="7"/>
      <c r="BE481" s="7"/>
      <c r="BF481" s="7"/>
    </row>
    <row r="482" spans="1:58" hidden="1" x14ac:dyDescent="0.25">
      <c r="A482" s="3" t="s">
        <v>338</v>
      </c>
      <c r="B482" s="3" t="str">
        <f t="shared" si="180"/>
        <v>MG</v>
      </c>
      <c r="C482" s="3" t="s">
        <v>1530</v>
      </c>
      <c r="D482" s="3">
        <v>6</v>
      </c>
      <c r="E482" s="11">
        <f t="shared" si="171"/>
        <v>0.6448056674542807</v>
      </c>
      <c r="F482" s="11">
        <f t="shared" si="172"/>
        <v>0.3551943325457193</v>
      </c>
      <c r="G482" s="7">
        <v>19.371648470928882</v>
      </c>
      <c r="H482" s="11">
        <f t="shared" si="173"/>
        <v>0.13761399497883775</v>
      </c>
      <c r="I482" s="7">
        <f t="shared" si="174"/>
        <v>-39449584.849576272</v>
      </c>
      <c r="J482" s="7">
        <v>11772129.689999999</v>
      </c>
      <c r="K482" s="12">
        <v>0.11</v>
      </c>
      <c r="L482" s="7">
        <v>-828757.93</v>
      </c>
      <c r="M482" s="10">
        <f t="shared" si="175"/>
        <v>7.0399999985049436E-2</v>
      </c>
      <c r="N482" s="12">
        <f t="shared" si="176"/>
        <v>0.18039999998504944</v>
      </c>
      <c r="O482" s="7">
        <f t="shared" si="177"/>
        <v>-2366975.0909745763</v>
      </c>
      <c r="P482" s="11">
        <f t="shared" si="178"/>
        <v>0.20106600532826582</v>
      </c>
      <c r="Q482" s="12">
        <f t="shared" si="179"/>
        <v>0.31106600532826584</v>
      </c>
      <c r="R482" s="12">
        <f t="shared" si="181"/>
        <v>0.1306660053432164</v>
      </c>
      <c r="S482" s="12">
        <f t="shared" si="182"/>
        <v>0.72431266825967455</v>
      </c>
      <c r="T482" s="7">
        <f t="shared" si="183"/>
        <v>-45744695.089999996</v>
      </c>
      <c r="U482" s="7">
        <f t="shared" si="184"/>
        <v>2385471.35</v>
      </c>
      <c r="V482" s="7">
        <f t="shared" si="184"/>
        <v>16248256.439999999</v>
      </c>
      <c r="W482" s="7">
        <f t="shared" si="184"/>
        <v>35161378.880000003</v>
      </c>
      <c r="X482" s="7">
        <f t="shared" si="184"/>
        <v>3279468.88</v>
      </c>
      <c r="Y482" s="7" t="str">
        <f t="shared" si="185"/>
        <v/>
      </c>
      <c r="Z482" s="7" t="str">
        <f t="shared" si="186"/>
        <v/>
      </c>
      <c r="AA482" s="7" t="str">
        <f t="shared" si="187"/>
        <v/>
      </c>
      <c r="AB482" s="7" t="str">
        <f t="shared" si="187"/>
        <v/>
      </c>
      <c r="AC482" s="8" t="str">
        <f t="shared" si="188"/>
        <v/>
      </c>
      <c r="AE482" s="9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>
        <v>9519709.0600000005</v>
      </c>
      <c r="AR482" s="7">
        <v>43588653.630000003</v>
      </c>
      <c r="AS482" s="7">
        <v>20206286.539999999</v>
      </c>
      <c r="AT482" s="7">
        <v>0</v>
      </c>
      <c r="AU482" s="7">
        <v>2872836.69</v>
      </c>
      <c r="AV482" s="7">
        <v>23237637.329999998</v>
      </c>
      <c r="AW482" s="7">
        <v>30242357.399999999</v>
      </c>
      <c r="AX482" s="7">
        <v>4009205.34</v>
      </c>
      <c r="AY482" s="7">
        <v>2385471.35</v>
      </c>
      <c r="AZ482" s="7">
        <v>16248256.439999999</v>
      </c>
      <c r="BA482" s="7">
        <v>35161378.880000003</v>
      </c>
      <c r="BB482" s="7">
        <v>3279468.88</v>
      </c>
      <c r="BC482" s="7"/>
      <c r="BD482" s="7"/>
      <c r="BE482" s="7"/>
      <c r="BF482" s="7"/>
    </row>
    <row r="483" spans="1:58" hidden="1" x14ac:dyDescent="0.25">
      <c r="A483" s="3" t="s">
        <v>1067</v>
      </c>
      <c r="B483" s="3" t="str">
        <f t="shared" si="180"/>
        <v>RS</v>
      </c>
      <c r="C483" s="3" t="s">
        <v>1529</v>
      </c>
      <c r="D483" s="3">
        <v>6</v>
      </c>
      <c r="E483" s="11">
        <f t="shared" si="171"/>
        <v>0.12850501842678302</v>
      </c>
      <c r="F483" s="11">
        <f t="shared" si="172"/>
        <v>0.87149498157321692</v>
      </c>
      <c r="G483" s="7">
        <v>11.711205632615062</v>
      </c>
      <c r="H483" s="11">
        <f t="shared" si="173"/>
        <v>0.20412513873992036</v>
      </c>
      <c r="I483" s="7">
        <f t="shared" si="174"/>
        <v>-22124141.298342139</v>
      </c>
      <c r="J483" s="7">
        <v>10171895.888571428</v>
      </c>
      <c r="K483" s="12">
        <v>0.1464</v>
      </c>
      <c r="L483" s="7">
        <v>-2225226.8199999998</v>
      </c>
      <c r="M483" s="10">
        <f t="shared" si="175"/>
        <v>0.21876224888421636</v>
      </c>
      <c r="N483" s="12">
        <f t="shared" si="176"/>
        <v>0.36516224888421633</v>
      </c>
      <c r="O483" s="7">
        <f t="shared" si="177"/>
        <v>-1327448.4779005283</v>
      </c>
      <c r="P483" s="11">
        <f t="shared" si="178"/>
        <v>0.13050157929673414</v>
      </c>
      <c r="Q483" s="12">
        <f t="shared" si="179"/>
        <v>0.27690157929673415</v>
      </c>
      <c r="R483" s="12">
        <f t="shared" si="181"/>
        <v>-8.8260669587482188E-2</v>
      </c>
      <c r="S483" s="12">
        <f t="shared" si="182"/>
        <v>-0.24170261262540149</v>
      </c>
      <c r="T483" s="7">
        <f t="shared" si="183"/>
        <v>-27798517.550000001</v>
      </c>
      <c r="U483" s="7">
        <f t="shared" si="184"/>
        <v>24639074.91</v>
      </c>
      <c r="V483" s="7">
        <f t="shared" si="184"/>
        <v>24226268.539999999</v>
      </c>
      <c r="W483" s="7">
        <f t="shared" si="184"/>
        <v>28211323.920000002</v>
      </c>
      <c r="X483" s="7">
        <f t="shared" si="184"/>
        <v>0</v>
      </c>
      <c r="Y483" s="7" t="str">
        <f t="shared" si="185"/>
        <v/>
      </c>
      <c r="Z483" s="7" t="str">
        <f t="shared" si="186"/>
        <v/>
      </c>
      <c r="AA483" s="7" t="str">
        <f t="shared" si="187"/>
        <v/>
      </c>
      <c r="AB483" s="7" t="str">
        <f t="shared" si="187"/>
        <v/>
      </c>
      <c r="AC483" s="8" t="str">
        <f t="shared" si="188"/>
        <v/>
      </c>
      <c r="AE483" s="9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>
        <v>15252721.58</v>
      </c>
      <c r="AR483" s="7">
        <v>22801402.789999999</v>
      </c>
      <c r="AS483" s="7">
        <v>17336761.940000001</v>
      </c>
      <c r="AT483" s="7">
        <v>0</v>
      </c>
      <c r="AU483" s="7">
        <v>19006562.41</v>
      </c>
      <c r="AV483" s="7">
        <v>20323137.48</v>
      </c>
      <c r="AW483" s="7">
        <v>23029918.449999999</v>
      </c>
      <c r="AX483" s="7">
        <v>0</v>
      </c>
      <c r="AY483" s="7">
        <v>24639074.91</v>
      </c>
      <c r="AZ483" s="7">
        <v>24226268.539999999</v>
      </c>
      <c r="BA483" s="7">
        <v>28211323.920000002</v>
      </c>
      <c r="BB483" s="7">
        <v>0</v>
      </c>
      <c r="BC483" s="7"/>
      <c r="BD483" s="7"/>
      <c r="BE483" s="7"/>
      <c r="BF483" s="7"/>
    </row>
    <row r="484" spans="1:58" hidden="1" x14ac:dyDescent="0.25">
      <c r="A484" s="3" t="s">
        <v>778</v>
      </c>
      <c r="B484" s="3" t="str">
        <f t="shared" si="180"/>
        <v>PR</v>
      </c>
      <c r="C484" s="3" t="s">
        <v>1529</v>
      </c>
      <c r="D484" s="3">
        <v>7</v>
      </c>
      <c r="E484" s="11">
        <f t="shared" si="171"/>
        <v>0</v>
      </c>
      <c r="F484" s="11">
        <f t="shared" si="172"/>
        <v>1</v>
      </c>
      <c r="G484" s="7">
        <v>12.331137044596888</v>
      </c>
      <c r="H484" s="11">
        <f t="shared" si="173"/>
        <v>0.24662274089193775</v>
      </c>
      <c r="I484" s="7">
        <f t="shared" si="174"/>
        <v>-519838.43772518809</v>
      </c>
      <c r="J484" s="7">
        <v>6477202.1799999997</v>
      </c>
      <c r="K484" s="12">
        <v>0.14000000000000001</v>
      </c>
      <c r="L484" s="7">
        <v>-53064.83</v>
      </c>
      <c r="M484" s="10">
        <f t="shared" si="175"/>
        <v>8.1925542117322024E-3</v>
      </c>
      <c r="N484" s="12">
        <f t="shared" si="176"/>
        <v>0.14819255421173222</v>
      </c>
      <c r="O484" s="7">
        <f t="shared" si="177"/>
        <v>-31190.306263511284</v>
      </c>
      <c r="P484" s="11">
        <f t="shared" si="178"/>
        <v>4.8153979753510308E-3</v>
      </c>
      <c r="Q484" s="12">
        <f t="shared" si="179"/>
        <v>0.14481539797535103</v>
      </c>
      <c r="R484" s="12">
        <f t="shared" si="181"/>
        <v>-3.3771562363811847E-3</v>
      </c>
      <c r="S484" s="12">
        <f t="shared" si="182"/>
        <v>-2.2788973807388646E-2</v>
      </c>
      <c r="T484" s="7">
        <f t="shared" si="183"/>
        <v>-690010.78999999911</v>
      </c>
      <c r="U484" s="7">
        <f t="shared" si="184"/>
        <v>18852099.460000001</v>
      </c>
      <c r="V484" s="7">
        <f t="shared" si="184"/>
        <v>8560233.1699999999</v>
      </c>
      <c r="W484" s="7">
        <f t="shared" si="184"/>
        <v>10981877.08</v>
      </c>
      <c r="X484" s="7">
        <f t="shared" si="184"/>
        <v>0</v>
      </c>
      <c r="Y484" s="7" t="str">
        <f t="shared" si="185"/>
        <v/>
      </c>
      <c r="Z484" s="7" t="str">
        <f t="shared" si="186"/>
        <v/>
      </c>
      <c r="AA484" s="7" t="str">
        <f t="shared" si="187"/>
        <v/>
      </c>
      <c r="AB484" s="7" t="str">
        <f t="shared" si="187"/>
        <v/>
      </c>
      <c r="AC484" s="8" t="str">
        <f t="shared" si="188"/>
        <v/>
      </c>
      <c r="AE484" s="9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>
        <v>13122960.720000001</v>
      </c>
      <c r="AR484" s="7">
        <v>6202788.3399999999</v>
      </c>
      <c r="AS484" s="7">
        <v>6855747.7800000003</v>
      </c>
      <c r="AT484" s="7">
        <v>0</v>
      </c>
      <c r="AU484" s="7">
        <v>15172389.92</v>
      </c>
      <c r="AV484" s="7">
        <v>9360200.2400000002</v>
      </c>
      <c r="AW484" s="7">
        <v>9651117.8300000001</v>
      </c>
      <c r="AX484" s="7">
        <v>0</v>
      </c>
      <c r="AY484" s="7">
        <v>18852099.460000001</v>
      </c>
      <c r="AZ484" s="7">
        <v>8560233.1699999999</v>
      </c>
      <c r="BA484" s="7">
        <v>10981877.08</v>
      </c>
      <c r="BB484" s="7">
        <v>0</v>
      </c>
      <c r="BC484" s="7"/>
      <c r="BD484" s="7"/>
      <c r="BE484" s="7"/>
      <c r="BF484" s="7"/>
    </row>
    <row r="485" spans="1:58" hidden="1" x14ac:dyDescent="0.25">
      <c r="A485" s="3" t="s">
        <v>1362</v>
      </c>
      <c r="B485" s="3" t="str">
        <f t="shared" si="180"/>
        <v>SP</v>
      </c>
      <c r="C485" s="3" t="s">
        <v>1530</v>
      </c>
      <c r="D485" s="3">
        <v>5</v>
      </c>
      <c r="E485" s="11">
        <f t="shared" si="171"/>
        <v>3.2682197334699258E-2</v>
      </c>
      <c r="F485" s="11">
        <f t="shared" si="172"/>
        <v>0.96731780266530076</v>
      </c>
      <c r="G485" s="7">
        <v>28.230454458949776</v>
      </c>
      <c r="H485" s="11">
        <f t="shared" si="173"/>
        <v>0.54615642350948279</v>
      </c>
      <c r="I485" s="7">
        <f t="shared" si="174"/>
        <v>-67128100.357854083</v>
      </c>
      <c r="J485" s="7">
        <v>56032198.311428577</v>
      </c>
      <c r="K485" s="12">
        <v>0.11</v>
      </c>
      <c r="L485" s="7">
        <v>-11223250.050000001</v>
      </c>
      <c r="M485" s="10">
        <f t="shared" si="175"/>
        <v>0.20030001299647129</v>
      </c>
      <c r="N485" s="12">
        <f t="shared" si="176"/>
        <v>0.31030001299647131</v>
      </c>
      <c r="O485" s="7">
        <f t="shared" si="177"/>
        <v>-4027686.0214712447</v>
      </c>
      <c r="P485" s="11">
        <f t="shared" si="178"/>
        <v>7.1881634896515209E-2</v>
      </c>
      <c r="Q485" s="12">
        <f t="shared" si="179"/>
        <v>0.18188163489651521</v>
      </c>
      <c r="R485" s="12">
        <f t="shared" si="181"/>
        <v>-0.1284183780999561</v>
      </c>
      <c r="S485" s="12">
        <f t="shared" si="182"/>
        <v>-0.4138523129917383</v>
      </c>
      <c r="T485" s="7">
        <f t="shared" si="183"/>
        <v>-147910213.64000002</v>
      </c>
      <c r="U485" s="7">
        <f t="shared" si="184"/>
        <v>92067703.409999996</v>
      </c>
      <c r="V485" s="7">
        <f t="shared" si="184"/>
        <v>143076182.84999999</v>
      </c>
      <c r="W485" s="7">
        <f t="shared" si="184"/>
        <v>119389041.90000001</v>
      </c>
      <c r="X485" s="7">
        <f t="shared" si="184"/>
        <v>22487307.699999999</v>
      </c>
      <c r="Y485" s="7" t="str">
        <f t="shared" si="185"/>
        <v/>
      </c>
      <c r="Z485" s="7" t="str">
        <f t="shared" si="186"/>
        <v/>
      </c>
      <c r="AA485" s="7" t="str">
        <f t="shared" si="187"/>
        <v/>
      </c>
      <c r="AB485" s="7" t="str">
        <f t="shared" si="187"/>
        <v/>
      </c>
      <c r="AC485" s="8" t="str">
        <f t="shared" si="188"/>
        <v/>
      </c>
      <c r="AE485" s="9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>
        <v>53546053.490000002</v>
      </c>
      <c r="AR485" s="7">
        <v>110694263.48999999</v>
      </c>
      <c r="AS485" s="7">
        <v>86056205.480000004</v>
      </c>
      <c r="AT485" s="7">
        <v>0</v>
      </c>
      <c r="AU485" s="7">
        <v>68945881.840000004</v>
      </c>
      <c r="AV485" s="7">
        <v>137805510.27000001</v>
      </c>
      <c r="AW485" s="7">
        <v>101609385.51000001</v>
      </c>
      <c r="AX485" s="7">
        <v>0</v>
      </c>
      <c r="AY485" s="7">
        <v>92067703.409999996</v>
      </c>
      <c r="AZ485" s="7">
        <v>143076182.84999999</v>
      </c>
      <c r="BA485" s="7">
        <v>119389041.90000001</v>
      </c>
      <c r="BB485" s="7">
        <v>22487307.699999999</v>
      </c>
      <c r="BC485" s="7"/>
      <c r="BD485" s="7"/>
      <c r="BE485" s="7"/>
      <c r="BF485" s="7"/>
    </row>
    <row r="486" spans="1:58" hidden="1" x14ac:dyDescent="0.25">
      <c r="A486" s="3" t="s">
        <v>1363</v>
      </c>
      <c r="B486" s="3" t="str">
        <f t="shared" si="180"/>
        <v>SP</v>
      </c>
      <c r="C486" s="3" t="s">
        <v>1530</v>
      </c>
      <c r="D486" s="3">
        <v>7</v>
      </c>
      <c r="E486" s="11">
        <f t="shared" si="171"/>
        <v>0</v>
      </c>
      <c r="F486" s="11">
        <f t="shared" si="172"/>
        <v>1</v>
      </c>
      <c r="G486" s="7">
        <v>20.439221907876856</v>
      </c>
      <c r="H486" s="11">
        <f t="shared" si="173"/>
        <v>0.40878443815753712</v>
      </c>
      <c r="I486" s="7">
        <f t="shared" si="174"/>
        <v>-1591285.4532482279</v>
      </c>
      <c r="J486" s="7">
        <v>4012082.8542857151</v>
      </c>
      <c r="K486" s="12">
        <v>0.14699999999999999</v>
      </c>
      <c r="L486" s="7">
        <v>-155780.64000000001</v>
      </c>
      <c r="M486" s="10">
        <f t="shared" si="175"/>
        <v>3.8827872119738212E-2</v>
      </c>
      <c r="N486" s="12">
        <f t="shared" si="176"/>
        <v>0.1858278721197382</v>
      </c>
      <c r="O486" s="7">
        <f t="shared" si="177"/>
        <v>-95477.127194893677</v>
      </c>
      <c r="P486" s="11">
        <f t="shared" si="178"/>
        <v>2.3797396679608653E-2</v>
      </c>
      <c r="Q486" s="12">
        <f t="shared" si="179"/>
        <v>0.17079739667960864</v>
      </c>
      <c r="R486" s="12">
        <f t="shared" si="181"/>
        <v>-1.5030475440129559E-2</v>
      </c>
      <c r="S486" s="12">
        <f t="shared" si="182"/>
        <v>-8.0883859179341377E-2</v>
      </c>
      <c r="T486" s="7">
        <f t="shared" si="183"/>
        <v>-2691548.66</v>
      </c>
      <c r="U486" s="7">
        <f t="shared" si="184"/>
        <v>12317264.029999999</v>
      </c>
      <c r="V486" s="7">
        <f t="shared" si="184"/>
        <v>10802007.1</v>
      </c>
      <c r="W486" s="7">
        <f t="shared" si="184"/>
        <v>4206805.59</v>
      </c>
      <c r="X486" s="7">
        <f t="shared" si="184"/>
        <v>0</v>
      </c>
      <c r="Y486" s="7" t="str">
        <f t="shared" si="185"/>
        <v/>
      </c>
      <c r="Z486" s="7" t="str">
        <f t="shared" si="186"/>
        <v/>
      </c>
      <c r="AA486" s="7" t="str">
        <f t="shared" si="187"/>
        <v/>
      </c>
      <c r="AB486" s="7" t="str">
        <f t="shared" si="187"/>
        <v/>
      </c>
      <c r="AC486" s="8" t="str">
        <f t="shared" si="188"/>
        <v/>
      </c>
      <c r="AE486" s="9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>
        <v>8377357.8799999999</v>
      </c>
      <c r="AR486" s="7">
        <v>5616445.9000000004</v>
      </c>
      <c r="AS486" s="7">
        <v>2900746.33</v>
      </c>
      <c r="AT486" s="7">
        <v>0</v>
      </c>
      <c r="AU486" s="7">
        <v>9991108.6099999994</v>
      </c>
      <c r="AV486" s="7">
        <v>7642872.8099999996</v>
      </c>
      <c r="AW486" s="7">
        <v>3896288.53</v>
      </c>
      <c r="AX486" s="7">
        <v>0</v>
      </c>
      <c r="AY486" s="7">
        <v>12317264.029999999</v>
      </c>
      <c r="AZ486" s="7">
        <v>10802007.1</v>
      </c>
      <c r="BA486" s="7">
        <v>4206805.59</v>
      </c>
      <c r="BB486" s="7">
        <v>0</v>
      </c>
      <c r="BC486" s="7"/>
      <c r="BD486" s="7"/>
      <c r="BE486" s="7"/>
      <c r="BF486" s="7"/>
    </row>
    <row r="487" spans="1:58" hidden="1" x14ac:dyDescent="0.25">
      <c r="A487" s="3" t="s">
        <v>160</v>
      </c>
      <c r="B487" s="3" t="str">
        <f t="shared" si="180"/>
        <v>GO</v>
      </c>
      <c r="C487" s="3" t="s">
        <v>1526</v>
      </c>
      <c r="D487" s="3">
        <v>6</v>
      </c>
      <c r="E487" s="11">
        <f t="shared" si="171"/>
        <v>0.31407174715588898</v>
      </c>
      <c r="F487" s="11">
        <f t="shared" si="172"/>
        <v>0.68592825284411107</v>
      </c>
      <c r="G487" s="7">
        <v>17.208557224762636</v>
      </c>
      <c r="H487" s="11">
        <f t="shared" si="173"/>
        <v>0.23607671182298681</v>
      </c>
      <c r="I487" s="7">
        <f t="shared" si="174"/>
        <v>-24170828.705410205</v>
      </c>
      <c r="J487" s="7">
        <v>5118186.71</v>
      </c>
      <c r="K487" s="12">
        <v>0.14960000000000001</v>
      </c>
      <c r="L487" s="7">
        <v>-204727.47</v>
      </c>
      <c r="M487" s="10">
        <f t="shared" si="175"/>
        <v>4.0000000312610716E-2</v>
      </c>
      <c r="N487" s="12">
        <f t="shared" si="176"/>
        <v>0.18960000031261073</v>
      </c>
      <c r="O487" s="7">
        <f t="shared" si="177"/>
        <v>-1450249.7223246123</v>
      </c>
      <c r="P487" s="11">
        <f t="shared" si="178"/>
        <v>0.28335225041538437</v>
      </c>
      <c r="Q487" s="12">
        <f t="shared" si="179"/>
        <v>0.43295225041538438</v>
      </c>
      <c r="R487" s="12">
        <f t="shared" si="181"/>
        <v>0.24335225010277364</v>
      </c>
      <c r="S487" s="12">
        <f t="shared" si="182"/>
        <v>1.2835034266958685</v>
      </c>
      <c r="T487" s="7">
        <f t="shared" si="183"/>
        <v>-31640387.299999997</v>
      </c>
      <c r="U487" s="7">
        <f t="shared" si="184"/>
        <v>4268858.38</v>
      </c>
      <c r="V487" s="7">
        <f t="shared" si="184"/>
        <v>21703035.579999998</v>
      </c>
      <c r="W487" s="7">
        <f t="shared" si="184"/>
        <v>16322593.460000001</v>
      </c>
      <c r="X487" s="7">
        <f t="shared" si="184"/>
        <v>2116383.36</v>
      </c>
      <c r="Y487" s="7" t="str">
        <f t="shared" si="185"/>
        <v/>
      </c>
      <c r="Z487" s="7" t="str">
        <f t="shared" si="186"/>
        <v/>
      </c>
      <c r="AA487" s="7" t="str">
        <f t="shared" si="187"/>
        <v/>
      </c>
      <c r="AB487" s="7" t="str">
        <f t="shared" si="187"/>
        <v/>
      </c>
      <c r="AC487" s="8" t="str">
        <f t="shared" si="188"/>
        <v/>
      </c>
      <c r="AE487" s="9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>
        <v>2838562.55</v>
      </c>
      <c r="AR487" s="7">
        <v>14447215.52</v>
      </c>
      <c r="AS487" s="7">
        <v>11690596.48</v>
      </c>
      <c r="AT487" s="7">
        <v>2263217.2000000002</v>
      </c>
      <c r="AU487" s="7">
        <v>3547817.66</v>
      </c>
      <c r="AV487" s="7">
        <v>18113356.670000002</v>
      </c>
      <c r="AW487" s="7">
        <v>11670020.6</v>
      </c>
      <c r="AX487" s="7">
        <v>2080317.6</v>
      </c>
      <c r="AY487" s="7">
        <v>4268858.38</v>
      </c>
      <c r="AZ487" s="7">
        <v>21703035.579999998</v>
      </c>
      <c r="BA487" s="7">
        <v>16322593.460000001</v>
      </c>
      <c r="BB487" s="7">
        <v>2116383.36</v>
      </c>
      <c r="BC487" s="7"/>
      <c r="BD487" s="7"/>
      <c r="BE487" s="7"/>
      <c r="BF487" s="7"/>
    </row>
    <row r="488" spans="1:58" hidden="1" x14ac:dyDescent="0.25">
      <c r="A488" s="3" t="s">
        <v>779</v>
      </c>
      <c r="B488" s="3" t="str">
        <f t="shared" si="180"/>
        <v>PR</v>
      </c>
      <c r="C488" s="3" t="s">
        <v>1529</v>
      </c>
      <c r="D488" s="3">
        <v>7</v>
      </c>
      <c r="E488" s="11">
        <f t="shared" si="171"/>
        <v>0</v>
      </c>
      <c r="F488" s="11">
        <f t="shared" si="172"/>
        <v>1</v>
      </c>
      <c r="G488" s="7">
        <v>38.606042045782488</v>
      </c>
      <c r="H488" s="11">
        <f t="shared" si="173"/>
        <v>0.7721208409156497</v>
      </c>
      <c r="I488" s="7">
        <f t="shared" si="174"/>
        <v>-590288.19258493313</v>
      </c>
      <c r="J488" s="7">
        <v>5532039.2142857146</v>
      </c>
      <c r="K488" s="12">
        <v>0.11</v>
      </c>
      <c r="L488" s="7">
        <v>0</v>
      </c>
      <c r="M488" s="10">
        <f t="shared" si="175"/>
        <v>0</v>
      </c>
      <c r="N488" s="12">
        <f t="shared" si="176"/>
        <v>0.11</v>
      </c>
      <c r="O488" s="7">
        <f t="shared" si="177"/>
        <v>-35417.291555095988</v>
      </c>
      <c r="P488" s="11">
        <f t="shared" si="178"/>
        <v>6.4022126711675877E-3</v>
      </c>
      <c r="Q488" s="12">
        <f t="shared" si="179"/>
        <v>0.11640221267116758</v>
      </c>
      <c r="R488" s="12">
        <f t="shared" si="181"/>
        <v>6.4022126711675842E-3</v>
      </c>
      <c r="S488" s="12">
        <f t="shared" si="182"/>
        <v>5.8201933374250725E-2</v>
      </c>
      <c r="T488" s="7">
        <f t="shared" si="183"/>
        <v>-2590356.2000000002</v>
      </c>
      <c r="U488" s="7">
        <f t="shared" si="184"/>
        <v>16981189.789999999</v>
      </c>
      <c r="V488" s="7">
        <f t="shared" si="184"/>
        <v>14523004.77</v>
      </c>
      <c r="W488" s="7">
        <f t="shared" si="184"/>
        <v>5048541.22</v>
      </c>
      <c r="X488" s="7">
        <f t="shared" si="184"/>
        <v>0</v>
      </c>
      <c r="Y488" s="7" t="str">
        <f t="shared" si="185"/>
        <v/>
      </c>
      <c r="Z488" s="7" t="str">
        <f t="shared" si="186"/>
        <v/>
      </c>
      <c r="AA488" s="7" t="str">
        <f t="shared" si="187"/>
        <v/>
      </c>
      <c r="AB488" s="7" t="str">
        <f t="shared" si="187"/>
        <v/>
      </c>
      <c r="AC488" s="8" t="str">
        <f t="shared" si="188"/>
        <v/>
      </c>
      <c r="AE488" s="9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>
        <v>13092571.710000001</v>
      </c>
      <c r="AR488" s="7">
        <v>11189706.699999999</v>
      </c>
      <c r="AS488" s="7">
        <v>3870251.81</v>
      </c>
      <c r="AT488" s="7">
        <v>2101759.4</v>
      </c>
      <c r="AU488" s="7">
        <v>15754014.68</v>
      </c>
      <c r="AV488" s="7">
        <v>13425288.890000001</v>
      </c>
      <c r="AW488" s="7">
        <v>4152669.77</v>
      </c>
      <c r="AX488" s="7">
        <v>0</v>
      </c>
      <c r="AY488" s="7">
        <v>16981189.789999999</v>
      </c>
      <c r="AZ488" s="7">
        <v>14523004.77</v>
      </c>
      <c r="BA488" s="7">
        <v>5048541.22</v>
      </c>
      <c r="BB488" s="7">
        <v>0</v>
      </c>
      <c r="BC488" s="7"/>
      <c r="BD488" s="7"/>
      <c r="BE488" s="7"/>
      <c r="BF488" s="7"/>
    </row>
    <row r="489" spans="1:58" hidden="1" x14ac:dyDescent="0.25">
      <c r="A489" s="3" t="s">
        <v>1364</v>
      </c>
      <c r="B489" s="3" t="str">
        <f t="shared" si="180"/>
        <v>SP</v>
      </c>
      <c r="C489" s="3" t="s">
        <v>1530</v>
      </c>
      <c r="D489" s="3">
        <v>7</v>
      </c>
      <c r="E489" s="11">
        <f t="shared" si="171"/>
        <v>7.9027199653788266E-2</v>
      </c>
      <c r="F489" s="11">
        <f t="shared" si="172"/>
        <v>0.92097280034621176</v>
      </c>
      <c r="G489" s="7">
        <v>37.530579693096065</v>
      </c>
      <c r="H489" s="11">
        <f t="shared" si="173"/>
        <v>0.69129286157134695</v>
      </c>
      <c r="I489" s="7">
        <f t="shared" si="174"/>
        <v>-5202682.2026735051</v>
      </c>
      <c r="J489" s="7">
        <v>5326412.2628571428</v>
      </c>
      <c r="K489" s="12">
        <v>0.11</v>
      </c>
      <c r="L489" s="7">
        <v>-273993.90999999997</v>
      </c>
      <c r="M489" s="10">
        <f t="shared" si="175"/>
        <v>5.1440612644772413E-2</v>
      </c>
      <c r="N489" s="12">
        <f t="shared" si="176"/>
        <v>0.16144061264477241</v>
      </c>
      <c r="O489" s="7">
        <f t="shared" si="177"/>
        <v>-312160.93216041027</v>
      </c>
      <c r="P489" s="11">
        <f t="shared" si="178"/>
        <v>5.8606228124175264E-2</v>
      </c>
      <c r="Q489" s="12">
        <f t="shared" si="179"/>
        <v>0.16860622812417525</v>
      </c>
      <c r="R489" s="12">
        <f t="shared" si="181"/>
        <v>7.1656154794028371E-3</v>
      </c>
      <c r="S489" s="12">
        <f t="shared" si="182"/>
        <v>4.4385457673960849E-2</v>
      </c>
      <c r="T489" s="7">
        <f t="shared" si="183"/>
        <v>-16853132.16</v>
      </c>
      <c r="U489" s="7">
        <f t="shared" si="184"/>
        <v>22662184.739999998</v>
      </c>
      <c r="V489" s="7">
        <f t="shared" si="184"/>
        <v>15521276.32</v>
      </c>
      <c r="W489" s="7">
        <f t="shared" si="184"/>
        <v>23994040.579999998</v>
      </c>
      <c r="X489" s="7">
        <f t="shared" si="184"/>
        <v>0</v>
      </c>
      <c r="Y489" s="7" t="str">
        <f t="shared" si="185"/>
        <v/>
      </c>
      <c r="Z489" s="7" t="str">
        <f t="shared" si="186"/>
        <v/>
      </c>
      <c r="AA489" s="7" t="str">
        <f t="shared" si="187"/>
        <v/>
      </c>
      <c r="AB489" s="7" t="str">
        <f t="shared" si="187"/>
        <v/>
      </c>
      <c r="AC489" s="8" t="str">
        <f t="shared" si="188"/>
        <v/>
      </c>
      <c r="AE489" s="9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>
        <v>20210926.710000001</v>
      </c>
      <c r="AR489" s="7">
        <v>6857790.4699999997</v>
      </c>
      <c r="AS489" s="7">
        <v>13070242.060000001</v>
      </c>
      <c r="AT489" s="7">
        <v>63507</v>
      </c>
      <c r="AU489" s="7">
        <v>25366182.649999999</v>
      </c>
      <c r="AV489" s="7">
        <v>14254311.59</v>
      </c>
      <c r="AW489" s="7">
        <v>20606747.91</v>
      </c>
      <c r="AX489" s="7">
        <v>0</v>
      </c>
      <c r="AY489" s="7">
        <v>22662184.739999998</v>
      </c>
      <c r="AZ489" s="7">
        <v>15521276.32</v>
      </c>
      <c r="BA489" s="7">
        <v>23994040.579999998</v>
      </c>
      <c r="BB489" s="7">
        <v>0</v>
      </c>
      <c r="BC489" s="7"/>
      <c r="BD489" s="7"/>
      <c r="BE489" s="7"/>
      <c r="BF489" s="7"/>
    </row>
    <row r="490" spans="1:58" hidden="1" x14ac:dyDescent="0.25">
      <c r="A490" s="3" t="s">
        <v>1068</v>
      </c>
      <c r="B490" s="3" t="str">
        <f t="shared" si="180"/>
        <v>RS</v>
      </c>
      <c r="C490" s="3" t="s">
        <v>1529</v>
      </c>
      <c r="D490" s="3">
        <v>6</v>
      </c>
      <c r="E490" s="11">
        <f t="shared" si="171"/>
        <v>0</v>
      </c>
      <c r="F490" s="11">
        <f t="shared" si="172"/>
        <v>1</v>
      </c>
      <c r="G490" s="7">
        <v>25.335236768895914</v>
      </c>
      <c r="H490" s="11">
        <f t="shared" si="173"/>
        <v>0.50670473537791827</v>
      </c>
      <c r="I490" s="7">
        <f t="shared" si="174"/>
        <v>-47695233.508558325</v>
      </c>
      <c r="J490" s="7">
        <v>23083726.690000001</v>
      </c>
      <c r="K490" s="12">
        <v>0.11</v>
      </c>
      <c r="L490" s="7">
        <v>-4108903.35</v>
      </c>
      <c r="M490" s="10">
        <f t="shared" si="175"/>
        <v>0.17799999996447713</v>
      </c>
      <c r="N490" s="12">
        <f t="shared" si="176"/>
        <v>0.28799999996447712</v>
      </c>
      <c r="O490" s="7">
        <f t="shared" si="177"/>
        <v>-2861714.0105134994</v>
      </c>
      <c r="P490" s="11">
        <f t="shared" si="178"/>
        <v>0.12397105757421785</v>
      </c>
      <c r="Q490" s="12">
        <f t="shared" si="179"/>
        <v>0.23397105757421785</v>
      </c>
      <c r="R490" s="12">
        <f t="shared" si="181"/>
        <v>-5.4028942390259266E-2</v>
      </c>
      <c r="S490" s="12">
        <f t="shared" si="182"/>
        <v>-0.1876004944337617</v>
      </c>
      <c r="T490" s="7">
        <f t="shared" si="183"/>
        <v>-96686988.359999985</v>
      </c>
      <c r="U490" s="7">
        <f t="shared" si="184"/>
        <v>76259233.260000005</v>
      </c>
      <c r="V490" s="7">
        <f t="shared" si="184"/>
        <v>101746622.52</v>
      </c>
      <c r="W490" s="7">
        <f t="shared" si="184"/>
        <v>71199599.099999994</v>
      </c>
      <c r="X490" s="7">
        <f t="shared" si="184"/>
        <v>0</v>
      </c>
      <c r="Y490" s="7" t="str">
        <f t="shared" si="185"/>
        <v/>
      </c>
      <c r="Z490" s="7" t="str">
        <f t="shared" si="186"/>
        <v/>
      </c>
      <c r="AA490" s="7" t="str">
        <f t="shared" si="187"/>
        <v/>
      </c>
      <c r="AB490" s="7" t="str">
        <f t="shared" si="187"/>
        <v/>
      </c>
      <c r="AC490" s="8" t="str">
        <f t="shared" si="188"/>
        <v/>
      </c>
      <c r="AE490" s="9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>
        <v>53524176.130000003</v>
      </c>
      <c r="AR490" s="7">
        <v>-30189101.600000001</v>
      </c>
      <c r="AS490" s="7">
        <v>23438866.190000001</v>
      </c>
      <c r="AT490" s="7">
        <v>0</v>
      </c>
      <c r="AU490" s="7">
        <v>63850374.719999999</v>
      </c>
      <c r="AV490" s="7">
        <v>89809460.180000007</v>
      </c>
      <c r="AW490" s="7">
        <v>55973040.369999997</v>
      </c>
      <c r="AX490" s="7">
        <v>0</v>
      </c>
      <c r="AY490" s="7">
        <v>76259233.260000005</v>
      </c>
      <c r="AZ490" s="7">
        <v>101746622.52</v>
      </c>
      <c r="BA490" s="7">
        <v>71199599.099999994</v>
      </c>
      <c r="BB490" s="7">
        <v>0</v>
      </c>
      <c r="BC490" s="7"/>
      <c r="BD490" s="7"/>
      <c r="BE490" s="7"/>
      <c r="BF490" s="7"/>
    </row>
    <row r="491" spans="1:58" hidden="1" x14ac:dyDescent="0.25">
      <c r="A491" s="3" t="s">
        <v>627</v>
      </c>
      <c r="B491" s="3" t="str">
        <f t="shared" si="180"/>
        <v>PE</v>
      </c>
      <c r="C491" s="3" t="s">
        <v>1528</v>
      </c>
      <c r="D491" s="3">
        <v>6</v>
      </c>
      <c r="E491" s="11">
        <f t="shared" si="171"/>
        <v>0</v>
      </c>
      <c r="F491" s="11">
        <f t="shared" si="172"/>
        <v>1</v>
      </c>
      <c r="G491" s="7">
        <v>15.468078147254786</v>
      </c>
      <c r="H491" s="11">
        <f t="shared" si="173"/>
        <v>0.3093615629450957</v>
      </c>
      <c r="I491" s="7">
        <f t="shared" si="174"/>
        <v>-6278151.3458407521</v>
      </c>
      <c r="J491" s="7">
        <v>4420877.38</v>
      </c>
      <c r="K491" s="12">
        <v>0.11</v>
      </c>
      <c r="L491" s="7">
        <v>-463695.24</v>
      </c>
      <c r="M491" s="10">
        <f t="shared" si="175"/>
        <v>0.10488760491248911</v>
      </c>
      <c r="N491" s="12">
        <f t="shared" si="176"/>
        <v>0.21488760491248909</v>
      </c>
      <c r="O491" s="7">
        <f t="shared" si="177"/>
        <v>-376689.08075044514</v>
      </c>
      <c r="P491" s="11">
        <f t="shared" si="178"/>
        <v>8.5206860170920454E-2</v>
      </c>
      <c r="Q491" s="12">
        <f t="shared" si="179"/>
        <v>0.19520686017092045</v>
      </c>
      <c r="R491" s="12">
        <f t="shared" si="181"/>
        <v>-1.968074474156864E-2</v>
      </c>
      <c r="S491" s="12">
        <f t="shared" si="182"/>
        <v>-9.1586225969540802E-2</v>
      </c>
      <c r="T491" s="7">
        <f t="shared" si="183"/>
        <v>-9090359.0199999996</v>
      </c>
      <c r="U491" s="7">
        <f t="shared" si="184"/>
        <v>619680.97</v>
      </c>
      <c r="V491" s="7">
        <f t="shared" si="184"/>
        <v>9710039.9900000002</v>
      </c>
      <c r="W491" s="7">
        <f t="shared" si="184"/>
        <v>0</v>
      </c>
      <c r="X491" s="7">
        <f t="shared" si="184"/>
        <v>0</v>
      </c>
      <c r="Y491" s="7">
        <f t="shared" si="185"/>
        <v>-152321500.53666666</v>
      </c>
      <c r="Z491" s="7">
        <f t="shared" si="186"/>
        <v>-470071400.49000001</v>
      </c>
      <c r="AA491" s="7">
        <f t="shared" si="187"/>
        <v>6553449.4400000004</v>
      </c>
      <c r="AB491" s="7">
        <f t="shared" si="187"/>
        <v>392347382.85000002</v>
      </c>
      <c r="AC491" s="8">
        <f t="shared" si="188"/>
        <v>84277467.079999998</v>
      </c>
      <c r="AE491" s="9">
        <v>6989082.2699999996</v>
      </c>
      <c r="AF491" s="7">
        <v>291365091.06999999</v>
      </c>
      <c r="AG491" s="7">
        <v>48489445.079999998</v>
      </c>
      <c r="AH491" s="7">
        <v>6838776.3300000001</v>
      </c>
      <c r="AI491" s="7">
        <v>316127325.88</v>
      </c>
      <c r="AJ491" s="7">
        <v>63489267.829999998</v>
      </c>
      <c r="AK491" s="7">
        <v>6553449.4400000004</v>
      </c>
      <c r="AL491" s="7">
        <v>392347382.85000002</v>
      </c>
      <c r="AM491" s="7">
        <v>84277467.079999998</v>
      </c>
      <c r="AN491" s="7"/>
      <c r="AO491" s="7"/>
      <c r="AP491" s="7"/>
      <c r="AQ491" s="7">
        <v>74457.84</v>
      </c>
      <c r="AR491" s="7">
        <v>781554.04</v>
      </c>
      <c r="AS491" s="7">
        <v>0</v>
      </c>
      <c r="AT491" s="7">
        <v>0</v>
      </c>
      <c r="AU491" s="7">
        <v>0</v>
      </c>
      <c r="AV491" s="7">
        <v>0</v>
      </c>
      <c r="AW491" s="7">
        <v>0</v>
      </c>
      <c r="AX491" s="7">
        <v>0</v>
      </c>
      <c r="AY491" s="7">
        <v>619680.97</v>
      </c>
      <c r="AZ491" s="7">
        <v>9710039.9900000002</v>
      </c>
      <c r="BA491" s="7">
        <v>0</v>
      </c>
      <c r="BB491" s="7">
        <v>0</v>
      </c>
      <c r="BC491" s="7"/>
      <c r="BD491" s="7"/>
      <c r="BE491" s="7"/>
      <c r="BF491" s="7"/>
    </row>
    <row r="492" spans="1:58" hidden="1" x14ac:dyDescent="0.25">
      <c r="A492" s="3" t="s">
        <v>780</v>
      </c>
      <c r="B492" s="3" t="str">
        <f t="shared" si="180"/>
        <v>PR</v>
      </c>
      <c r="C492" s="3" t="s">
        <v>1529</v>
      </c>
      <c r="D492" s="3">
        <v>7</v>
      </c>
      <c r="E492" s="11">
        <f t="shared" si="171"/>
        <v>0.36372208728465749</v>
      </c>
      <c r="F492" s="11">
        <f t="shared" si="172"/>
        <v>0.63627791271534251</v>
      </c>
      <c r="G492" s="7">
        <v>10.642185516349322</v>
      </c>
      <c r="H492" s="11">
        <f t="shared" si="173"/>
        <v>0.13542775174144392</v>
      </c>
      <c r="I492" s="7">
        <f t="shared" si="174"/>
        <v>-21417432.782542784</v>
      </c>
      <c r="J492" s="7">
        <v>7047832.5099999998</v>
      </c>
      <c r="K492" s="12">
        <v>0.115</v>
      </c>
      <c r="L492" s="7">
        <v>-461608.26</v>
      </c>
      <c r="M492" s="10">
        <f t="shared" si="175"/>
        <v>6.5496485528711859E-2</v>
      </c>
      <c r="N492" s="12">
        <f t="shared" si="176"/>
        <v>0.18049648552871186</v>
      </c>
      <c r="O492" s="7">
        <f t="shared" si="177"/>
        <v>-1285045.966952567</v>
      </c>
      <c r="P492" s="11">
        <f t="shared" si="178"/>
        <v>0.18233208083893115</v>
      </c>
      <c r="Q492" s="12">
        <f t="shared" si="179"/>
        <v>0.29733208083893115</v>
      </c>
      <c r="R492" s="12">
        <f t="shared" si="181"/>
        <v>0.11683559531021928</v>
      </c>
      <c r="S492" s="12">
        <f t="shared" si="182"/>
        <v>0.64730122012062141</v>
      </c>
      <c r="T492" s="7">
        <f t="shared" si="183"/>
        <v>-24772288.059999999</v>
      </c>
      <c r="U492" s="7">
        <f t="shared" si="184"/>
        <v>9507164.3800000008</v>
      </c>
      <c r="V492" s="7">
        <f t="shared" si="184"/>
        <v>15762059.74</v>
      </c>
      <c r="W492" s="7">
        <f t="shared" si="184"/>
        <v>18517392.699999999</v>
      </c>
      <c r="X492" s="7">
        <f t="shared" si="184"/>
        <v>0</v>
      </c>
      <c r="Y492" s="7" t="str">
        <f t="shared" si="185"/>
        <v/>
      </c>
      <c r="Z492" s="7" t="str">
        <f t="shared" si="186"/>
        <v/>
      </c>
      <c r="AA492" s="7" t="str">
        <f t="shared" si="187"/>
        <v/>
      </c>
      <c r="AB492" s="7" t="str">
        <f t="shared" si="187"/>
        <v/>
      </c>
      <c r="AC492" s="8" t="str">
        <f t="shared" si="188"/>
        <v/>
      </c>
      <c r="AE492" s="9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>
        <v>5669303.6600000001</v>
      </c>
      <c r="AR492" s="7">
        <v>11935808.300000001</v>
      </c>
      <c r="AS492" s="7">
        <v>11732061.93</v>
      </c>
      <c r="AT492" s="7">
        <v>0</v>
      </c>
      <c r="AU492" s="7">
        <v>7670835.1100000003</v>
      </c>
      <c r="AV492" s="7">
        <v>16478448.890000001</v>
      </c>
      <c r="AW492" s="7">
        <v>14957834.970000001</v>
      </c>
      <c r="AX492" s="7">
        <v>0</v>
      </c>
      <c r="AY492" s="7">
        <v>9507164.3800000008</v>
      </c>
      <c r="AZ492" s="7">
        <v>15762059.74</v>
      </c>
      <c r="BA492" s="7">
        <v>18517392.699999999</v>
      </c>
      <c r="BB492" s="7">
        <v>0</v>
      </c>
      <c r="BC492" s="7"/>
      <c r="BD492" s="7"/>
      <c r="BE492" s="7"/>
      <c r="BF492" s="7"/>
    </row>
    <row r="493" spans="1:58" hidden="1" x14ac:dyDescent="0.25">
      <c r="A493" s="3" t="s">
        <v>339</v>
      </c>
      <c r="B493" s="3" t="str">
        <f t="shared" si="180"/>
        <v>MG</v>
      </c>
      <c r="C493" s="3" t="s">
        <v>1530</v>
      </c>
      <c r="D493" s="3">
        <v>7</v>
      </c>
      <c r="E493" s="11">
        <f t="shared" si="171"/>
        <v>3.3158529974404605E-2</v>
      </c>
      <c r="F493" s="11">
        <f t="shared" si="172"/>
        <v>0.9668414700255954</v>
      </c>
      <c r="G493" s="7">
        <v>8.8184289869886427</v>
      </c>
      <c r="H493" s="11">
        <f t="shared" si="173"/>
        <v>0.17052045690192841</v>
      </c>
      <c r="I493" s="7">
        <f t="shared" si="174"/>
        <v>-15157291.117071804</v>
      </c>
      <c r="J493" s="7">
        <v>3800732.26</v>
      </c>
      <c r="K493" s="12">
        <v>0.11</v>
      </c>
      <c r="L493" s="7">
        <v>-266050.90999999997</v>
      </c>
      <c r="M493" s="10">
        <f t="shared" si="175"/>
        <v>6.9999908386075047E-2</v>
      </c>
      <c r="N493" s="12">
        <f t="shared" si="176"/>
        <v>0.17999990838607505</v>
      </c>
      <c r="O493" s="7">
        <f t="shared" si="177"/>
        <v>-909437.46702430816</v>
      </c>
      <c r="P493" s="11">
        <f t="shared" si="178"/>
        <v>0.23927954004955568</v>
      </c>
      <c r="Q493" s="12">
        <f t="shared" si="179"/>
        <v>0.34927954004955569</v>
      </c>
      <c r="R493" s="12">
        <f t="shared" si="181"/>
        <v>0.16927963166348065</v>
      </c>
      <c r="S493" s="12">
        <f t="shared" si="182"/>
        <v>0.94044287678413219</v>
      </c>
      <c r="T493" s="7">
        <f t="shared" si="183"/>
        <v>-18273254.890000001</v>
      </c>
      <c r="U493" s="7">
        <f t="shared" si="184"/>
        <v>5822503.5999999996</v>
      </c>
      <c r="V493" s="7">
        <f t="shared" si="184"/>
        <v>17667340.620000001</v>
      </c>
      <c r="W493" s="7">
        <f t="shared" si="184"/>
        <v>6754328.9199999999</v>
      </c>
      <c r="X493" s="7">
        <f t="shared" si="184"/>
        <v>325911.05</v>
      </c>
      <c r="Y493" s="7" t="str">
        <f t="shared" si="185"/>
        <v/>
      </c>
      <c r="Z493" s="7" t="str">
        <f t="shared" si="186"/>
        <v/>
      </c>
      <c r="AA493" s="7" t="str">
        <f t="shared" si="187"/>
        <v/>
      </c>
      <c r="AB493" s="7" t="str">
        <f t="shared" si="187"/>
        <v/>
      </c>
      <c r="AC493" s="8" t="str">
        <f t="shared" si="188"/>
        <v/>
      </c>
      <c r="AE493" s="9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>
        <v>5822503.5999999996</v>
      </c>
      <c r="AR493" s="7">
        <v>17667340.620000001</v>
      </c>
      <c r="AS493" s="7">
        <v>6754328.9199999999</v>
      </c>
      <c r="AT493" s="7">
        <v>325911.05</v>
      </c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</row>
    <row r="494" spans="1:58" hidden="1" x14ac:dyDescent="0.25">
      <c r="A494" s="3" t="s">
        <v>717</v>
      </c>
      <c r="B494" s="3" t="str">
        <f t="shared" si="180"/>
        <v>PI</v>
      </c>
      <c r="C494" s="3" t="s">
        <v>1528</v>
      </c>
      <c r="D494" s="3">
        <v>5</v>
      </c>
      <c r="E494" s="11">
        <f t="shared" si="171"/>
        <v>0</v>
      </c>
      <c r="F494" s="11">
        <f t="shared" si="172"/>
        <v>1</v>
      </c>
      <c r="G494" s="7">
        <v>21.419395923425487</v>
      </c>
      <c r="H494" s="11">
        <f t="shared" si="173"/>
        <v>0.42838791846850977</v>
      </c>
      <c r="I494" s="7">
        <f t="shared" si="174"/>
        <v>-56824202.589595668</v>
      </c>
      <c r="J494" s="7">
        <v>28838650.489999998</v>
      </c>
      <c r="K494" s="12">
        <v>0.11</v>
      </c>
      <c r="L494" s="7">
        <v>-576772.76</v>
      </c>
      <c r="M494" s="10">
        <f t="shared" si="175"/>
        <v>1.9999991338013542E-2</v>
      </c>
      <c r="N494" s="12">
        <f t="shared" si="176"/>
        <v>0.12999999133801354</v>
      </c>
      <c r="O494" s="7">
        <f t="shared" si="177"/>
        <v>-3409452.15537574</v>
      </c>
      <c r="P494" s="11">
        <f t="shared" si="178"/>
        <v>0.11822509366580766</v>
      </c>
      <c r="Q494" s="12">
        <f t="shared" si="179"/>
        <v>0.22822509366580768</v>
      </c>
      <c r="R494" s="12">
        <f t="shared" si="181"/>
        <v>9.8225102327794134E-2</v>
      </c>
      <c r="S494" s="12">
        <f t="shared" si="182"/>
        <v>0.75557776055844972</v>
      </c>
      <c r="T494" s="7">
        <f t="shared" si="183"/>
        <v>-99410429.599999994</v>
      </c>
      <c r="U494" s="7">
        <f t="shared" si="184"/>
        <v>27429582</v>
      </c>
      <c r="V494" s="7">
        <f t="shared" si="184"/>
        <v>112048274.66</v>
      </c>
      <c r="W494" s="7">
        <f t="shared" si="184"/>
        <v>19775960.27</v>
      </c>
      <c r="X494" s="7">
        <f t="shared" si="184"/>
        <v>4984223.33</v>
      </c>
      <c r="Y494" s="7" t="str">
        <f t="shared" si="185"/>
        <v/>
      </c>
      <c r="Z494" s="7" t="str">
        <f t="shared" si="186"/>
        <v/>
      </c>
      <c r="AA494" s="7" t="str">
        <f t="shared" si="187"/>
        <v/>
      </c>
      <c r="AB494" s="7" t="str">
        <f t="shared" si="187"/>
        <v/>
      </c>
      <c r="AC494" s="8" t="str">
        <f t="shared" si="188"/>
        <v/>
      </c>
      <c r="AE494" s="9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>
        <v>20629662.629999999</v>
      </c>
      <c r="AR494" s="7">
        <v>77551466.780000001</v>
      </c>
      <c r="AS494" s="7">
        <v>13646672.310000001</v>
      </c>
      <c r="AT494" s="7">
        <v>4276329.84</v>
      </c>
      <c r="AU494" s="7">
        <v>22703215.98</v>
      </c>
      <c r="AV494" s="7">
        <v>95397793.359999999</v>
      </c>
      <c r="AW494" s="7">
        <v>16223411.33</v>
      </c>
      <c r="AX494" s="7">
        <v>4861322.12</v>
      </c>
      <c r="AY494" s="7">
        <v>27429582</v>
      </c>
      <c r="AZ494" s="7">
        <v>112048274.66</v>
      </c>
      <c r="BA494" s="7">
        <v>19775960.27</v>
      </c>
      <c r="BB494" s="7">
        <v>4984223.33</v>
      </c>
      <c r="BC494" s="7"/>
      <c r="BD494" s="7"/>
      <c r="BE494" s="7"/>
      <c r="BF494" s="7"/>
    </row>
    <row r="495" spans="1:58" hidden="1" x14ac:dyDescent="0.25">
      <c r="A495" s="3" t="s">
        <v>781</v>
      </c>
      <c r="B495" s="3" t="str">
        <f t="shared" si="180"/>
        <v>PR</v>
      </c>
      <c r="C495" s="3" t="s">
        <v>1529</v>
      </c>
      <c r="D495" s="3">
        <v>7</v>
      </c>
      <c r="E495" s="11">
        <f t="shared" si="171"/>
        <v>0.28423709956926363</v>
      </c>
      <c r="F495" s="11">
        <f t="shared" si="172"/>
        <v>0.71576290043073643</v>
      </c>
      <c r="G495" s="7">
        <v>11.873452485061941</v>
      </c>
      <c r="H495" s="11">
        <f t="shared" si="173"/>
        <v>0.16997153577668939</v>
      </c>
      <c r="I495" s="7">
        <f t="shared" si="174"/>
        <v>-20402094.985849008</v>
      </c>
      <c r="J495" s="7">
        <v>4973205.8499999996</v>
      </c>
      <c r="K495" s="12">
        <v>0.11710000000000001</v>
      </c>
      <c r="L495" s="7">
        <v>-378320.89</v>
      </c>
      <c r="M495" s="10">
        <f t="shared" si="175"/>
        <v>7.6071834026335355E-2</v>
      </c>
      <c r="N495" s="12">
        <f t="shared" si="176"/>
        <v>0.19317183402633537</v>
      </c>
      <c r="O495" s="7">
        <f t="shared" si="177"/>
        <v>-1224125.6991509404</v>
      </c>
      <c r="P495" s="11">
        <f t="shared" si="178"/>
        <v>0.24614418467133037</v>
      </c>
      <c r="Q495" s="12">
        <f t="shared" si="179"/>
        <v>0.36324418467133035</v>
      </c>
      <c r="R495" s="12">
        <f t="shared" si="181"/>
        <v>0.17007235064499499</v>
      </c>
      <c r="S495" s="12">
        <f t="shared" si="182"/>
        <v>0.88042002345853798</v>
      </c>
      <c r="T495" s="7">
        <f t="shared" si="183"/>
        <v>-24579994.380000003</v>
      </c>
      <c r="U495" s="7">
        <f t="shared" si="184"/>
        <v>9907248.0800000001</v>
      </c>
      <c r="V495" s="7">
        <f t="shared" si="184"/>
        <v>17593448.07</v>
      </c>
      <c r="W495" s="7">
        <f t="shared" si="184"/>
        <v>16893794.390000001</v>
      </c>
      <c r="X495" s="7">
        <f t="shared" si="184"/>
        <v>0</v>
      </c>
      <c r="Y495" s="7" t="str">
        <f t="shared" si="185"/>
        <v/>
      </c>
      <c r="Z495" s="7" t="str">
        <f t="shared" si="186"/>
        <v/>
      </c>
      <c r="AA495" s="7" t="str">
        <f t="shared" si="187"/>
        <v/>
      </c>
      <c r="AB495" s="7" t="str">
        <f t="shared" si="187"/>
        <v/>
      </c>
      <c r="AC495" s="8" t="str">
        <f t="shared" si="188"/>
        <v/>
      </c>
      <c r="AE495" s="9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>
        <v>7740670.6900000004</v>
      </c>
      <c r="AR495" s="7">
        <v>13612005.5</v>
      </c>
      <c r="AS495" s="7">
        <v>11646486.74</v>
      </c>
      <c r="AT495" s="7">
        <v>0</v>
      </c>
      <c r="AU495" s="7">
        <v>8237774.8899999997</v>
      </c>
      <c r="AV495" s="7">
        <v>17190752.379999999</v>
      </c>
      <c r="AW495" s="7">
        <v>14300313.15</v>
      </c>
      <c r="AX495" s="7">
        <v>0</v>
      </c>
      <c r="AY495" s="7">
        <v>9907248.0800000001</v>
      </c>
      <c r="AZ495" s="7">
        <v>17593448.07</v>
      </c>
      <c r="BA495" s="7">
        <v>16893794.390000001</v>
      </c>
      <c r="BB495" s="7">
        <v>0</v>
      </c>
      <c r="BC495" s="7"/>
      <c r="BD495" s="7"/>
      <c r="BE495" s="7"/>
      <c r="BF495" s="7"/>
    </row>
    <row r="496" spans="1:58" hidden="1" x14ac:dyDescent="0.25">
      <c r="A496" s="3" t="s">
        <v>340</v>
      </c>
      <c r="B496" s="3" t="str">
        <f t="shared" si="180"/>
        <v>MG</v>
      </c>
      <c r="C496" s="3" t="s">
        <v>1530</v>
      </c>
      <c r="D496" s="3">
        <v>5</v>
      </c>
      <c r="E496" s="11">
        <f t="shared" si="171"/>
        <v>0</v>
      </c>
      <c r="F496" s="11">
        <f t="shared" si="172"/>
        <v>1</v>
      </c>
      <c r="G496" s="7">
        <v>11.162746890564867</v>
      </c>
      <c r="H496" s="11">
        <f t="shared" si="173"/>
        <v>0.22325493781129732</v>
      </c>
      <c r="I496" s="7">
        <f t="shared" si="174"/>
        <v>-96870271.946533933</v>
      </c>
      <c r="J496" s="7">
        <v>42218794.659999996</v>
      </c>
      <c r="K496" s="12">
        <v>0.11</v>
      </c>
      <c r="L496" s="7">
        <v>-2212264.84</v>
      </c>
      <c r="M496" s="10">
        <f t="shared" si="175"/>
        <v>5.2399999995641752E-2</v>
      </c>
      <c r="N496" s="12">
        <f t="shared" si="176"/>
        <v>0.16239999999564175</v>
      </c>
      <c r="O496" s="7">
        <f t="shared" si="177"/>
        <v>-5812216.3167920355</v>
      </c>
      <c r="P496" s="11">
        <f t="shared" si="178"/>
        <v>0.13766893071200806</v>
      </c>
      <c r="Q496" s="12">
        <f t="shared" si="179"/>
        <v>0.24766893071200807</v>
      </c>
      <c r="R496" s="12">
        <f t="shared" si="181"/>
        <v>8.526893071636632E-2</v>
      </c>
      <c r="S496" s="12">
        <f t="shared" si="182"/>
        <v>0.52505499210994233</v>
      </c>
      <c r="T496" s="7">
        <f t="shared" si="183"/>
        <v>-124713083.69</v>
      </c>
      <c r="U496" s="7">
        <f t="shared" si="184"/>
        <v>80194112.060000002</v>
      </c>
      <c r="V496" s="7">
        <f t="shared" si="184"/>
        <v>128266974.5</v>
      </c>
      <c r="W496" s="7">
        <f t="shared" si="184"/>
        <v>78828132.290000007</v>
      </c>
      <c r="X496" s="7">
        <f t="shared" si="184"/>
        <v>2187911.04</v>
      </c>
      <c r="Y496" s="7" t="str">
        <f t="shared" si="185"/>
        <v/>
      </c>
      <c r="Z496" s="7" t="str">
        <f t="shared" si="186"/>
        <v/>
      </c>
      <c r="AA496" s="7" t="str">
        <f t="shared" si="187"/>
        <v/>
      </c>
      <c r="AB496" s="7" t="str">
        <f t="shared" si="187"/>
        <v/>
      </c>
      <c r="AC496" s="8" t="str">
        <f t="shared" si="188"/>
        <v/>
      </c>
      <c r="AE496" s="9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>
        <v>55044527.840000004</v>
      </c>
      <c r="AR496" s="7">
        <v>95954326.930000007</v>
      </c>
      <c r="AS496" s="7">
        <v>45188656.270000003</v>
      </c>
      <c r="AT496" s="7">
        <v>0</v>
      </c>
      <c r="AU496" s="7">
        <v>64373069.560000002</v>
      </c>
      <c r="AV496" s="7">
        <v>111245364.75</v>
      </c>
      <c r="AW496" s="7">
        <v>61097991.890000001</v>
      </c>
      <c r="AX496" s="7">
        <v>2365106.36</v>
      </c>
      <c r="AY496" s="7">
        <v>80194112.060000002</v>
      </c>
      <c r="AZ496" s="7">
        <v>128266974.5</v>
      </c>
      <c r="BA496" s="7">
        <v>78828132.290000007</v>
      </c>
      <c r="BB496" s="7">
        <v>2187911.04</v>
      </c>
      <c r="BC496" s="7"/>
      <c r="BD496" s="7"/>
      <c r="BE496" s="7"/>
      <c r="BF496" s="7"/>
    </row>
    <row r="497" spans="1:58" hidden="1" x14ac:dyDescent="0.25">
      <c r="A497" s="3" t="s">
        <v>1069</v>
      </c>
      <c r="B497" s="3" t="str">
        <f t="shared" si="180"/>
        <v>RS</v>
      </c>
      <c r="C497" s="3" t="s">
        <v>1529</v>
      </c>
      <c r="D497" s="3">
        <v>7</v>
      </c>
      <c r="E497" s="11">
        <f t="shared" si="171"/>
        <v>0.19766174601221914</v>
      </c>
      <c r="F497" s="11">
        <f t="shared" si="172"/>
        <v>0.8023382539877808</v>
      </c>
      <c r="G497" s="7">
        <v>11.899017029946295</v>
      </c>
      <c r="H497" s="11">
        <f t="shared" si="173"/>
        <v>0.1909407309595596</v>
      </c>
      <c r="I497" s="7">
        <f t="shared" si="174"/>
        <v>-22709557.567479815</v>
      </c>
      <c r="J497" s="7">
        <v>5150575.57</v>
      </c>
      <c r="K497" s="12">
        <v>0.11</v>
      </c>
      <c r="L497" s="7">
        <v>-1632732.46</v>
      </c>
      <c r="M497" s="10">
        <f t="shared" si="175"/>
        <v>0.31700000083679963</v>
      </c>
      <c r="N497" s="12">
        <f t="shared" si="176"/>
        <v>0.42700000083679962</v>
      </c>
      <c r="O497" s="7">
        <f t="shared" si="177"/>
        <v>-1362573.4540487889</v>
      </c>
      <c r="P497" s="11">
        <f t="shared" si="178"/>
        <v>0.26454780354747592</v>
      </c>
      <c r="Q497" s="12">
        <f t="shared" si="179"/>
        <v>0.37454780354747591</v>
      </c>
      <c r="R497" s="12">
        <f t="shared" si="181"/>
        <v>-5.245219728932371E-2</v>
      </c>
      <c r="S497" s="12">
        <f t="shared" si="182"/>
        <v>-0.12283886928930254</v>
      </c>
      <c r="T497" s="7">
        <f t="shared" si="183"/>
        <v>-28069090.159999996</v>
      </c>
      <c r="U497" s="7">
        <f t="shared" si="184"/>
        <v>14129687.76</v>
      </c>
      <c r="V497" s="7">
        <f t="shared" si="184"/>
        <v>22520904.789999999</v>
      </c>
      <c r="W497" s="7">
        <f t="shared" si="184"/>
        <v>19677873.129999999</v>
      </c>
      <c r="X497" s="7">
        <f t="shared" si="184"/>
        <v>0</v>
      </c>
      <c r="Y497" s="7" t="str">
        <f t="shared" si="185"/>
        <v/>
      </c>
      <c r="Z497" s="7" t="str">
        <f t="shared" si="186"/>
        <v/>
      </c>
      <c r="AA497" s="7" t="str">
        <f t="shared" si="187"/>
        <v/>
      </c>
      <c r="AB497" s="7" t="str">
        <f t="shared" si="187"/>
        <v/>
      </c>
      <c r="AC497" s="8" t="str">
        <f t="shared" si="188"/>
        <v/>
      </c>
      <c r="AE497" s="9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>
        <v>9351017.9199999999</v>
      </c>
      <c r="AR497" s="7">
        <v>17388436.600000001</v>
      </c>
      <c r="AS497" s="7">
        <v>14159541.24</v>
      </c>
      <c r="AT497" s="7">
        <v>0</v>
      </c>
      <c r="AU497" s="7">
        <v>10685888.710000001</v>
      </c>
      <c r="AV497" s="7">
        <v>20929898.710000001</v>
      </c>
      <c r="AW497" s="7">
        <v>14904625.99</v>
      </c>
      <c r="AX497" s="7">
        <v>0</v>
      </c>
      <c r="AY497" s="7">
        <v>14129687.76</v>
      </c>
      <c r="AZ497" s="7">
        <v>22520904.789999999</v>
      </c>
      <c r="BA497" s="7">
        <v>19677873.129999999</v>
      </c>
      <c r="BB497" s="7">
        <v>0</v>
      </c>
      <c r="BC497" s="7"/>
      <c r="BD497" s="7"/>
      <c r="BE497" s="7"/>
      <c r="BF497" s="7"/>
    </row>
    <row r="498" spans="1:58" hidden="1" x14ac:dyDescent="0.25">
      <c r="A498" s="3" t="s">
        <v>161</v>
      </c>
      <c r="B498" s="3" t="str">
        <f t="shared" si="180"/>
        <v>GO</v>
      </c>
      <c r="C498" s="3" t="s">
        <v>1526</v>
      </c>
      <c r="D498" s="3">
        <v>4</v>
      </c>
      <c r="E498" s="11">
        <f t="shared" si="171"/>
        <v>0.30104887867269903</v>
      </c>
      <c r="F498" s="11">
        <f t="shared" si="172"/>
        <v>0.69895112132730097</v>
      </c>
      <c r="G498" s="7">
        <v>9.3455727455434872</v>
      </c>
      <c r="H498" s="11">
        <f t="shared" si="173"/>
        <v>0.13064197099886965</v>
      </c>
      <c r="I498" s="7">
        <f t="shared" si="174"/>
        <v>-351762693.73323572</v>
      </c>
      <c r="J498" s="7">
        <v>83226782.140000001</v>
      </c>
      <c r="K498" s="12">
        <v>0.11</v>
      </c>
      <c r="L498" s="7">
        <v>0</v>
      </c>
      <c r="M498" s="10">
        <f t="shared" si="175"/>
        <v>0</v>
      </c>
      <c r="N498" s="12">
        <f t="shared" si="176"/>
        <v>0.11</v>
      </c>
      <c r="O498" s="7">
        <f t="shared" si="177"/>
        <v>-21105761.623994142</v>
      </c>
      <c r="P498" s="11">
        <f t="shared" si="178"/>
        <v>0.2535933876248041</v>
      </c>
      <c r="Q498" s="12">
        <f t="shared" si="179"/>
        <v>0.36359338762480409</v>
      </c>
      <c r="R498" s="12">
        <f t="shared" si="181"/>
        <v>0.2535933876248041</v>
      </c>
      <c r="S498" s="12">
        <f t="shared" si="182"/>
        <v>2.3053944329527645</v>
      </c>
      <c r="T498" s="7">
        <f t="shared" si="183"/>
        <v>-404623506.08000004</v>
      </c>
      <c r="U498" s="7">
        <f t="shared" si="184"/>
        <v>26213928.539999999</v>
      </c>
      <c r="V498" s="7">
        <f t="shared" si="184"/>
        <v>282812053.29000002</v>
      </c>
      <c r="W498" s="7">
        <f t="shared" si="184"/>
        <v>148025381.33000001</v>
      </c>
      <c r="X498" s="7">
        <f t="shared" si="184"/>
        <v>0</v>
      </c>
      <c r="Y498" s="7" t="str">
        <f t="shared" si="185"/>
        <v/>
      </c>
      <c r="Z498" s="7" t="str">
        <f t="shared" si="186"/>
        <v/>
      </c>
      <c r="AA498" s="7" t="str">
        <f t="shared" si="187"/>
        <v/>
      </c>
      <c r="AB498" s="7" t="str">
        <f t="shared" si="187"/>
        <v/>
      </c>
      <c r="AC498" s="8" t="str">
        <f t="shared" si="188"/>
        <v/>
      </c>
      <c r="AE498" s="9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>
        <v>30398844.940000001</v>
      </c>
      <c r="AR498" s="7">
        <v>223455304.41999999</v>
      </c>
      <c r="AS498" s="7">
        <v>77586512.700000003</v>
      </c>
      <c r="AT498" s="7">
        <v>0</v>
      </c>
      <c r="AU498" s="7">
        <v>34654147.090000004</v>
      </c>
      <c r="AV498" s="7">
        <v>257330463.5</v>
      </c>
      <c r="AW498" s="7">
        <v>99273057.150000006</v>
      </c>
      <c r="AX498" s="7">
        <v>0</v>
      </c>
      <c r="AY498" s="7">
        <v>26213928.539999999</v>
      </c>
      <c r="AZ498" s="7">
        <v>282812053.29000002</v>
      </c>
      <c r="BA498" s="7">
        <v>148025381.33000001</v>
      </c>
      <c r="BB498" s="7">
        <v>0</v>
      </c>
      <c r="BC498" s="7"/>
      <c r="BD498" s="7"/>
      <c r="BE498" s="7"/>
      <c r="BF498" s="7"/>
    </row>
    <row r="499" spans="1:58" hidden="1" x14ac:dyDescent="0.25">
      <c r="A499" s="3" t="s">
        <v>162</v>
      </c>
      <c r="B499" s="3" t="str">
        <f t="shared" si="180"/>
        <v>GO</v>
      </c>
      <c r="C499" s="3" t="s">
        <v>1526</v>
      </c>
      <c r="D499" s="3">
        <v>7</v>
      </c>
      <c r="E499" s="11">
        <f t="shared" si="171"/>
        <v>0.35773741006937065</v>
      </c>
      <c r="F499" s="11">
        <f t="shared" si="172"/>
        <v>0.64226258993062935</v>
      </c>
      <c r="G499" s="7">
        <v>7.5705622409281927</v>
      </c>
      <c r="H499" s="11">
        <f t="shared" si="173"/>
        <v>9.7245778241791411E-2</v>
      </c>
      <c r="I499" s="7">
        <f t="shared" si="174"/>
        <v>-20455351.012135509</v>
      </c>
      <c r="J499" s="7">
        <v>3242041.66</v>
      </c>
      <c r="K499" s="12">
        <v>0.12</v>
      </c>
      <c r="L499" s="7">
        <v>-461928.85</v>
      </c>
      <c r="M499" s="10">
        <f t="shared" si="175"/>
        <v>0.14248084955206897</v>
      </c>
      <c r="N499" s="12">
        <f t="shared" si="176"/>
        <v>0.26248084955206896</v>
      </c>
      <c r="O499" s="7">
        <f t="shared" si="177"/>
        <v>-1227321.0607281306</v>
      </c>
      <c r="P499" s="11">
        <f t="shared" si="178"/>
        <v>0.37856424729845406</v>
      </c>
      <c r="Q499" s="12">
        <f t="shared" si="179"/>
        <v>0.49856424729845406</v>
      </c>
      <c r="R499" s="12">
        <f t="shared" si="181"/>
        <v>0.23608339774638509</v>
      </c>
      <c r="S499" s="12">
        <f t="shared" si="182"/>
        <v>0.89943094191164086</v>
      </c>
      <c r="T499" s="7">
        <f t="shared" si="183"/>
        <v>-22658826.200000003</v>
      </c>
      <c r="U499" s="7">
        <f t="shared" si="184"/>
        <v>3340505.19</v>
      </c>
      <c r="V499" s="7">
        <f t="shared" si="184"/>
        <v>14552916.4</v>
      </c>
      <c r="W499" s="7">
        <f t="shared" si="184"/>
        <v>11446414.99</v>
      </c>
      <c r="X499" s="7">
        <f t="shared" si="184"/>
        <v>0</v>
      </c>
      <c r="Y499" s="7" t="str">
        <f t="shared" si="185"/>
        <v/>
      </c>
      <c r="Z499" s="7" t="str">
        <f t="shared" si="186"/>
        <v/>
      </c>
      <c r="AA499" s="7" t="str">
        <f t="shared" si="187"/>
        <v/>
      </c>
      <c r="AB499" s="7" t="str">
        <f t="shared" si="187"/>
        <v/>
      </c>
      <c r="AC499" s="8" t="str">
        <f t="shared" si="188"/>
        <v/>
      </c>
      <c r="AE499" s="9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>
        <v>24986.46</v>
      </c>
      <c r="AR499" s="7">
        <v>11527314.92</v>
      </c>
      <c r="AS499" s="7">
        <v>10072295.279999999</v>
      </c>
      <c r="AT499" s="7">
        <v>0</v>
      </c>
      <c r="AU499" s="7">
        <v>13344.08</v>
      </c>
      <c r="AV499" s="7">
        <v>13530431.51</v>
      </c>
      <c r="AW499" s="7">
        <v>9942749.5500000007</v>
      </c>
      <c r="AX499" s="7">
        <v>0</v>
      </c>
      <c r="AY499" s="7">
        <v>3340505.19</v>
      </c>
      <c r="AZ499" s="7">
        <v>14552916.4</v>
      </c>
      <c r="BA499" s="7">
        <v>11446414.99</v>
      </c>
      <c r="BB499" s="7">
        <v>0</v>
      </c>
      <c r="BC499" s="7"/>
      <c r="BD499" s="7"/>
      <c r="BE499" s="7"/>
      <c r="BF499" s="7"/>
    </row>
    <row r="500" spans="1:58" hidden="1" x14ac:dyDescent="0.25">
      <c r="A500" s="3" t="s">
        <v>1501</v>
      </c>
      <c r="B500" s="3" t="str">
        <f t="shared" si="180"/>
        <v>TO</v>
      </c>
      <c r="C500" s="3" t="s">
        <v>1527</v>
      </c>
      <c r="D500" s="3">
        <v>6</v>
      </c>
      <c r="E500" s="11">
        <f t="shared" si="171"/>
        <v>0.29945765245336409</v>
      </c>
      <c r="F500" s="11">
        <f t="shared" si="172"/>
        <v>0.70054234754663591</v>
      </c>
      <c r="G500" s="7">
        <v>47.648614997010895</v>
      </c>
      <c r="H500" s="11">
        <f t="shared" si="173"/>
        <v>0.66759745214703714</v>
      </c>
      <c r="I500" s="7">
        <f t="shared" si="174"/>
        <v>-22254881.807887718</v>
      </c>
      <c r="J500" s="7">
        <v>11901000.49</v>
      </c>
      <c r="K500" s="12">
        <v>0.11</v>
      </c>
      <c r="L500" s="7">
        <v>-930658.24</v>
      </c>
      <c r="M500" s="10">
        <f t="shared" si="175"/>
        <v>7.820000014133266E-2</v>
      </c>
      <c r="N500" s="12">
        <f t="shared" si="176"/>
        <v>0.18820000014133265</v>
      </c>
      <c r="O500" s="7">
        <f t="shared" si="177"/>
        <v>-1335292.908473263</v>
      </c>
      <c r="P500" s="11">
        <f t="shared" si="178"/>
        <v>0.1122000549109517</v>
      </c>
      <c r="Q500" s="12">
        <f t="shared" si="179"/>
        <v>0.22220005491095168</v>
      </c>
      <c r="R500" s="12">
        <f t="shared" si="181"/>
        <v>3.4000054769619037E-2</v>
      </c>
      <c r="S500" s="12">
        <f t="shared" si="182"/>
        <v>0.18065916442128582</v>
      </c>
      <c r="T500" s="7">
        <f t="shared" si="183"/>
        <v>-66951598.150000006</v>
      </c>
      <c r="U500" s="7">
        <f t="shared" si="184"/>
        <v>11683886.9</v>
      </c>
      <c r="V500" s="7">
        <f t="shared" si="184"/>
        <v>46902429.740000002</v>
      </c>
      <c r="W500" s="7">
        <f t="shared" si="184"/>
        <v>31733055.309999999</v>
      </c>
      <c r="X500" s="7">
        <f t="shared" si="184"/>
        <v>0</v>
      </c>
      <c r="Y500" s="7" t="str">
        <f t="shared" si="185"/>
        <v/>
      </c>
      <c r="Z500" s="7" t="str">
        <f t="shared" si="186"/>
        <v/>
      </c>
      <c r="AA500" s="7" t="str">
        <f t="shared" si="187"/>
        <v/>
      </c>
      <c r="AB500" s="7" t="str">
        <f t="shared" si="187"/>
        <v/>
      </c>
      <c r="AC500" s="8" t="str">
        <f t="shared" si="188"/>
        <v/>
      </c>
      <c r="AE500" s="9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>
        <v>7302984.3399999999</v>
      </c>
      <c r="AR500" s="7">
        <v>41599948.700000003</v>
      </c>
      <c r="AS500" s="7">
        <v>18855901.149999999</v>
      </c>
      <c r="AT500" s="7">
        <v>0</v>
      </c>
      <c r="AU500" s="7">
        <v>6067148.71</v>
      </c>
      <c r="AV500" s="7">
        <v>51734030.890000001</v>
      </c>
      <c r="AW500" s="7">
        <v>21992850.190000001</v>
      </c>
      <c r="AX500" s="7">
        <v>9561041.4000000004</v>
      </c>
      <c r="AY500" s="7">
        <v>11683886.9</v>
      </c>
      <c r="AZ500" s="7">
        <v>46902429.740000002</v>
      </c>
      <c r="BA500" s="7">
        <v>31733055.309999999</v>
      </c>
      <c r="BB500" s="7">
        <v>0</v>
      </c>
      <c r="BC500" s="7"/>
      <c r="BD500" s="7"/>
      <c r="BE500" s="7"/>
      <c r="BF500" s="7"/>
    </row>
    <row r="501" spans="1:58" hidden="1" x14ac:dyDescent="0.25">
      <c r="A501" s="3" t="s">
        <v>1283</v>
      </c>
      <c r="B501" s="3" t="str">
        <f t="shared" si="180"/>
        <v>SC</v>
      </c>
      <c r="C501" s="3" t="s">
        <v>1529</v>
      </c>
      <c r="D501" s="3">
        <v>6</v>
      </c>
      <c r="E501" s="11">
        <f t="shared" si="171"/>
        <v>0</v>
      </c>
      <c r="F501" s="11">
        <f t="shared" si="172"/>
        <v>1</v>
      </c>
      <c r="G501" s="7">
        <v>23.945384976835811</v>
      </c>
      <c r="H501" s="11">
        <f t="shared" si="173"/>
        <v>0.47890769953671625</v>
      </c>
      <c r="I501" s="7">
        <f t="shared" si="174"/>
        <v>-308614.08541818889</v>
      </c>
      <c r="J501" s="7">
        <v>15398576.83</v>
      </c>
      <c r="K501" s="12">
        <v>0.1739</v>
      </c>
      <c r="L501" s="7">
        <v>-230978.65</v>
      </c>
      <c r="M501" s="10">
        <f t="shared" si="175"/>
        <v>1.4999999840894387E-2</v>
      </c>
      <c r="N501" s="12">
        <f t="shared" si="176"/>
        <v>0.18889999984089439</v>
      </c>
      <c r="O501" s="7">
        <f t="shared" si="177"/>
        <v>-18516.845125091331</v>
      </c>
      <c r="P501" s="11">
        <f t="shared" si="178"/>
        <v>1.202503668327077E-3</v>
      </c>
      <c r="Q501" s="12">
        <f t="shared" si="179"/>
        <v>0.17510250366832708</v>
      </c>
      <c r="R501" s="12">
        <f t="shared" si="181"/>
        <v>-1.3797496172567314E-2</v>
      </c>
      <c r="S501" s="12">
        <f t="shared" si="182"/>
        <v>-7.304127148855788E-2</v>
      </c>
      <c r="T501" s="7">
        <f t="shared" si="183"/>
        <v>-592244.57000000123</v>
      </c>
      <c r="U501" s="7">
        <f t="shared" si="184"/>
        <v>35201735.359999999</v>
      </c>
      <c r="V501" s="7">
        <f t="shared" si="184"/>
        <v>27533131.710000001</v>
      </c>
      <c r="W501" s="7">
        <f t="shared" si="184"/>
        <v>8260848.2199999997</v>
      </c>
      <c r="X501" s="7">
        <f t="shared" si="184"/>
        <v>0</v>
      </c>
      <c r="Y501" s="7" t="str">
        <f t="shared" si="185"/>
        <v/>
      </c>
      <c r="Z501" s="7" t="str">
        <f t="shared" si="186"/>
        <v/>
      </c>
      <c r="AA501" s="7" t="str">
        <f t="shared" si="187"/>
        <v/>
      </c>
      <c r="AB501" s="7" t="str">
        <f t="shared" si="187"/>
        <v/>
      </c>
      <c r="AC501" s="8" t="str">
        <f t="shared" si="188"/>
        <v/>
      </c>
      <c r="AE501" s="9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>
        <v>21491006.57</v>
      </c>
      <c r="AR501" s="7">
        <v>19761282.420000002</v>
      </c>
      <c r="AS501" s="7">
        <v>4048110.91</v>
      </c>
      <c r="AT501" s="7">
        <v>0</v>
      </c>
      <c r="AU501" s="7">
        <v>27257297.670000002</v>
      </c>
      <c r="AV501" s="7">
        <v>21577541.100000001</v>
      </c>
      <c r="AW501" s="7">
        <v>6268480.1600000001</v>
      </c>
      <c r="AX501" s="7">
        <v>0</v>
      </c>
      <c r="AY501" s="7">
        <v>35201735.359999999</v>
      </c>
      <c r="AZ501" s="7">
        <v>27533131.710000001</v>
      </c>
      <c r="BA501" s="7">
        <v>8260848.2199999997</v>
      </c>
      <c r="BB501" s="7">
        <v>0</v>
      </c>
      <c r="BC501" s="7"/>
      <c r="BD501" s="7"/>
      <c r="BE501" s="7"/>
      <c r="BF501" s="7"/>
    </row>
    <row r="502" spans="1:58" hidden="1" x14ac:dyDescent="0.25">
      <c r="A502" s="3" t="s">
        <v>67</v>
      </c>
      <c r="B502" s="3" t="str">
        <f t="shared" si="180"/>
        <v>CE</v>
      </c>
      <c r="C502" s="3" t="s">
        <v>1528</v>
      </c>
      <c r="D502" s="3">
        <v>2</v>
      </c>
      <c r="E502" s="11">
        <f t="shared" si="171"/>
        <v>0.4128734610982574</v>
      </c>
      <c r="F502" s="11">
        <f t="shared" si="172"/>
        <v>0.5871265389017426</v>
      </c>
      <c r="G502" s="7">
        <v>38.971501493406215</v>
      </c>
      <c r="H502" s="11">
        <f t="shared" si="173"/>
        <v>0.45762405575255372</v>
      </c>
      <c r="I502" s="7">
        <f t="shared" si="174"/>
        <v>-5726847300.4942675</v>
      </c>
      <c r="J502" s="7">
        <v>1500768028.26</v>
      </c>
      <c r="K502" s="12">
        <v>0.11</v>
      </c>
      <c r="L502" s="7">
        <v>0</v>
      </c>
      <c r="M502" s="10">
        <f t="shared" si="175"/>
        <v>0</v>
      </c>
      <c r="N502" s="12">
        <f t="shared" si="176"/>
        <v>0.11</v>
      </c>
      <c r="O502" s="7">
        <f t="shared" si="177"/>
        <v>-343610838.02965605</v>
      </c>
      <c r="P502" s="11">
        <f t="shared" si="178"/>
        <v>0.22895666189533678</v>
      </c>
      <c r="Q502" s="12">
        <f t="shared" si="179"/>
        <v>0.3389566618953368</v>
      </c>
      <c r="R502" s="12">
        <f t="shared" si="181"/>
        <v>0.22895666189533681</v>
      </c>
      <c r="S502" s="12">
        <f t="shared" si="182"/>
        <v>2.0814241990485165</v>
      </c>
      <c r="T502" s="7">
        <f t="shared" si="183"/>
        <v>-10558815082.48</v>
      </c>
      <c r="U502" s="7">
        <f t="shared" si="184"/>
        <v>742162837.25999999</v>
      </c>
      <c r="V502" s="7">
        <f t="shared" si="184"/>
        <v>6199360554.2799997</v>
      </c>
      <c r="W502" s="7">
        <f t="shared" si="184"/>
        <v>5101617365.46</v>
      </c>
      <c r="X502" s="7">
        <f t="shared" si="184"/>
        <v>0</v>
      </c>
      <c r="Y502" s="7" t="str">
        <f t="shared" si="185"/>
        <v/>
      </c>
      <c r="Z502" s="7" t="str">
        <f t="shared" si="186"/>
        <v/>
      </c>
      <c r="AA502" s="7" t="str">
        <f t="shared" si="187"/>
        <v/>
      </c>
      <c r="AB502" s="7" t="str">
        <f t="shared" si="187"/>
        <v/>
      </c>
      <c r="AC502" s="8" t="str">
        <f t="shared" si="188"/>
        <v/>
      </c>
      <c r="AE502" s="9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>
        <v>1456314082.8800001</v>
      </c>
      <c r="AR502" s="7">
        <v>3971033226.4499998</v>
      </c>
      <c r="AS502" s="7">
        <v>3644751889.4299998</v>
      </c>
      <c r="AT502" s="7">
        <v>0</v>
      </c>
      <c r="AU502" s="7">
        <v>1808926488.5699999</v>
      </c>
      <c r="AV502" s="7">
        <v>4420050096.0799999</v>
      </c>
      <c r="AW502" s="7">
        <v>4229604210.0799999</v>
      </c>
      <c r="AX502" s="7">
        <v>0</v>
      </c>
      <c r="AY502" s="7">
        <v>742162837.25999999</v>
      </c>
      <c r="AZ502" s="7">
        <v>6199360554.2799997</v>
      </c>
      <c r="BA502" s="7">
        <v>5101617365.46</v>
      </c>
      <c r="BB502" s="7">
        <v>0</v>
      </c>
      <c r="BC502" s="7"/>
      <c r="BD502" s="7"/>
      <c r="BE502" s="7"/>
      <c r="BF502" s="7"/>
    </row>
    <row r="503" spans="1:58" hidden="1" x14ac:dyDescent="0.25">
      <c r="A503" s="3" t="s">
        <v>341</v>
      </c>
      <c r="B503" s="3" t="str">
        <f t="shared" si="180"/>
        <v>MG</v>
      </c>
      <c r="C503" s="3" t="s">
        <v>1530</v>
      </c>
      <c r="D503" s="3">
        <v>7</v>
      </c>
      <c r="E503" s="11">
        <f t="shared" si="171"/>
        <v>0</v>
      </c>
      <c r="F503" s="11">
        <f t="shared" si="172"/>
        <v>1</v>
      </c>
      <c r="G503" s="7">
        <v>39.474115351632669</v>
      </c>
      <c r="H503" s="11">
        <f t="shared" si="173"/>
        <v>0.78948230703265343</v>
      </c>
      <c r="I503" s="7">
        <f t="shared" si="174"/>
        <v>-1142040.5419248831</v>
      </c>
      <c r="J503" s="7">
        <v>4892365.5171428574</v>
      </c>
      <c r="K503" s="12">
        <v>0.11</v>
      </c>
      <c r="L503" s="7">
        <v>-221301.97</v>
      </c>
      <c r="M503" s="10">
        <f t="shared" si="175"/>
        <v>4.5234144755651948E-2</v>
      </c>
      <c r="N503" s="12">
        <f t="shared" si="176"/>
        <v>0.15523414475565195</v>
      </c>
      <c r="O503" s="7">
        <f t="shared" si="177"/>
        <v>-68522.432515492983</v>
      </c>
      <c r="P503" s="11">
        <f t="shared" si="178"/>
        <v>1.4005992045236657E-2</v>
      </c>
      <c r="Q503" s="12">
        <f t="shared" si="179"/>
        <v>0.12400599204523666</v>
      </c>
      <c r="R503" s="12">
        <f t="shared" si="181"/>
        <v>-3.1228152710415291E-2</v>
      </c>
      <c r="S503" s="12">
        <f t="shared" si="182"/>
        <v>-0.20116806621101513</v>
      </c>
      <c r="T503" s="7">
        <f t="shared" si="183"/>
        <v>-5424914.7699999977</v>
      </c>
      <c r="U503" s="7">
        <f t="shared" si="184"/>
        <v>18580878.780000001</v>
      </c>
      <c r="V503" s="7">
        <f t="shared" si="184"/>
        <v>15414124.529999999</v>
      </c>
      <c r="W503" s="7">
        <f t="shared" si="184"/>
        <v>9121286.3599999994</v>
      </c>
      <c r="X503" s="7">
        <f t="shared" si="184"/>
        <v>529617.34</v>
      </c>
      <c r="Y503" s="7" t="str">
        <f t="shared" si="185"/>
        <v/>
      </c>
      <c r="Z503" s="7" t="str">
        <f t="shared" si="186"/>
        <v/>
      </c>
      <c r="AA503" s="7" t="str">
        <f t="shared" si="187"/>
        <v/>
      </c>
      <c r="AB503" s="7" t="str">
        <f t="shared" si="187"/>
        <v/>
      </c>
      <c r="AC503" s="8" t="str">
        <f t="shared" si="188"/>
        <v/>
      </c>
      <c r="AE503" s="9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>
        <v>13473291.810000001</v>
      </c>
      <c r="AR503" s="7">
        <v>13420640.939999999</v>
      </c>
      <c r="AS503" s="7">
        <v>6034598.3300000001</v>
      </c>
      <c r="AT503" s="7">
        <v>1517900.51</v>
      </c>
      <c r="AU503" s="7">
        <v>15511306.9</v>
      </c>
      <c r="AV503" s="7">
        <v>13546968.74</v>
      </c>
      <c r="AW503" s="7">
        <v>7244964.4000000004</v>
      </c>
      <c r="AX503" s="7">
        <v>1292538.99</v>
      </c>
      <c r="AY503" s="7">
        <v>18580878.780000001</v>
      </c>
      <c r="AZ503" s="7">
        <v>15414124.529999999</v>
      </c>
      <c r="BA503" s="7">
        <v>9121286.3599999994</v>
      </c>
      <c r="BB503" s="7">
        <v>529617.34</v>
      </c>
      <c r="BC503" s="7"/>
      <c r="BD503" s="7"/>
      <c r="BE503" s="7"/>
      <c r="BF503" s="7"/>
    </row>
    <row r="504" spans="1:58" hidden="1" x14ac:dyDescent="0.25">
      <c r="A504" s="3" t="s">
        <v>1070</v>
      </c>
      <c r="B504" s="3" t="str">
        <f t="shared" si="180"/>
        <v>RS</v>
      </c>
      <c r="C504" s="3" t="s">
        <v>1529</v>
      </c>
      <c r="D504" s="3">
        <v>7</v>
      </c>
      <c r="E504" s="11">
        <f t="shared" si="171"/>
        <v>0</v>
      </c>
      <c r="F504" s="11">
        <f t="shared" si="172"/>
        <v>1</v>
      </c>
      <c r="G504" s="7">
        <v>7.4086006448280228</v>
      </c>
      <c r="H504" s="11">
        <f t="shared" si="173"/>
        <v>0.14817201289656046</v>
      </c>
      <c r="I504" s="7">
        <f t="shared" si="174"/>
        <v>-15608855.207568008</v>
      </c>
      <c r="J504" s="7">
        <v>6143517.0499999998</v>
      </c>
      <c r="K504" s="12">
        <v>0.11</v>
      </c>
      <c r="L504" s="7">
        <v>-900639.6</v>
      </c>
      <c r="M504" s="10">
        <f t="shared" si="175"/>
        <v>0.14660000007650342</v>
      </c>
      <c r="N504" s="12">
        <f t="shared" si="176"/>
        <v>0.25660000007650341</v>
      </c>
      <c r="O504" s="7">
        <f t="shared" si="177"/>
        <v>-936531.31245408044</v>
      </c>
      <c r="P504" s="11">
        <f t="shared" si="178"/>
        <v>0.15244220937810865</v>
      </c>
      <c r="Q504" s="12">
        <f t="shared" si="179"/>
        <v>0.26244220937810864</v>
      </c>
      <c r="R504" s="12">
        <f t="shared" si="181"/>
        <v>5.8422093016052279E-3</v>
      </c>
      <c r="S504" s="12">
        <f t="shared" si="182"/>
        <v>2.276776812105763E-2</v>
      </c>
      <c r="T504" s="7">
        <f t="shared" si="183"/>
        <v>-18323952.070000004</v>
      </c>
      <c r="U504" s="7">
        <f t="shared" si="184"/>
        <v>27310003.93</v>
      </c>
      <c r="V504" s="7">
        <f t="shared" si="184"/>
        <v>34166149.200000003</v>
      </c>
      <c r="W504" s="7">
        <f t="shared" si="184"/>
        <v>11467806.800000001</v>
      </c>
      <c r="X504" s="7">
        <f t="shared" si="184"/>
        <v>0</v>
      </c>
      <c r="Y504" s="7" t="str">
        <f t="shared" si="185"/>
        <v/>
      </c>
      <c r="Z504" s="7" t="str">
        <f t="shared" si="186"/>
        <v/>
      </c>
      <c r="AA504" s="7" t="str">
        <f t="shared" si="187"/>
        <v/>
      </c>
      <c r="AB504" s="7" t="str">
        <f t="shared" si="187"/>
        <v/>
      </c>
      <c r="AC504" s="8" t="str">
        <f t="shared" si="188"/>
        <v/>
      </c>
      <c r="AE504" s="9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>
        <v>19377335.5</v>
      </c>
      <c r="AR504" s="7">
        <v>31911484.670000002</v>
      </c>
      <c r="AS504" s="7">
        <v>3976779.52</v>
      </c>
      <c r="AT504" s="7">
        <v>0</v>
      </c>
      <c r="AU504" s="7">
        <v>22890721.960000001</v>
      </c>
      <c r="AV504" s="7">
        <v>36811933</v>
      </c>
      <c r="AW504" s="7">
        <v>5481282.8799999999</v>
      </c>
      <c r="AX504" s="7">
        <v>0</v>
      </c>
      <c r="AY504" s="7">
        <v>27310003.93</v>
      </c>
      <c r="AZ504" s="7">
        <v>34166149.200000003</v>
      </c>
      <c r="BA504" s="7">
        <v>11467806.800000001</v>
      </c>
      <c r="BB504" s="7">
        <v>0</v>
      </c>
      <c r="BC504" s="7"/>
      <c r="BD504" s="7"/>
      <c r="BE504" s="7"/>
      <c r="BF504" s="7"/>
    </row>
    <row r="505" spans="1:58" hidden="1" x14ac:dyDescent="0.25">
      <c r="A505" s="3" t="s">
        <v>68</v>
      </c>
      <c r="B505" s="3" t="str">
        <f t="shared" si="180"/>
        <v>CE</v>
      </c>
      <c r="C505" s="3" t="s">
        <v>1528</v>
      </c>
      <c r="D505" s="3">
        <v>6</v>
      </c>
      <c r="E505" s="11">
        <f t="shared" si="171"/>
        <v>0</v>
      </c>
      <c r="F505" s="11">
        <f t="shared" si="172"/>
        <v>1</v>
      </c>
      <c r="G505" s="7">
        <v>19.238024522862275</v>
      </c>
      <c r="H505" s="11">
        <f t="shared" si="173"/>
        <v>0.38476049045724553</v>
      </c>
      <c r="I505" s="7">
        <f t="shared" si="174"/>
        <v>-11706783.909118332</v>
      </c>
      <c r="J505" s="7">
        <v>8054104.5857142881</v>
      </c>
      <c r="K505" s="12">
        <v>0.11</v>
      </c>
      <c r="L505" s="7">
        <v>-998695.8</v>
      </c>
      <c r="M505" s="10">
        <f t="shared" si="175"/>
        <v>0.12399836497919396</v>
      </c>
      <c r="N505" s="12">
        <f t="shared" si="176"/>
        <v>0.23399836497919396</v>
      </c>
      <c r="O505" s="7">
        <f t="shared" si="177"/>
        <v>-702407.03454709984</v>
      </c>
      <c r="P505" s="11">
        <f t="shared" si="178"/>
        <v>8.7211064504050764E-2</v>
      </c>
      <c r="Q505" s="12">
        <f t="shared" si="179"/>
        <v>0.19721106450405076</v>
      </c>
      <c r="R505" s="12">
        <f t="shared" si="181"/>
        <v>-3.6787300475143198E-2</v>
      </c>
      <c r="S505" s="12">
        <f t="shared" si="182"/>
        <v>-0.15721178427214288</v>
      </c>
      <c r="T505" s="7">
        <f t="shared" si="183"/>
        <v>-19028010.599999998</v>
      </c>
      <c r="U505" s="7">
        <f t="shared" si="184"/>
        <v>15811108.939999999</v>
      </c>
      <c r="V505" s="7">
        <f t="shared" si="184"/>
        <v>31409021.109999999</v>
      </c>
      <c r="W505" s="7">
        <f t="shared" si="184"/>
        <v>4966507.3899999997</v>
      </c>
      <c r="X505" s="7">
        <f t="shared" si="184"/>
        <v>1536408.96</v>
      </c>
      <c r="Y505" s="7" t="str">
        <f t="shared" si="185"/>
        <v/>
      </c>
      <c r="Z505" s="7" t="str">
        <f t="shared" si="186"/>
        <v/>
      </c>
      <c r="AA505" s="7" t="str">
        <f t="shared" si="187"/>
        <v/>
      </c>
      <c r="AB505" s="7" t="str">
        <f t="shared" si="187"/>
        <v/>
      </c>
      <c r="AC505" s="8" t="str">
        <f t="shared" si="188"/>
        <v/>
      </c>
      <c r="AE505" s="9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>
        <v>9046117.1699999999</v>
      </c>
      <c r="AR505" s="7">
        <v>23028948.93</v>
      </c>
      <c r="AS505" s="7">
        <v>3414737.56</v>
      </c>
      <c r="AT505" s="7">
        <v>0</v>
      </c>
      <c r="AU505" s="7">
        <v>15811108.939999999</v>
      </c>
      <c r="AV505" s="7">
        <v>31409021.109999999</v>
      </c>
      <c r="AW505" s="7">
        <v>4966507.3899999997</v>
      </c>
      <c r="AX505" s="7">
        <v>1536408.96</v>
      </c>
      <c r="AY505" s="7"/>
      <c r="AZ505" s="7"/>
      <c r="BA505" s="7"/>
      <c r="BB505" s="7"/>
      <c r="BC505" s="7"/>
      <c r="BD505" s="7"/>
      <c r="BE505" s="7"/>
      <c r="BF505" s="7"/>
    </row>
    <row r="506" spans="1:58" hidden="1" x14ac:dyDescent="0.25">
      <c r="A506" s="3" t="s">
        <v>782</v>
      </c>
      <c r="B506" s="3" t="str">
        <f t="shared" si="180"/>
        <v>PR</v>
      </c>
      <c r="C506" s="3" t="s">
        <v>1529</v>
      </c>
      <c r="D506" s="3">
        <v>7</v>
      </c>
      <c r="E506" s="11">
        <f t="shared" si="171"/>
        <v>0</v>
      </c>
      <c r="F506" s="11">
        <f t="shared" si="172"/>
        <v>1</v>
      </c>
      <c r="G506" s="7">
        <v>11.641154268535118</v>
      </c>
      <c r="H506" s="11">
        <f t="shared" si="173"/>
        <v>0.23282308537070237</v>
      </c>
      <c r="I506" s="7">
        <f t="shared" si="174"/>
        <v>-6101591.1701264679</v>
      </c>
      <c r="J506" s="7">
        <v>6817011.419999999</v>
      </c>
      <c r="K506" s="12">
        <v>0.12</v>
      </c>
      <c r="L506" s="7">
        <v>-242070.49</v>
      </c>
      <c r="M506" s="10">
        <f t="shared" si="175"/>
        <v>3.5509767416525763E-2</v>
      </c>
      <c r="N506" s="12">
        <f t="shared" si="176"/>
        <v>0.15550976741652575</v>
      </c>
      <c r="O506" s="7">
        <f t="shared" si="177"/>
        <v>-366095.47020758805</v>
      </c>
      <c r="P506" s="11">
        <f t="shared" si="178"/>
        <v>5.3703220906088506E-2</v>
      </c>
      <c r="Q506" s="12">
        <f t="shared" si="179"/>
        <v>0.1737032209060885</v>
      </c>
      <c r="R506" s="12">
        <f t="shared" si="181"/>
        <v>1.819345348956275E-2</v>
      </c>
      <c r="S506" s="12">
        <f t="shared" si="182"/>
        <v>0.11699235226062954</v>
      </c>
      <c r="T506" s="7">
        <f t="shared" si="183"/>
        <v>-7953303.9300000006</v>
      </c>
      <c r="U506" s="7">
        <f t="shared" si="184"/>
        <v>13219081.279999999</v>
      </c>
      <c r="V506" s="7">
        <f t="shared" si="184"/>
        <v>13710534.41</v>
      </c>
      <c r="W506" s="7">
        <f t="shared" si="184"/>
        <v>7461850.7999999998</v>
      </c>
      <c r="X506" s="7">
        <f t="shared" si="184"/>
        <v>0</v>
      </c>
      <c r="Y506" s="7" t="str">
        <f t="shared" si="185"/>
        <v/>
      </c>
      <c r="Z506" s="7" t="str">
        <f t="shared" si="186"/>
        <v/>
      </c>
      <c r="AA506" s="7" t="str">
        <f t="shared" si="187"/>
        <v/>
      </c>
      <c r="AB506" s="7" t="str">
        <f t="shared" si="187"/>
        <v/>
      </c>
      <c r="AC506" s="8" t="str">
        <f t="shared" si="188"/>
        <v/>
      </c>
      <c r="AE506" s="9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>
        <v>8845250.2200000007</v>
      </c>
      <c r="AR506" s="7">
        <v>9775699.75</v>
      </c>
      <c r="AS506" s="7">
        <v>3248433.48</v>
      </c>
      <c r="AT506" s="7">
        <v>0</v>
      </c>
      <c r="AU506" s="7">
        <v>9369186.3599999994</v>
      </c>
      <c r="AV506" s="7">
        <v>14861263.18</v>
      </c>
      <c r="AW506" s="7">
        <v>4315021.92</v>
      </c>
      <c r="AX506" s="7">
        <v>0</v>
      </c>
      <c r="AY506" s="7">
        <v>13219081.279999999</v>
      </c>
      <c r="AZ506" s="7">
        <v>13710534.41</v>
      </c>
      <c r="BA506" s="7">
        <v>7461850.7999999998</v>
      </c>
      <c r="BB506" s="7">
        <v>0</v>
      </c>
      <c r="BC506" s="7"/>
      <c r="BD506" s="7"/>
      <c r="BE506" s="7"/>
      <c r="BF506" s="7"/>
    </row>
    <row r="507" spans="1:58" hidden="1" x14ac:dyDescent="0.25">
      <c r="A507" s="3" t="s">
        <v>342</v>
      </c>
      <c r="B507" s="3" t="str">
        <f t="shared" si="180"/>
        <v>MG</v>
      </c>
      <c r="C507" s="3" t="s">
        <v>1530</v>
      </c>
      <c r="D507" s="3">
        <v>6</v>
      </c>
      <c r="E507" s="11">
        <f t="shared" si="171"/>
        <v>0</v>
      </c>
      <c r="F507" s="11">
        <f t="shared" si="172"/>
        <v>1</v>
      </c>
      <c r="G507" s="7">
        <v>24.057986731166608</v>
      </c>
      <c r="H507" s="11">
        <f t="shared" si="173"/>
        <v>0.48115973462333217</v>
      </c>
      <c r="I507" s="7">
        <f t="shared" si="174"/>
        <v>-3588351.6730234353</v>
      </c>
      <c r="J507" s="7">
        <v>12248448.060000001</v>
      </c>
      <c r="K507" s="12">
        <v>0.12</v>
      </c>
      <c r="L507" s="7">
        <v>-367453.44</v>
      </c>
      <c r="M507" s="10">
        <f t="shared" si="175"/>
        <v>2.9999999853042605E-2</v>
      </c>
      <c r="N507" s="12">
        <f t="shared" si="176"/>
        <v>0.1499999998530426</v>
      </c>
      <c r="O507" s="7">
        <f t="shared" si="177"/>
        <v>-215301.10038140611</v>
      </c>
      <c r="P507" s="11">
        <f t="shared" si="178"/>
        <v>1.7577826948094687E-2</v>
      </c>
      <c r="Q507" s="12">
        <f t="shared" si="179"/>
        <v>0.13757782694809467</v>
      </c>
      <c r="R507" s="12">
        <f t="shared" si="181"/>
        <v>-1.2422172904947931E-2</v>
      </c>
      <c r="S507" s="12">
        <f t="shared" si="182"/>
        <v>-8.28144861141209E-2</v>
      </c>
      <c r="T507" s="7">
        <f t="shared" si="183"/>
        <v>-6916100.9900000002</v>
      </c>
      <c r="U507" s="7">
        <f t="shared" si="184"/>
        <v>14789888.699999999</v>
      </c>
      <c r="V507" s="7">
        <f t="shared" si="184"/>
        <v>12206515.15</v>
      </c>
      <c r="W507" s="7">
        <f t="shared" si="184"/>
        <v>9499474.5399999991</v>
      </c>
      <c r="X507" s="7">
        <f t="shared" si="184"/>
        <v>0</v>
      </c>
      <c r="Y507" s="7" t="str">
        <f t="shared" si="185"/>
        <v/>
      </c>
      <c r="Z507" s="7" t="str">
        <f t="shared" si="186"/>
        <v/>
      </c>
      <c r="AA507" s="7" t="str">
        <f t="shared" si="187"/>
        <v/>
      </c>
      <c r="AB507" s="7" t="str">
        <f t="shared" si="187"/>
        <v/>
      </c>
      <c r="AC507" s="8" t="str">
        <f t="shared" si="188"/>
        <v/>
      </c>
      <c r="AE507" s="9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>
        <v>10139436.810000001</v>
      </c>
      <c r="AR507" s="7">
        <v>-10467127.470000001</v>
      </c>
      <c r="AS507" s="7">
        <v>5506294.29</v>
      </c>
      <c r="AT507" s="7">
        <v>0</v>
      </c>
      <c r="AU507" s="7">
        <v>12435573.93</v>
      </c>
      <c r="AV507" s="7">
        <v>11586246.460000001</v>
      </c>
      <c r="AW507" s="7">
        <v>7454595.1600000001</v>
      </c>
      <c r="AX507" s="7">
        <v>0</v>
      </c>
      <c r="AY507" s="7">
        <v>14789888.699999999</v>
      </c>
      <c r="AZ507" s="7">
        <v>12206515.15</v>
      </c>
      <c r="BA507" s="7">
        <v>9499474.5399999991</v>
      </c>
      <c r="BB507" s="7">
        <v>0</v>
      </c>
      <c r="BC507" s="7"/>
      <c r="BD507" s="7"/>
      <c r="BE507" s="7"/>
      <c r="BF507" s="7"/>
    </row>
    <row r="508" spans="1:58" hidden="1" x14ac:dyDescent="0.25">
      <c r="A508" s="3" t="s">
        <v>718</v>
      </c>
      <c r="B508" s="3" t="str">
        <f t="shared" si="180"/>
        <v>PI</v>
      </c>
      <c r="C508" s="3" t="s">
        <v>1528</v>
      </c>
      <c r="D508" s="3">
        <v>7</v>
      </c>
      <c r="E508" s="11">
        <f t="shared" si="171"/>
        <v>0.15978710314343217</v>
      </c>
      <c r="F508" s="11">
        <f t="shared" si="172"/>
        <v>0.84021289685656786</v>
      </c>
      <c r="G508" s="7">
        <v>19.161096499457589</v>
      </c>
      <c r="H508" s="11">
        <f t="shared" si="173"/>
        <v>0.32198800793515003</v>
      </c>
      <c r="I508" s="7">
        <f t="shared" si="174"/>
        <v>-15628356.849646121</v>
      </c>
      <c r="J508" s="7">
        <v>4926899.8899999997</v>
      </c>
      <c r="K508" s="12">
        <v>0.11</v>
      </c>
      <c r="L508" s="7">
        <v>-170543.2</v>
      </c>
      <c r="M508" s="10">
        <f t="shared" si="175"/>
        <v>3.4614707789404675E-2</v>
      </c>
      <c r="N508" s="12">
        <f t="shared" si="176"/>
        <v>0.14461470778940466</v>
      </c>
      <c r="O508" s="7">
        <f t="shared" si="177"/>
        <v>-937701.41097876721</v>
      </c>
      <c r="P508" s="11">
        <f t="shared" si="178"/>
        <v>0.19032280580370536</v>
      </c>
      <c r="Q508" s="12">
        <f t="shared" si="179"/>
        <v>0.30032280580370535</v>
      </c>
      <c r="R508" s="12">
        <f t="shared" si="181"/>
        <v>0.15570809801430069</v>
      </c>
      <c r="S508" s="12">
        <f t="shared" si="182"/>
        <v>1.076709972273711</v>
      </c>
      <c r="T508" s="7">
        <f t="shared" si="183"/>
        <v>-23050266.120000001</v>
      </c>
      <c r="U508" s="7">
        <f t="shared" si="184"/>
        <v>3610852.49</v>
      </c>
      <c r="V508" s="7">
        <f t="shared" si="184"/>
        <v>19367130.870000001</v>
      </c>
      <c r="W508" s="7">
        <f t="shared" si="184"/>
        <v>7757498.3300000001</v>
      </c>
      <c r="X508" s="7">
        <f t="shared" si="184"/>
        <v>463510.59</v>
      </c>
      <c r="Y508" s="7" t="str">
        <f t="shared" si="185"/>
        <v/>
      </c>
      <c r="Z508" s="7" t="str">
        <f t="shared" si="186"/>
        <v/>
      </c>
      <c r="AA508" s="7" t="str">
        <f t="shared" si="187"/>
        <v/>
      </c>
      <c r="AB508" s="7" t="str">
        <f t="shared" si="187"/>
        <v/>
      </c>
      <c r="AC508" s="8" t="str">
        <f t="shared" si="188"/>
        <v/>
      </c>
      <c r="AE508" s="9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>
        <v>1992571.87</v>
      </c>
      <c r="AR508" s="7">
        <v>18119142.600000001</v>
      </c>
      <c r="AS508" s="7">
        <v>4737711.04</v>
      </c>
      <c r="AT508" s="7">
        <v>436453.53</v>
      </c>
      <c r="AU508" s="7">
        <v>2578197.2400000002</v>
      </c>
      <c r="AV508" s="7">
        <v>16297323.140000001</v>
      </c>
      <c r="AW508" s="7">
        <v>6091840.04</v>
      </c>
      <c r="AX508" s="7">
        <v>463455.77</v>
      </c>
      <c r="AY508" s="7">
        <v>3610852.49</v>
      </c>
      <c r="AZ508" s="7">
        <v>19367130.870000001</v>
      </c>
      <c r="BA508" s="7">
        <v>7757498.3300000001</v>
      </c>
      <c r="BB508" s="7">
        <v>463510.59</v>
      </c>
      <c r="BC508" s="7"/>
      <c r="BD508" s="7"/>
      <c r="BE508" s="7"/>
      <c r="BF508" s="7"/>
    </row>
    <row r="509" spans="1:58" hidden="1" x14ac:dyDescent="0.25">
      <c r="A509" s="3" t="s">
        <v>1365</v>
      </c>
      <c r="B509" s="3" t="str">
        <f t="shared" si="180"/>
        <v>SP</v>
      </c>
      <c r="C509" s="3" t="s">
        <v>1530</v>
      </c>
      <c r="D509" s="3">
        <v>4</v>
      </c>
      <c r="E509" s="11">
        <f t="shared" si="171"/>
        <v>0</v>
      </c>
      <c r="F509" s="11">
        <f t="shared" si="172"/>
        <v>1</v>
      </c>
      <c r="G509" s="7">
        <v>17.318184153309353</v>
      </c>
      <c r="H509" s="11">
        <f t="shared" si="173"/>
        <v>0.34636368306618709</v>
      </c>
      <c r="I509" s="7">
        <f t="shared" si="174"/>
        <v>-49893121.380845733</v>
      </c>
      <c r="J509" s="7">
        <v>41834097.5</v>
      </c>
      <c r="K509" s="12">
        <v>0.11</v>
      </c>
      <c r="L509" s="7">
        <v>-5036825.34</v>
      </c>
      <c r="M509" s="10">
        <f t="shared" si="175"/>
        <v>0.12040000002390394</v>
      </c>
      <c r="N509" s="12">
        <f t="shared" si="176"/>
        <v>0.23040000002390393</v>
      </c>
      <c r="O509" s="7">
        <f t="shared" si="177"/>
        <v>-2993587.2828507437</v>
      </c>
      <c r="P509" s="11">
        <f t="shared" si="178"/>
        <v>7.1558548211796455E-2</v>
      </c>
      <c r="Q509" s="12">
        <f t="shared" si="179"/>
        <v>0.18155854821179646</v>
      </c>
      <c r="R509" s="12">
        <f t="shared" si="181"/>
        <v>-4.8841451812107473E-2</v>
      </c>
      <c r="S509" s="12">
        <f t="shared" si="182"/>
        <v>-0.21198546791250084</v>
      </c>
      <c r="T509" s="7">
        <f t="shared" si="183"/>
        <v>-76331623.699999988</v>
      </c>
      <c r="U509" s="7">
        <f t="shared" si="184"/>
        <v>127956737.48</v>
      </c>
      <c r="V509" s="7">
        <f t="shared" si="184"/>
        <v>123351342.86</v>
      </c>
      <c r="W509" s="7">
        <f t="shared" si="184"/>
        <v>80937018.319999993</v>
      </c>
      <c r="X509" s="7">
        <f t="shared" si="184"/>
        <v>0</v>
      </c>
      <c r="Y509" s="7" t="str">
        <f t="shared" si="185"/>
        <v/>
      </c>
      <c r="Z509" s="7" t="str">
        <f t="shared" si="186"/>
        <v/>
      </c>
      <c r="AA509" s="7" t="str">
        <f t="shared" si="187"/>
        <v/>
      </c>
      <c r="AB509" s="7" t="str">
        <f t="shared" si="187"/>
        <v/>
      </c>
      <c r="AC509" s="8" t="str">
        <f t="shared" si="188"/>
        <v/>
      </c>
      <c r="AE509" s="9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>
        <v>85324403.019999996</v>
      </c>
      <c r="AR509" s="7">
        <v>102188380.16</v>
      </c>
      <c r="AS509" s="7">
        <v>63228894.869999997</v>
      </c>
      <c r="AT509" s="7">
        <v>10220521.41</v>
      </c>
      <c r="AU509" s="7">
        <v>102897796.78</v>
      </c>
      <c r="AV509" s="7">
        <v>109834595.64</v>
      </c>
      <c r="AW509" s="7">
        <v>70610922.670000002</v>
      </c>
      <c r="AX509" s="7">
        <v>8755412.5399999991</v>
      </c>
      <c r="AY509" s="7">
        <v>127956737.48</v>
      </c>
      <c r="AZ509" s="7">
        <v>123351342.86</v>
      </c>
      <c r="BA509" s="7">
        <v>80937018.319999993</v>
      </c>
      <c r="BB509" s="7">
        <v>0</v>
      </c>
      <c r="BC509" s="7"/>
      <c r="BD509" s="7"/>
      <c r="BE509" s="7"/>
      <c r="BF509" s="7"/>
    </row>
    <row r="510" spans="1:58" hidden="1" x14ac:dyDescent="0.25">
      <c r="A510" s="3" t="s">
        <v>1071</v>
      </c>
      <c r="B510" s="3" t="str">
        <f t="shared" si="180"/>
        <v>RS</v>
      </c>
      <c r="C510" s="3" t="s">
        <v>1529</v>
      </c>
      <c r="D510" s="3">
        <v>6</v>
      </c>
      <c r="E510" s="11">
        <f t="shared" si="171"/>
        <v>0</v>
      </c>
      <c r="F510" s="11">
        <f t="shared" si="172"/>
        <v>1</v>
      </c>
      <c r="G510" s="7">
        <v>6.7843480153596021</v>
      </c>
      <c r="H510" s="11">
        <f t="shared" si="173"/>
        <v>0.13568696030719204</v>
      </c>
      <c r="I510" s="7">
        <f t="shared" si="174"/>
        <v>-54229118.36872445</v>
      </c>
      <c r="J510" s="7">
        <v>24266643.98</v>
      </c>
      <c r="K510" s="12">
        <v>0.12</v>
      </c>
      <c r="L510" s="7">
        <v>-3154663.72</v>
      </c>
      <c r="M510" s="10">
        <f t="shared" si="175"/>
        <v>0.13000000010714297</v>
      </c>
      <c r="N510" s="12">
        <f t="shared" si="176"/>
        <v>0.25000000010714296</v>
      </c>
      <c r="O510" s="7">
        <f t="shared" si="177"/>
        <v>-3253747.1021234668</v>
      </c>
      <c r="P510" s="11">
        <f t="shared" si="178"/>
        <v>0.13408311033058914</v>
      </c>
      <c r="Q510" s="12">
        <f t="shared" si="179"/>
        <v>0.25408311033058917</v>
      </c>
      <c r="R510" s="12">
        <f t="shared" si="181"/>
        <v>4.0831102234462069E-3</v>
      </c>
      <c r="S510" s="12">
        <f t="shared" si="182"/>
        <v>1.6332440886785093E-2</v>
      </c>
      <c r="T510" s="7">
        <f t="shared" si="183"/>
        <v>-62742450.800000004</v>
      </c>
      <c r="U510" s="7">
        <f t="shared" si="184"/>
        <v>66627969.119999997</v>
      </c>
      <c r="V510" s="7">
        <f t="shared" si="184"/>
        <v>97446338</v>
      </c>
      <c r="W510" s="7">
        <f t="shared" si="184"/>
        <v>32280534</v>
      </c>
      <c r="X510" s="7">
        <f t="shared" si="184"/>
        <v>356452.08</v>
      </c>
      <c r="Y510" s="7" t="str">
        <f t="shared" si="185"/>
        <v/>
      </c>
      <c r="Z510" s="7" t="str">
        <f t="shared" si="186"/>
        <v/>
      </c>
      <c r="AA510" s="7" t="str">
        <f t="shared" si="187"/>
        <v/>
      </c>
      <c r="AB510" s="7" t="str">
        <f t="shared" si="187"/>
        <v/>
      </c>
      <c r="AC510" s="8" t="str">
        <f t="shared" si="188"/>
        <v/>
      </c>
      <c r="AE510" s="9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>
        <v>46229891.82</v>
      </c>
      <c r="AR510" s="7">
        <v>70550805.379999995</v>
      </c>
      <c r="AS510" s="7">
        <v>19676127.260000002</v>
      </c>
      <c r="AT510" s="7">
        <v>353565</v>
      </c>
      <c r="AU510" s="7">
        <v>54430830.840000004</v>
      </c>
      <c r="AV510" s="7">
        <v>79710549.359999999</v>
      </c>
      <c r="AW510" s="7">
        <v>23309836.870000001</v>
      </c>
      <c r="AX510" s="7">
        <v>355722.45</v>
      </c>
      <c r="AY510" s="7">
        <v>66627969.119999997</v>
      </c>
      <c r="AZ510" s="7">
        <v>97446338</v>
      </c>
      <c r="BA510" s="7">
        <v>32280534</v>
      </c>
      <c r="BB510" s="7">
        <v>356452.08</v>
      </c>
      <c r="BC510" s="7"/>
      <c r="BD510" s="7"/>
      <c r="BE510" s="7"/>
      <c r="BF510" s="7"/>
    </row>
    <row r="511" spans="1:58" hidden="1" x14ac:dyDescent="0.25">
      <c r="A511" s="3" t="s">
        <v>560</v>
      </c>
      <c r="B511" s="3" t="str">
        <f t="shared" si="180"/>
        <v>PB</v>
      </c>
      <c r="C511" s="3" t="s">
        <v>1528</v>
      </c>
      <c r="D511" s="3">
        <v>7</v>
      </c>
      <c r="E511" s="11">
        <f t="shared" si="171"/>
        <v>0.43912462348679826</v>
      </c>
      <c r="F511" s="11">
        <f t="shared" si="172"/>
        <v>0.56087537651320174</v>
      </c>
      <c r="G511" s="7">
        <v>14.416768782022475</v>
      </c>
      <c r="H511" s="11">
        <f t="shared" si="173"/>
        <v>0.16172021237441256</v>
      </c>
      <c r="I511" s="7">
        <f t="shared" si="174"/>
        <v>-11373496.576834615</v>
      </c>
      <c r="J511" s="7">
        <v>2802067.19</v>
      </c>
      <c r="K511" s="12">
        <v>0.16079999999999997</v>
      </c>
      <c r="L511" s="7">
        <v>-126381.3</v>
      </c>
      <c r="M511" s="10">
        <f t="shared" si="175"/>
        <v>4.5102879920591768E-2</v>
      </c>
      <c r="N511" s="12">
        <f t="shared" si="176"/>
        <v>0.20590287992059175</v>
      </c>
      <c r="O511" s="7">
        <f t="shared" si="177"/>
        <v>-682409.79461007693</v>
      </c>
      <c r="P511" s="11">
        <f t="shared" si="178"/>
        <v>0.24353798404458565</v>
      </c>
      <c r="Q511" s="12">
        <f t="shared" si="179"/>
        <v>0.40433798404458565</v>
      </c>
      <c r="R511" s="12">
        <f t="shared" si="181"/>
        <v>0.1984351041239939</v>
      </c>
      <c r="S511" s="12">
        <f t="shared" si="182"/>
        <v>0.96373156218369616</v>
      </c>
      <c r="T511" s="7">
        <f t="shared" si="183"/>
        <v>-13567661.710000001</v>
      </c>
      <c r="U511" s="7">
        <f t="shared" si="184"/>
        <v>1272574.26</v>
      </c>
      <c r="V511" s="7">
        <f t="shared" si="184"/>
        <v>7609767.3700000001</v>
      </c>
      <c r="W511" s="7">
        <f t="shared" si="184"/>
        <v>7230468.5999999996</v>
      </c>
      <c r="X511" s="7">
        <f t="shared" si="184"/>
        <v>0</v>
      </c>
      <c r="Y511" s="7" t="str">
        <f t="shared" si="185"/>
        <v/>
      </c>
      <c r="Z511" s="7" t="str">
        <f t="shared" si="186"/>
        <v/>
      </c>
      <c r="AA511" s="7" t="str">
        <f t="shared" si="187"/>
        <v/>
      </c>
      <c r="AB511" s="7" t="str">
        <f t="shared" si="187"/>
        <v/>
      </c>
      <c r="AC511" s="8" t="str">
        <f t="shared" si="188"/>
        <v/>
      </c>
      <c r="AE511" s="9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>
        <v>1272574.26</v>
      </c>
      <c r="AR511" s="7">
        <v>7609767.3700000001</v>
      </c>
      <c r="AS511" s="7">
        <v>7230468.5999999996</v>
      </c>
      <c r="AT511" s="7">
        <v>0</v>
      </c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</row>
    <row r="512" spans="1:58" hidden="1" x14ac:dyDescent="0.25">
      <c r="A512" s="3" t="s">
        <v>95</v>
      </c>
      <c r="B512" s="3" t="str">
        <f t="shared" si="180"/>
        <v>ES</v>
      </c>
      <c r="C512" s="3" t="s">
        <v>1530</v>
      </c>
      <c r="D512" s="3">
        <v>6</v>
      </c>
      <c r="E512" s="11">
        <f t="shared" si="171"/>
        <v>0.36014980662433088</v>
      </c>
      <c r="F512" s="11">
        <f t="shared" si="172"/>
        <v>0.63985019337566906</v>
      </c>
      <c r="G512" s="7">
        <v>15.769699310651857</v>
      </c>
      <c r="H512" s="11">
        <f t="shared" si="173"/>
        <v>0.20180490306793492</v>
      </c>
      <c r="I512" s="7">
        <f t="shared" si="174"/>
        <v>-29354216.064442057</v>
      </c>
      <c r="J512" s="7">
        <v>9741867.5899999999</v>
      </c>
      <c r="K512" s="12">
        <v>0.11</v>
      </c>
      <c r="L512" s="7">
        <v>-974186.76</v>
      </c>
      <c r="M512" s="10">
        <f t="shared" si="175"/>
        <v>0.10000000010264973</v>
      </c>
      <c r="N512" s="12">
        <f t="shared" si="176"/>
        <v>0.21000000010264974</v>
      </c>
      <c r="O512" s="7">
        <f t="shared" si="177"/>
        <v>-1761252.9638665235</v>
      </c>
      <c r="P512" s="11">
        <f t="shared" si="178"/>
        <v>0.18079212713529844</v>
      </c>
      <c r="Q512" s="12">
        <f t="shared" si="179"/>
        <v>0.29079212713529845</v>
      </c>
      <c r="R512" s="12">
        <f t="shared" si="181"/>
        <v>8.0792127032648708E-2</v>
      </c>
      <c r="S512" s="12">
        <f t="shared" si="182"/>
        <v>0.38472441425312787</v>
      </c>
      <c r="T512" s="7">
        <f t="shared" si="183"/>
        <v>-36775740.890000001</v>
      </c>
      <c r="U512" s="7">
        <f t="shared" si="184"/>
        <v>4524586.28</v>
      </c>
      <c r="V512" s="7">
        <f t="shared" si="184"/>
        <v>23530964.920000002</v>
      </c>
      <c r="W512" s="7">
        <f t="shared" si="184"/>
        <v>17769362.25</v>
      </c>
      <c r="X512" s="7">
        <f t="shared" si="184"/>
        <v>0</v>
      </c>
      <c r="Y512" s="7" t="str">
        <f t="shared" si="185"/>
        <v/>
      </c>
      <c r="Z512" s="7" t="str">
        <f t="shared" si="186"/>
        <v/>
      </c>
      <c r="AA512" s="7" t="str">
        <f t="shared" si="187"/>
        <v/>
      </c>
      <c r="AB512" s="7" t="str">
        <f t="shared" si="187"/>
        <v/>
      </c>
      <c r="AC512" s="8" t="str">
        <f t="shared" si="188"/>
        <v/>
      </c>
      <c r="AE512" s="9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>
        <v>4549814.26</v>
      </c>
      <c r="AR512" s="7">
        <v>16364242.060000001</v>
      </c>
      <c r="AS512" s="7">
        <v>14320705.359999999</v>
      </c>
      <c r="AT512" s="7">
        <v>0</v>
      </c>
      <c r="AU512" s="7">
        <v>4285312.6399999997</v>
      </c>
      <c r="AV512" s="7">
        <v>17923188.140000001</v>
      </c>
      <c r="AW512" s="7">
        <v>17689182.800000001</v>
      </c>
      <c r="AX512" s="7">
        <v>0</v>
      </c>
      <c r="AY512" s="7">
        <v>4524586.28</v>
      </c>
      <c r="AZ512" s="7">
        <v>23530964.920000002</v>
      </c>
      <c r="BA512" s="7">
        <v>17769362.25</v>
      </c>
      <c r="BB512" s="7">
        <v>0</v>
      </c>
      <c r="BC512" s="7"/>
      <c r="BD512" s="7"/>
      <c r="BE512" s="7"/>
      <c r="BF512" s="7"/>
    </row>
    <row r="513" spans="1:58" hidden="1" x14ac:dyDescent="0.25">
      <c r="A513" s="3" t="s">
        <v>163</v>
      </c>
      <c r="B513" s="3" t="str">
        <f t="shared" si="180"/>
        <v>GO</v>
      </c>
      <c r="C513" s="3" t="s">
        <v>1526</v>
      </c>
      <c r="D513" s="3">
        <v>7</v>
      </c>
      <c r="E513" s="11">
        <f t="shared" si="171"/>
        <v>0</v>
      </c>
      <c r="F513" s="11">
        <f t="shared" si="172"/>
        <v>1</v>
      </c>
      <c r="G513" s="7">
        <v>26.086768826508465</v>
      </c>
      <c r="H513" s="11">
        <f t="shared" si="173"/>
        <v>0.52173537653016933</v>
      </c>
      <c r="I513" s="7">
        <f t="shared" si="174"/>
        <v>-4371078.6069078874</v>
      </c>
      <c r="J513" s="7">
        <v>4285190</v>
      </c>
      <c r="K513" s="12">
        <v>0.13</v>
      </c>
      <c r="L513" s="7">
        <v>-74349.45</v>
      </c>
      <c r="M513" s="10">
        <f t="shared" si="175"/>
        <v>1.7350327523400363E-2</v>
      </c>
      <c r="N513" s="12">
        <f t="shared" si="176"/>
        <v>0.14735032752340038</v>
      </c>
      <c r="O513" s="7">
        <f t="shared" si="177"/>
        <v>-262264.71641447325</v>
      </c>
      <c r="P513" s="11">
        <f t="shared" si="178"/>
        <v>6.1202587613261784E-2</v>
      </c>
      <c r="Q513" s="12">
        <f t="shared" si="179"/>
        <v>0.19120258761326178</v>
      </c>
      <c r="R513" s="12">
        <f t="shared" si="181"/>
        <v>4.38522600898614E-2</v>
      </c>
      <c r="S513" s="12">
        <f t="shared" si="182"/>
        <v>0.29760544701128899</v>
      </c>
      <c r="T513" s="7">
        <f t="shared" si="183"/>
        <v>-9139456.2600000016</v>
      </c>
      <c r="U513" s="7">
        <f t="shared" si="184"/>
        <v>3177662.3</v>
      </c>
      <c r="V513" s="7">
        <f t="shared" si="184"/>
        <v>10015157.890000001</v>
      </c>
      <c r="W513" s="7">
        <f t="shared" si="184"/>
        <v>2301960.67</v>
      </c>
      <c r="X513" s="7">
        <f t="shared" si="184"/>
        <v>0</v>
      </c>
      <c r="Y513" s="7" t="str">
        <f t="shared" si="185"/>
        <v/>
      </c>
      <c r="Z513" s="7" t="str">
        <f t="shared" si="186"/>
        <v/>
      </c>
      <c r="AA513" s="7" t="str">
        <f t="shared" si="187"/>
        <v/>
      </c>
      <c r="AB513" s="7" t="str">
        <f t="shared" si="187"/>
        <v/>
      </c>
      <c r="AC513" s="8" t="str">
        <f t="shared" si="188"/>
        <v/>
      </c>
      <c r="AE513" s="9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>
        <v>1378795.96</v>
      </c>
      <c r="AR513" s="7">
        <v>12531178.810000001</v>
      </c>
      <c r="AS513" s="7">
        <v>540789.74</v>
      </c>
      <c r="AT513" s="7">
        <v>0</v>
      </c>
      <c r="AU513" s="7">
        <v>2184170.12</v>
      </c>
      <c r="AV513" s="7">
        <v>9042063.9700000007</v>
      </c>
      <c r="AW513" s="7">
        <v>1186296.3</v>
      </c>
      <c r="AX513" s="7">
        <v>0</v>
      </c>
      <c r="AY513" s="7">
        <v>3177662.3</v>
      </c>
      <c r="AZ513" s="7">
        <v>10015157.890000001</v>
      </c>
      <c r="BA513" s="7">
        <v>2301960.67</v>
      </c>
      <c r="BB513" s="7">
        <v>0</v>
      </c>
      <c r="BC513" s="7"/>
      <c r="BD513" s="7"/>
      <c r="BE513" s="7"/>
      <c r="BF513" s="7"/>
    </row>
    <row r="514" spans="1:58" hidden="1" x14ac:dyDescent="0.25">
      <c r="A514" s="3" t="s">
        <v>628</v>
      </c>
      <c r="B514" s="3" t="str">
        <f t="shared" si="180"/>
        <v>PE</v>
      </c>
      <c r="C514" s="3" t="s">
        <v>1528</v>
      </c>
      <c r="D514" s="3">
        <v>4</v>
      </c>
      <c r="E514" s="11">
        <f t="shared" si="171"/>
        <v>0.52487489281369637</v>
      </c>
      <c r="F514" s="11">
        <f t="shared" si="172"/>
        <v>0.47512510718630363</v>
      </c>
      <c r="G514" s="7">
        <v>17.405840963294615</v>
      </c>
      <c r="H514" s="11">
        <f t="shared" si="173"/>
        <v>0.16539904106706216</v>
      </c>
      <c r="I514" s="7">
        <f t="shared" si="174"/>
        <v>-207130862.40833682</v>
      </c>
      <c r="J514" s="7">
        <v>58539266.543999992</v>
      </c>
      <c r="K514" s="12">
        <v>0.11</v>
      </c>
      <c r="L514" s="7">
        <v>-4343002.54</v>
      </c>
      <c r="M514" s="10">
        <f t="shared" si="175"/>
        <v>7.4189561919701538E-2</v>
      </c>
      <c r="N514" s="12">
        <f t="shared" si="176"/>
        <v>0.18418956191970154</v>
      </c>
      <c r="O514" s="7">
        <f t="shared" si="177"/>
        <v>-12427851.744500209</v>
      </c>
      <c r="P514" s="11">
        <f t="shared" si="178"/>
        <v>0.21229940992101493</v>
      </c>
      <c r="Q514" s="12">
        <f t="shared" si="179"/>
        <v>0.32229940992101491</v>
      </c>
      <c r="R514" s="12">
        <f t="shared" si="181"/>
        <v>0.13810984800131337</v>
      </c>
      <c r="S514" s="12">
        <f t="shared" si="182"/>
        <v>0.74982450993353855</v>
      </c>
      <c r="T514" s="7">
        <f t="shared" si="183"/>
        <v>-248179516.44</v>
      </c>
      <c r="U514" s="7">
        <f t="shared" si="184"/>
        <v>64832990.390000001</v>
      </c>
      <c r="V514" s="7">
        <f t="shared" si="184"/>
        <v>117916319.34999999</v>
      </c>
      <c r="W514" s="7">
        <f t="shared" si="184"/>
        <v>202772356.37</v>
      </c>
      <c r="X514" s="7">
        <f t="shared" si="184"/>
        <v>7676168.8899999997</v>
      </c>
      <c r="Y514" s="7" t="str">
        <f t="shared" si="185"/>
        <v/>
      </c>
      <c r="Z514" s="7" t="str">
        <f t="shared" si="186"/>
        <v/>
      </c>
      <c r="AA514" s="7" t="str">
        <f t="shared" si="187"/>
        <v/>
      </c>
      <c r="AB514" s="7" t="str">
        <f t="shared" si="187"/>
        <v/>
      </c>
      <c r="AC514" s="8" t="str">
        <f t="shared" si="188"/>
        <v/>
      </c>
      <c r="AE514" s="9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>
        <v>58742314.229999997</v>
      </c>
      <c r="AR514" s="7">
        <v>178340659.13</v>
      </c>
      <c r="AS514" s="7">
        <v>200152708.03</v>
      </c>
      <c r="AT514" s="7">
        <v>10798899.310000001</v>
      </c>
      <c r="AU514" s="7">
        <v>70648883.879999995</v>
      </c>
      <c r="AV514" s="7">
        <v>240385808.47</v>
      </c>
      <c r="AW514" s="7">
        <v>208049989.28999999</v>
      </c>
      <c r="AX514" s="7">
        <v>9556538.6899999995</v>
      </c>
      <c r="AY514" s="7">
        <v>64832990.390000001</v>
      </c>
      <c r="AZ514" s="7">
        <v>117916319.34999999</v>
      </c>
      <c r="BA514" s="7">
        <v>202772356.37</v>
      </c>
      <c r="BB514" s="7">
        <v>7676168.8899999997</v>
      </c>
      <c r="BC514" s="7"/>
      <c r="BD514" s="7"/>
      <c r="BE514" s="7"/>
      <c r="BF514" s="7"/>
    </row>
    <row r="515" spans="1:58" hidden="1" x14ac:dyDescent="0.25">
      <c r="A515" s="3" t="s">
        <v>1072</v>
      </c>
      <c r="B515" s="3" t="str">
        <f t="shared" si="180"/>
        <v>RS</v>
      </c>
      <c r="C515" s="3" t="s">
        <v>1529</v>
      </c>
      <c r="D515" s="3">
        <v>6</v>
      </c>
      <c r="E515" s="11">
        <f t="shared" si="171"/>
        <v>0.17200993812643831</v>
      </c>
      <c r="F515" s="11">
        <f t="shared" si="172"/>
        <v>0.82799006187356172</v>
      </c>
      <c r="G515" s="7">
        <v>38.496603731312703</v>
      </c>
      <c r="H515" s="11">
        <f t="shared" si="173"/>
        <v>0.63749610610823182</v>
      </c>
      <c r="I515" s="7">
        <f t="shared" si="174"/>
        <v>-66055313.655265898</v>
      </c>
      <c r="J515" s="7">
        <v>24581434.799999993</v>
      </c>
      <c r="K515" s="12">
        <v>0.11</v>
      </c>
      <c r="L515" s="7">
        <v>-7691330.2699999996</v>
      </c>
      <c r="M515" s="10">
        <f t="shared" si="175"/>
        <v>0.31289183615921401</v>
      </c>
      <c r="N515" s="12">
        <f t="shared" si="176"/>
        <v>0.422891836159214</v>
      </c>
      <c r="O515" s="7">
        <f t="shared" si="177"/>
        <v>-3963318.8193159536</v>
      </c>
      <c r="P515" s="11">
        <f t="shared" si="178"/>
        <v>0.16123220029922561</v>
      </c>
      <c r="Q515" s="12">
        <f t="shared" si="179"/>
        <v>0.27123220029922562</v>
      </c>
      <c r="R515" s="12">
        <f t="shared" si="181"/>
        <v>-0.15165963585998837</v>
      </c>
      <c r="S515" s="12">
        <f t="shared" si="182"/>
        <v>-0.35862512087580289</v>
      </c>
      <c r="T515" s="7">
        <f t="shared" si="183"/>
        <v>-182219597.54999998</v>
      </c>
      <c r="U515" s="7">
        <f t="shared" si="184"/>
        <v>105317820.22</v>
      </c>
      <c r="V515" s="7">
        <f t="shared" si="184"/>
        <v>150876015.84999999</v>
      </c>
      <c r="W515" s="7">
        <f t="shared" si="184"/>
        <v>136661401.91999999</v>
      </c>
      <c r="X515" s="7">
        <f t="shared" si="184"/>
        <v>0</v>
      </c>
      <c r="Y515" s="7" t="str">
        <f t="shared" si="185"/>
        <v/>
      </c>
      <c r="Z515" s="7" t="str">
        <f t="shared" si="186"/>
        <v/>
      </c>
      <c r="AA515" s="7" t="str">
        <f t="shared" si="187"/>
        <v/>
      </c>
      <c r="AB515" s="7" t="str">
        <f t="shared" si="187"/>
        <v/>
      </c>
      <c r="AC515" s="8" t="str">
        <f t="shared" si="188"/>
        <v/>
      </c>
      <c r="AE515" s="9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>
        <v>77347335.530000001</v>
      </c>
      <c r="AR515" s="7">
        <v>127410389.34</v>
      </c>
      <c r="AS515" s="7">
        <v>89127741.819999993</v>
      </c>
      <c r="AT515" s="7">
        <v>0</v>
      </c>
      <c r="AU515" s="7">
        <v>87663004.879999995</v>
      </c>
      <c r="AV515" s="7">
        <v>140326997.44999999</v>
      </c>
      <c r="AW515" s="7">
        <v>113245055.44</v>
      </c>
      <c r="AX515" s="7">
        <v>0</v>
      </c>
      <c r="AY515" s="7">
        <v>105317820.22</v>
      </c>
      <c r="AZ515" s="7">
        <v>150876015.84999999</v>
      </c>
      <c r="BA515" s="7">
        <v>136661401.91999999</v>
      </c>
      <c r="BB515" s="7">
        <v>0</v>
      </c>
      <c r="BC515" s="7"/>
      <c r="BD515" s="7"/>
      <c r="BE515" s="7"/>
      <c r="BF515" s="7"/>
    </row>
    <row r="516" spans="1:58" hidden="1" x14ac:dyDescent="0.25">
      <c r="A516" s="3" t="s">
        <v>1284</v>
      </c>
      <c r="B516" s="3" t="str">
        <f t="shared" si="180"/>
        <v>SC</v>
      </c>
      <c r="C516" s="3" t="s">
        <v>1529</v>
      </c>
      <c r="D516" s="3">
        <v>6</v>
      </c>
      <c r="E516" s="11">
        <f t="shared" si="171"/>
        <v>0</v>
      </c>
      <c r="F516" s="11">
        <f t="shared" si="172"/>
        <v>1</v>
      </c>
      <c r="G516" s="7">
        <v>38.431481864269969</v>
      </c>
      <c r="H516" s="11">
        <f t="shared" si="173"/>
        <v>0.76862963728539935</v>
      </c>
      <c r="I516" s="7">
        <f t="shared" si="174"/>
        <v>-1308319.5020237099</v>
      </c>
      <c r="J516" s="7">
        <v>8999392.7742857151</v>
      </c>
      <c r="K516" s="12">
        <v>0.2</v>
      </c>
      <c r="L516" s="7">
        <v>-308163.21000000002</v>
      </c>
      <c r="M516" s="10">
        <f t="shared" si="175"/>
        <v>3.4242667003103334E-2</v>
      </c>
      <c r="N516" s="12">
        <f t="shared" si="176"/>
        <v>0.23424266700310334</v>
      </c>
      <c r="O516" s="7">
        <f t="shared" si="177"/>
        <v>-78499.17012142259</v>
      </c>
      <c r="P516" s="11">
        <f t="shared" si="178"/>
        <v>8.7227185311570202E-3</v>
      </c>
      <c r="Q516" s="12">
        <f t="shared" si="179"/>
        <v>0.20872271853115704</v>
      </c>
      <c r="R516" s="12">
        <f t="shared" si="181"/>
        <v>-2.5519948471946302E-2</v>
      </c>
      <c r="S516" s="12">
        <f t="shared" si="182"/>
        <v>-0.10894662701056168</v>
      </c>
      <c r="T516" s="7">
        <f t="shared" si="183"/>
        <v>-5654654.6699999981</v>
      </c>
      <c r="U516" s="7">
        <f t="shared" si="184"/>
        <v>25469057.460000001</v>
      </c>
      <c r="V516" s="7">
        <f t="shared" si="184"/>
        <v>21005255.899999999</v>
      </c>
      <c r="W516" s="7">
        <f t="shared" si="184"/>
        <v>10118456.23</v>
      </c>
      <c r="X516" s="7">
        <f t="shared" si="184"/>
        <v>0</v>
      </c>
      <c r="Y516" s="7" t="str">
        <f t="shared" si="185"/>
        <v/>
      </c>
      <c r="Z516" s="7" t="str">
        <f t="shared" si="186"/>
        <v/>
      </c>
      <c r="AA516" s="7" t="str">
        <f t="shared" si="187"/>
        <v/>
      </c>
      <c r="AB516" s="7" t="str">
        <f t="shared" si="187"/>
        <v/>
      </c>
      <c r="AC516" s="8" t="str">
        <f t="shared" si="188"/>
        <v/>
      </c>
      <c r="AE516" s="9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>
        <v>16942577.530000001</v>
      </c>
      <c r="AR516" s="7">
        <v>13741694.470000001</v>
      </c>
      <c r="AS516" s="7">
        <v>5775319.9100000001</v>
      </c>
      <c r="AT516" s="7">
        <v>0</v>
      </c>
      <c r="AU516" s="7">
        <v>20326065.780000001</v>
      </c>
      <c r="AV516" s="7">
        <v>16032546.68</v>
      </c>
      <c r="AW516" s="7">
        <v>7361872.1500000004</v>
      </c>
      <c r="AX516" s="7">
        <v>0</v>
      </c>
      <c r="AY516" s="7">
        <v>25469057.460000001</v>
      </c>
      <c r="AZ516" s="7">
        <v>21005255.899999999</v>
      </c>
      <c r="BA516" s="7">
        <v>10118456.23</v>
      </c>
      <c r="BB516" s="7">
        <v>0</v>
      </c>
      <c r="BC516" s="7"/>
      <c r="BD516" s="7"/>
      <c r="BE516" s="7"/>
      <c r="BF516" s="7"/>
    </row>
    <row r="517" spans="1:58" hidden="1" x14ac:dyDescent="0.25">
      <c r="A517" s="3" t="s">
        <v>1073</v>
      </c>
      <c r="B517" s="3" t="str">
        <f t="shared" si="180"/>
        <v>RS</v>
      </c>
      <c r="C517" s="3" t="s">
        <v>1529</v>
      </c>
      <c r="D517" s="3">
        <v>7</v>
      </c>
      <c r="E517" s="11">
        <f t="shared" si="171"/>
        <v>0</v>
      </c>
      <c r="F517" s="11">
        <f t="shared" si="172"/>
        <v>1</v>
      </c>
      <c r="G517" s="7">
        <v>9.6051476743828506</v>
      </c>
      <c r="H517" s="11">
        <f t="shared" si="173"/>
        <v>0.19210295348765702</v>
      </c>
      <c r="I517" s="7">
        <f t="shared" si="174"/>
        <v>-7799400.0270003015</v>
      </c>
      <c r="J517" s="7">
        <v>5005027.05</v>
      </c>
      <c r="K517" s="12">
        <v>0.11</v>
      </c>
      <c r="L517" s="7">
        <v>-675678.65</v>
      </c>
      <c r="M517" s="10">
        <f t="shared" si="175"/>
        <v>0.13499999965035156</v>
      </c>
      <c r="N517" s="12">
        <f t="shared" si="176"/>
        <v>0.24499999965035157</v>
      </c>
      <c r="O517" s="7">
        <f t="shared" si="177"/>
        <v>-467964.0016200181</v>
      </c>
      <c r="P517" s="11">
        <f t="shared" si="178"/>
        <v>9.3498795699819073E-2</v>
      </c>
      <c r="Q517" s="12">
        <f t="shared" si="179"/>
        <v>0.20349879569981907</v>
      </c>
      <c r="R517" s="12">
        <f t="shared" si="181"/>
        <v>-4.15012039505325E-2</v>
      </c>
      <c r="S517" s="12">
        <f t="shared" si="182"/>
        <v>-0.16939266942759335</v>
      </c>
      <c r="T517" s="7">
        <f t="shared" si="183"/>
        <v>-9653952.8900000043</v>
      </c>
      <c r="U517" s="7">
        <f t="shared" si="184"/>
        <v>25207769.489999998</v>
      </c>
      <c r="V517" s="7">
        <f t="shared" si="184"/>
        <v>28383468.170000002</v>
      </c>
      <c r="W517" s="7">
        <f t="shared" si="184"/>
        <v>6478254.21</v>
      </c>
      <c r="X517" s="7">
        <f t="shared" si="184"/>
        <v>0</v>
      </c>
      <c r="Y517" s="7" t="str">
        <f t="shared" si="185"/>
        <v/>
      </c>
      <c r="Z517" s="7" t="str">
        <f t="shared" si="186"/>
        <v/>
      </c>
      <c r="AA517" s="7" t="str">
        <f t="shared" si="187"/>
        <v/>
      </c>
      <c r="AB517" s="7" t="str">
        <f t="shared" si="187"/>
        <v/>
      </c>
      <c r="AC517" s="8" t="str">
        <f t="shared" si="188"/>
        <v/>
      </c>
      <c r="AE517" s="9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>
        <v>17767701.350000001</v>
      </c>
      <c r="AR517" s="7">
        <v>17628439.940000001</v>
      </c>
      <c r="AS517" s="7">
        <v>4175755.58</v>
      </c>
      <c r="AT517" s="7">
        <v>0</v>
      </c>
      <c r="AU517" s="7">
        <v>20919828.100000001</v>
      </c>
      <c r="AV517" s="7">
        <v>24874511.109999999</v>
      </c>
      <c r="AW517" s="7">
        <v>4510257.7</v>
      </c>
      <c r="AX517" s="7">
        <v>0</v>
      </c>
      <c r="AY517" s="7">
        <v>25207769.489999998</v>
      </c>
      <c r="AZ517" s="7">
        <v>28383468.170000002</v>
      </c>
      <c r="BA517" s="7">
        <v>6478254.21</v>
      </c>
      <c r="BB517" s="7">
        <v>0</v>
      </c>
      <c r="BC517" s="7"/>
      <c r="BD517" s="7"/>
      <c r="BE517" s="7"/>
      <c r="BF517" s="7"/>
    </row>
    <row r="518" spans="1:58" hidden="1" x14ac:dyDescent="0.25">
      <c r="A518" s="3" t="s">
        <v>1366</v>
      </c>
      <c r="B518" s="3" t="str">
        <f t="shared" si="180"/>
        <v>SP</v>
      </c>
      <c r="C518" s="3" t="s">
        <v>1530</v>
      </c>
      <c r="D518" s="3">
        <v>7</v>
      </c>
      <c r="E518" s="11">
        <f t="shared" si="171"/>
        <v>0</v>
      </c>
      <c r="F518" s="11">
        <f t="shared" si="172"/>
        <v>1</v>
      </c>
      <c r="G518" s="7">
        <v>17.117042630997865</v>
      </c>
      <c r="H518" s="11">
        <f t="shared" si="173"/>
        <v>0.34234085261995728</v>
      </c>
      <c r="I518" s="7">
        <f t="shared" si="174"/>
        <v>-13538471.355577214</v>
      </c>
      <c r="J518" s="7">
        <v>5447973.4400000004</v>
      </c>
      <c r="K518" s="12">
        <v>0.1368</v>
      </c>
      <c r="L518" s="7">
        <v>-556782.89</v>
      </c>
      <c r="M518" s="10">
        <f t="shared" si="175"/>
        <v>0.10220000081351351</v>
      </c>
      <c r="N518" s="12">
        <f t="shared" si="176"/>
        <v>0.23900000081351352</v>
      </c>
      <c r="O518" s="7">
        <f t="shared" si="177"/>
        <v>-812308.28133463277</v>
      </c>
      <c r="P518" s="11">
        <f t="shared" si="178"/>
        <v>0.14910283434396346</v>
      </c>
      <c r="Q518" s="12">
        <f t="shared" si="179"/>
        <v>0.28590283434396346</v>
      </c>
      <c r="R518" s="12">
        <f t="shared" si="181"/>
        <v>4.6902833530449939E-2</v>
      </c>
      <c r="S518" s="12">
        <f t="shared" si="182"/>
        <v>0.19624616473138512</v>
      </c>
      <c r="T518" s="7">
        <f t="shared" si="183"/>
        <v>-20585848.170000002</v>
      </c>
      <c r="U518" s="7">
        <f t="shared" si="184"/>
        <v>11093708.35</v>
      </c>
      <c r="V518" s="7">
        <f t="shared" si="184"/>
        <v>22127209.199999999</v>
      </c>
      <c r="W518" s="7">
        <f t="shared" si="184"/>
        <v>9552347.3200000003</v>
      </c>
      <c r="X518" s="7">
        <f t="shared" si="184"/>
        <v>0</v>
      </c>
      <c r="Y518" s="7" t="str">
        <f t="shared" si="185"/>
        <v/>
      </c>
      <c r="Z518" s="7" t="str">
        <f t="shared" si="186"/>
        <v/>
      </c>
      <c r="AA518" s="7" t="str">
        <f t="shared" si="187"/>
        <v/>
      </c>
      <c r="AB518" s="7" t="str">
        <f t="shared" si="187"/>
        <v/>
      </c>
      <c r="AC518" s="8" t="str">
        <f t="shared" si="188"/>
        <v/>
      </c>
      <c r="AE518" s="9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>
        <v>6964475.25</v>
      </c>
      <c r="AR518" s="7">
        <v>13033987.199999999</v>
      </c>
      <c r="AS518" s="7">
        <v>8348218.7800000003</v>
      </c>
      <c r="AT518" s="7">
        <v>0</v>
      </c>
      <c r="AU518" s="7">
        <v>8932307.7899999991</v>
      </c>
      <c r="AV518" s="7">
        <v>20297290.539999999</v>
      </c>
      <c r="AW518" s="7">
        <v>9046696.1400000006</v>
      </c>
      <c r="AX518" s="7">
        <v>737826.91</v>
      </c>
      <c r="AY518" s="7">
        <v>11093708.35</v>
      </c>
      <c r="AZ518" s="7">
        <v>22127209.199999999</v>
      </c>
      <c r="BA518" s="7">
        <v>9552347.3200000003</v>
      </c>
      <c r="BB518" s="7">
        <v>0</v>
      </c>
      <c r="BC518" s="7"/>
      <c r="BD518" s="7"/>
      <c r="BE518" s="7"/>
      <c r="BF518" s="7"/>
    </row>
    <row r="519" spans="1:58" x14ac:dyDescent="0.25">
      <c r="A519" s="3" t="s">
        <v>499</v>
      </c>
      <c r="B519" s="3" t="str">
        <f t="shared" si="180"/>
        <v>MT</v>
      </c>
      <c r="C519" s="3" t="s">
        <v>1526</v>
      </c>
      <c r="D519" s="3">
        <v>7</v>
      </c>
      <c r="E519" s="11">
        <f t="shared" si="171"/>
        <v>9.7171473491386814E-2</v>
      </c>
      <c r="F519" s="11">
        <f t="shared" si="172"/>
        <v>0.90282852650861323</v>
      </c>
      <c r="G519" s="7">
        <v>17.780734142522281</v>
      </c>
      <c r="H519" s="11">
        <f t="shared" si="173"/>
        <v>0.32105908012269568</v>
      </c>
      <c r="I519" s="7">
        <f t="shared" si="174"/>
        <v>-6568001.6221111594</v>
      </c>
      <c r="J519" s="7">
        <v>4211074.6285714284</v>
      </c>
      <c r="K519" s="12">
        <v>0.11</v>
      </c>
      <c r="L519" s="7">
        <v>-310438.46000000002</v>
      </c>
      <c r="M519" s="10">
        <f t="shared" si="175"/>
        <v>7.3719534176318713E-2</v>
      </c>
      <c r="N519" s="12">
        <f t="shared" si="176"/>
        <v>0.1837195341763187</v>
      </c>
      <c r="O519" s="7">
        <f t="shared" si="177"/>
        <v>-394080.09732666955</v>
      </c>
      <c r="P519" s="11">
        <f t="shared" si="178"/>
        <v>9.3581836487271641E-2</v>
      </c>
      <c r="Q519" s="12">
        <f t="shared" si="179"/>
        <v>0.20358183648727163</v>
      </c>
      <c r="R519" s="12">
        <f t="shared" si="181"/>
        <v>1.9862302310952928E-2</v>
      </c>
      <c r="S519" s="12">
        <f t="shared" si="182"/>
        <v>0.10811208726389832</v>
      </c>
      <c r="T519" s="7">
        <f t="shared" si="183"/>
        <v>-9673892.7200000025</v>
      </c>
      <c r="U519" s="7">
        <f t="shared" si="184"/>
        <v>5146294.8099999996</v>
      </c>
      <c r="V519" s="7">
        <f t="shared" si="184"/>
        <v>8733866.3100000005</v>
      </c>
      <c r="W519" s="7">
        <f t="shared" si="184"/>
        <v>7199094.3499999996</v>
      </c>
      <c r="X519" s="7">
        <f t="shared" si="184"/>
        <v>1112773.1299999999</v>
      </c>
      <c r="Y519" s="7" t="str">
        <f t="shared" si="185"/>
        <v/>
      </c>
      <c r="Z519" s="7" t="str">
        <f t="shared" si="186"/>
        <v/>
      </c>
      <c r="AA519" s="7" t="str">
        <f t="shared" si="187"/>
        <v/>
      </c>
      <c r="AB519" s="7" t="str">
        <f t="shared" si="187"/>
        <v/>
      </c>
      <c r="AC519" s="8" t="str">
        <f t="shared" si="188"/>
        <v/>
      </c>
      <c r="AE519" s="9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>
        <v>3424015.06</v>
      </c>
      <c r="AR519" s="7">
        <v>7445673.2400000002</v>
      </c>
      <c r="AS519" s="7">
        <v>4314987.34</v>
      </c>
      <c r="AT519" s="7">
        <v>943018.5</v>
      </c>
      <c r="AU519" s="7">
        <v>4076184.23</v>
      </c>
      <c r="AV519" s="7">
        <v>7262853.9299999997</v>
      </c>
      <c r="AW519" s="7">
        <v>6590411.0099999998</v>
      </c>
      <c r="AX519" s="7">
        <v>863654.56</v>
      </c>
      <c r="AY519" s="7">
        <v>5146294.8099999996</v>
      </c>
      <c r="AZ519" s="7">
        <v>8733866.3100000005</v>
      </c>
      <c r="BA519" s="7">
        <v>7199094.3499999996</v>
      </c>
      <c r="BB519" s="7">
        <v>1112773.1299999999</v>
      </c>
      <c r="BC519" s="7"/>
      <c r="BD519" s="7"/>
      <c r="BE519" s="7"/>
      <c r="BF519" s="7"/>
    </row>
    <row r="520" spans="1:58" hidden="1" x14ac:dyDescent="0.25">
      <c r="A520" s="3" t="s">
        <v>1367</v>
      </c>
      <c r="B520" s="3" t="str">
        <f t="shared" si="180"/>
        <v>SP</v>
      </c>
      <c r="C520" s="3" t="s">
        <v>1530</v>
      </c>
      <c r="D520" s="3">
        <v>6</v>
      </c>
      <c r="E520" s="11">
        <f t="shared" si="171"/>
        <v>0.4764590234928287</v>
      </c>
      <c r="F520" s="11">
        <f t="shared" si="172"/>
        <v>0.52354097650717124</v>
      </c>
      <c r="G520" s="7">
        <v>35.209073304859295</v>
      </c>
      <c r="H520" s="11">
        <f t="shared" si="173"/>
        <v>0.36866785239877226</v>
      </c>
      <c r="I520" s="7">
        <f t="shared" si="174"/>
        <v>-53899522.586351179</v>
      </c>
      <c r="J520" s="7">
        <v>11935770.454285715</v>
      </c>
      <c r="K520" s="12">
        <v>0.11</v>
      </c>
      <c r="L520" s="7">
        <v>-869335.14</v>
      </c>
      <c r="M520" s="10">
        <f t="shared" si="175"/>
        <v>7.2834438575169844E-2</v>
      </c>
      <c r="N520" s="12">
        <f t="shared" si="176"/>
        <v>0.18283443857516984</v>
      </c>
      <c r="O520" s="7">
        <f t="shared" si="177"/>
        <v>-3233971.3551810705</v>
      </c>
      <c r="P520" s="11">
        <f t="shared" si="178"/>
        <v>0.27094785104717434</v>
      </c>
      <c r="Q520" s="12">
        <f t="shared" si="179"/>
        <v>0.38094785104717432</v>
      </c>
      <c r="R520" s="12">
        <f t="shared" si="181"/>
        <v>0.19811341247200448</v>
      </c>
      <c r="S520" s="12">
        <f t="shared" si="182"/>
        <v>1.0835672645476628</v>
      </c>
      <c r="T520" s="7">
        <f t="shared" si="183"/>
        <v>-85374272.149999991</v>
      </c>
      <c r="U520" s="7">
        <f t="shared" si="184"/>
        <v>4643839.03</v>
      </c>
      <c r="V520" s="7">
        <f t="shared" si="184"/>
        <v>44696929.810000002</v>
      </c>
      <c r="W520" s="7">
        <f t="shared" si="184"/>
        <v>47684448.409999996</v>
      </c>
      <c r="X520" s="7">
        <f t="shared" ref="X520:X554" si="189">IF(SUM($BC520:$BF520)&lt;&gt;0,BF520,IF(SUM($AY520:$BB520)&lt;&gt;0,BB520,IF(SUM($AU520:$AX520)&lt;&gt;0,AX520,IF(SUM($AQ520:$AT520)&lt;&gt;0,AT520,""))))</f>
        <v>2363267.04</v>
      </c>
      <c r="Y520" s="7" t="str">
        <f t="shared" si="185"/>
        <v/>
      </c>
      <c r="Z520" s="7" t="str">
        <f t="shared" si="186"/>
        <v/>
      </c>
      <c r="AA520" s="7" t="str">
        <f t="shared" si="187"/>
        <v/>
      </c>
      <c r="AB520" s="7" t="str">
        <f t="shared" si="187"/>
        <v/>
      </c>
      <c r="AC520" s="8" t="str">
        <f t="shared" si="188"/>
        <v/>
      </c>
      <c r="AE520" s="9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>
        <v>14582930.359999999</v>
      </c>
      <c r="AR520" s="7">
        <v>39496655.579999998</v>
      </c>
      <c r="AS520" s="7">
        <v>28562522.670000002</v>
      </c>
      <c r="AT520" s="7">
        <v>1017473.48</v>
      </c>
      <c r="AU520" s="7">
        <v>14043683.800000001</v>
      </c>
      <c r="AV520" s="7">
        <v>41929031.719999999</v>
      </c>
      <c r="AW520" s="7">
        <v>38774525.009999998</v>
      </c>
      <c r="AX520" s="7">
        <v>2345698.41</v>
      </c>
      <c r="AY520" s="7">
        <v>4643839.03</v>
      </c>
      <c r="AZ520" s="7">
        <v>44696929.810000002</v>
      </c>
      <c r="BA520" s="7">
        <v>47684448.409999996</v>
      </c>
      <c r="BB520" s="7">
        <v>2363267.04</v>
      </c>
      <c r="BC520" s="7"/>
      <c r="BD520" s="7"/>
      <c r="BE520" s="7"/>
      <c r="BF520" s="7"/>
    </row>
    <row r="521" spans="1:58" hidden="1" x14ac:dyDescent="0.25">
      <c r="A521" s="3" t="s">
        <v>69</v>
      </c>
      <c r="B521" s="3" t="str">
        <f t="shared" si="180"/>
        <v>CE</v>
      </c>
      <c r="C521" s="3" t="s">
        <v>1528</v>
      </c>
      <c r="D521" s="3">
        <v>7</v>
      </c>
      <c r="E521" s="11">
        <f t="shared" si="171"/>
        <v>0.37917717175829191</v>
      </c>
      <c r="F521" s="11">
        <f t="shared" si="172"/>
        <v>0.62082282824170809</v>
      </c>
      <c r="G521" s="7">
        <v>21.093161751869754</v>
      </c>
      <c r="H521" s="11">
        <f t="shared" si="173"/>
        <v>0.26190232670711205</v>
      </c>
      <c r="I521" s="7">
        <f t="shared" si="174"/>
        <v>-9498404.5377449989</v>
      </c>
      <c r="J521" s="7">
        <v>5650896.4900000002</v>
      </c>
      <c r="K521" s="12">
        <v>0.11</v>
      </c>
      <c r="L521" s="7">
        <v>-198911.56</v>
      </c>
      <c r="M521" s="10">
        <f t="shared" si="175"/>
        <v>3.5200000628572828E-2</v>
      </c>
      <c r="N521" s="12">
        <f t="shared" si="176"/>
        <v>0.14520000062857283</v>
      </c>
      <c r="O521" s="7">
        <f t="shared" si="177"/>
        <v>-569904.27226469992</v>
      </c>
      <c r="P521" s="11">
        <f t="shared" si="178"/>
        <v>0.10085201052137834</v>
      </c>
      <c r="Q521" s="12">
        <f t="shared" si="179"/>
        <v>0.21085201052137834</v>
      </c>
      <c r="R521" s="12">
        <f t="shared" si="181"/>
        <v>6.5652009892805507E-2</v>
      </c>
      <c r="S521" s="12">
        <f t="shared" si="182"/>
        <v>0.45214882650548915</v>
      </c>
      <c r="T521" s="7">
        <f t="shared" ref="T521:T555" si="190">IF(SUM(U521:X521)&lt;&gt;0,U521-V521-W521+X521,"")</f>
        <v>-12868763.690000001</v>
      </c>
      <c r="U521" s="7">
        <f t="shared" ref="U521:U555" si="191">IF(SUM($BC521:$BF521)&lt;&gt;0,BC521,IF(SUM($AY521:$BB521)&lt;&gt;0,AY521,IF(SUM($AU521:$AX521)&lt;&gt;0,AU521,IF(SUM($AQ521:$AT521)&lt;&gt;0,AQ521,""))))</f>
        <v>5593530.2599999998</v>
      </c>
      <c r="V521" s="7">
        <f t="shared" ref="V521:V532" si="192">IF(SUM($BC521:$BF521)&lt;&gt;0,BD521,IF(SUM($AY521:$BB521)&lt;&gt;0,AZ521,IF(SUM($AU521:$AX521)&lt;&gt;0,AV521,IF(SUM($AQ521:$AT521)&lt;&gt;0,AR521,""))))</f>
        <v>7989222.2699999996</v>
      </c>
      <c r="W521" s="7">
        <f t="shared" ref="W521:X555" si="193">IF(SUM($BC521:$BF521)&lt;&gt;0,BE521,IF(SUM($AY521:$BB521)&lt;&gt;0,BA521,IF(SUM($AU521:$AX521)&lt;&gt;0,AW521,IF(SUM($AQ521:$AT521)&lt;&gt;0,AS521,""))))</f>
        <v>11590335.470000001</v>
      </c>
      <c r="X521" s="7">
        <f t="shared" si="189"/>
        <v>1117263.79</v>
      </c>
      <c r="Y521" s="7" t="str">
        <f t="shared" ref="Y521:Y555" si="194">IF(SUM(AA521:AC521)&lt;&gt;0,AA521-(AB521/3)-(AC521/3),"")</f>
        <v/>
      </c>
      <c r="Z521" s="7" t="str">
        <f t="shared" ref="Z521:Z555" si="195">IF(SUM(AA521:AC521)&lt;&gt;0,AA521-AB521-AC521,"")</f>
        <v/>
      </c>
      <c r="AA521" s="7" t="str">
        <f t="shared" ref="AA521:AB555" si="196">IF(SUM($AN521:$AP521)&lt;&gt;0,AN521,IF(SUM($AK521:$AM521)&lt;&gt;0,AK521,IF(SUM($AH521:$AJ521)&lt;&gt;0,AH521,IF(SUM($AE521:$AG521)&lt;&gt;0,AE521,""))))</f>
        <v/>
      </c>
      <c r="AB521" s="7" t="str">
        <f t="shared" si="196"/>
        <v/>
      </c>
      <c r="AC521" s="8" t="str">
        <f t="shared" ref="AC521:AC555" si="197">IF(SUM($AN521:$AP521)&lt;&gt;0,AP521,IF(SUM($AK521:$AM521)&lt;&gt;0,AM521,IF(SUM($AH521:$AJ521)&lt;&gt;0,AJ521,IF(SUM($AE521:$AG521)&lt;&gt;0,AG521,""))))</f>
        <v/>
      </c>
      <c r="AE521" s="9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>
        <v>4752311.9800000004</v>
      </c>
      <c r="AR521" s="7">
        <v>-137750.49</v>
      </c>
      <c r="AS521" s="7">
        <v>9443288.3000000007</v>
      </c>
      <c r="AT521" s="7">
        <v>1127920.94</v>
      </c>
      <c r="AU521" s="7">
        <v>5593530.2599999998</v>
      </c>
      <c r="AV521" s="7">
        <v>7989222.2699999996</v>
      </c>
      <c r="AW521" s="7">
        <v>11590335.470000001</v>
      </c>
      <c r="AX521" s="7">
        <v>1117263.79</v>
      </c>
      <c r="AY521" s="7"/>
      <c r="AZ521" s="7"/>
      <c r="BA521" s="7"/>
      <c r="BB521" s="7"/>
      <c r="BC521" s="7"/>
      <c r="BD521" s="7"/>
      <c r="BE521" s="7"/>
      <c r="BF521" s="7"/>
    </row>
    <row r="522" spans="1:58" hidden="1" x14ac:dyDescent="0.25">
      <c r="A522" s="3" t="s">
        <v>1074</v>
      </c>
      <c r="B522" s="3" t="str">
        <f t="shared" si="180"/>
        <v>RS</v>
      </c>
      <c r="C522" s="3" t="s">
        <v>1529</v>
      </c>
      <c r="D522" s="3">
        <v>6</v>
      </c>
      <c r="E522" s="11">
        <f t="shared" si="171"/>
        <v>9.1526065921121808E-2</v>
      </c>
      <c r="F522" s="11">
        <f t="shared" si="172"/>
        <v>0.90847393407887822</v>
      </c>
      <c r="G522" s="7">
        <v>25.563068218544274</v>
      </c>
      <c r="H522" s="11">
        <f t="shared" si="173"/>
        <v>0.46446762303255312</v>
      </c>
      <c r="I522" s="7">
        <f t="shared" si="174"/>
        <v>-32990522.669860382</v>
      </c>
      <c r="J522" s="7">
        <v>11862787.774285715</v>
      </c>
      <c r="K522" s="12">
        <v>0.1376</v>
      </c>
      <c r="L522" s="7">
        <v>-1758311.75</v>
      </c>
      <c r="M522" s="10">
        <f t="shared" si="175"/>
        <v>0.14822078784983336</v>
      </c>
      <c r="N522" s="12">
        <f t="shared" si="176"/>
        <v>0.28582078784983334</v>
      </c>
      <c r="O522" s="7">
        <f t="shared" si="177"/>
        <v>-1979431.3601916227</v>
      </c>
      <c r="P522" s="11">
        <f t="shared" si="178"/>
        <v>0.16686055570195082</v>
      </c>
      <c r="Q522" s="12">
        <f t="shared" si="179"/>
        <v>0.30446055570195085</v>
      </c>
      <c r="R522" s="12">
        <f t="shared" si="181"/>
        <v>1.8639767852117517E-2</v>
      </c>
      <c r="S522" s="12">
        <f t="shared" si="182"/>
        <v>6.5214878149137956E-2</v>
      </c>
      <c r="T522" s="7">
        <f t="shared" si="190"/>
        <v>-61603227.159999996</v>
      </c>
      <c r="U522" s="7">
        <f t="shared" si="191"/>
        <v>19403299.239999998</v>
      </c>
      <c r="V522" s="7">
        <f t="shared" si="192"/>
        <v>55964926.130000003</v>
      </c>
      <c r="W522" s="7">
        <f t="shared" si="193"/>
        <v>25041600.27</v>
      </c>
      <c r="X522" s="7">
        <f t="shared" si="189"/>
        <v>0</v>
      </c>
      <c r="Y522" s="7" t="str">
        <f t="shared" si="194"/>
        <v/>
      </c>
      <c r="Z522" s="7" t="str">
        <f t="shared" si="195"/>
        <v/>
      </c>
      <c r="AA522" s="7" t="str">
        <f t="shared" si="196"/>
        <v/>
      </c>
      <c r="AB522" s="7" t="str">
        <f t="shared" si="196"/>
        <v/>
      </c>
      <c r="AC522" s="8" t="str">
        <f t="shared" si="197"/>
        <v/>
      </c>
      <c r="AE522" s="9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>
        <v>11930914.98</v>
      </c>
      <c r="AR522" s="7">
        <v>19838825.18</v>
      </c>
      <c r="AS522" s="7">
        <v>11798741.720000001</v>
      </c>
      <c r="AT522" s="7">
        <v>0</v>
      </c>
      <c r="AU522" s="7">
        <v>14831907.300000001</v>
      </c>
      <c r="AV522" s="7">
        <v>49708612.020000003</v>
      </c>
      <c r="AW522" s="7">
        <v>19241158.879999999</v>
      </c>
      <c r="AX522" s="7">
        <v>0</v>
      </c>
      <c r="AY522" s="7">
        <v>19403299.239999998</v>
      </c>
      <c r="AZ522" s="7">
        <v>55964926.130000003</v>
      </c>
      <c r="BA522" s="7">
        <v>25041600.27</v>
      </c>
      <c r="BB522" s="7">
        <v>0</v>
      </c>
      <c r="BC522" s="7"/>
      <c r="BD522" s="7"/>
      <c r="BE522" s="7"/>
      <c r="BF522" s="7"/>
    </row>
    <row r="523" spans="1:58" hidden="1" x14ac:dyDescent="0.25">
      <c r="A523" s="3" t="s">
        <v>1075</v>
      </c>
      <c r="B523" s="3" t="str">
        <f t="shared" si="180"/>
        <v>RS</v>
      </c>
      <c r="C523" s="3" t="s">
        <v>1529</v>
      </c>
      <c r="D523" s="3">
        <v>6</v>
      </c>
      <c r="E523" s="11">
        <f t="shared" si="171"/>
        <v>0.36982656782168227</v>
      </c>
      <c r="F523" s="11">
        <f t="shared" si="172"/>
        <v>0.63017343217831767</v>
      </c>
      <c r="G523" s="7">
        <v>38.61728657487263</v>
      </c>
      <c r="H523" s="11">
        <f t="shared" si="173"/>
        <v>0.4867117604460231</v>
      </c>
      <c r="I523" s="7">
        <f t="shared" si="174"/>
        <v>-45049736.973873854</v>
      </c>
      <c r="J523" s="7">
        <v>13342006.945714287</v>
      </c>
      <c r="K523" s="12">
        <v>0.11</v>
      </c>
      <c r="L523" s="7">
        <v>-3281629.01</v>
      </c>
      <c r="M523" s="10">
        <f t="shared" si="175"/>
        <v>0.24596217220934088</v>
      </c>
      <c r="N523" s="12">
        <f t="shared" si="176"/>
        <v>0.3559621722093409</v>
      </c>
      <c r="O523" s="7">
        <f t="shared" si="177"/>
        <v>-2702984.2184324311</v>
      </c>
      <c r="P523" s="11">
        <f t="shared" si="178"/>
        <v>0.20259202602953841</v>
      </c>
      <c r="Q523" s="12">
        <f t="shared" si="179"/>
        <v>0.31259202602953839</v>
      </c>
      <c r="R523" s="12">
        <f t="shared" si="181"/>
        <v>-4.3370146179802505E-2</v>
      </c>
      <c r="S523" s="12">
        <f t="shared" si="182"/>
        <v>-0.12183919968410739</v>
      </c>
      <c r="T523" s="7">
        <f t="shared" si="190"/>
        <v>-87766937.75999999</v>
      </c>
      <c r="U523" s="7">
        <f t="shared" si="191"/>
        <v>20828526.41</v>
      </c>
      <c r="V523" s="7">
        <f t="shared" si="192"/>
        <v>55308392.399999999</v>
      </c>
      <c r="W523" s="7">
        <f t="shared" si="193"/>
        <v>53287071.770000003</v>
      </c>
      <c r="X523" s="7">
        <f t="shared" si="189"/>
        <v>0</v>
      </c>
      <c r="Y523" s="7" t="str">
        <f t="shared" si="194"/>
        <v/>
      </c>
      <c r="Z523" s="7" t="str">
        <f t="shared" si="195"/>
        <v/>
      </c>
      <c r="AA523" s="7" t="str">
        <f t="shared" si="196"/>
        <v/>
      </c>
      <c r="AB523" s="7" t="str">
        <f t="shared" si="196"/>
        <v/>
      </c>
      <c r="AC523" s="8" t="str">
        <f t="shared" si="197"/>
        <v/>
      </c>
      <c r="AE523" s="9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>
        <v>16673595.789999999</v>
      </c>
      <c r="AR523" s="7">
        <v>38911481.640000001</v>
      </c>
      <c r="AS523" s="7">
        <v>43525623.359999999</v>
      </c>
      <c r="AT523" s="7">
        <v>0</v>
      </c>
      <c r="AU523" s="7">
        <v>18480664.039999999</v>
      </c>
      <c r="AV523" s="7">
        <v>47208285.950000003</v>
      </c>
      <c r="AW523" s="7">
        <v>49001293.950000003</v>
      </c>
      <c r="AX523" s="7">
        <v>0</v>
      </c>
      <c r="AY523" s="7">
        <v>20828526.41</v>
      </c>
      <c r="AZ523" s="7">
        <v>55308392.399999999</v>
      </c>
      <c r="BA523" s="7">
        <v>53287071.770000003</v>
      </c>
      <c r="BB523" s="7">
        <v>0</v>
      </c>
      <c r="BC523" s="7"/>
      <c r="BD523" s="7"/>
      <c r="BE523" s="7"/>
      <c r="BF523" s="7"/>
    </row>
    <row r="524" spans="1:58" hidden="1" x14ac:dyDescent="0.25">
      <c r="A524" s="3" t="s">
        <v>783</v>
      </c>
      <c r="B524" s="3" t="str">
        <f t="shared" ref="B524:B576" si="198">RIGHT(A524,2)</f>
        <v>PR</v>
      </c>
      <c r="C524" s="3" t="s">
        <v>1529</v>
      </c>
      <c r="D524" s="3">
        <v>7</v>
      </c>
      <c r="E524" s="11">
        <f t="shared" ref="E524:E575" si="199">IF(U524+X524&gt;=W524,0,(U524+X524-W524)/T524)</f>
        <v>0</v>
      </c>
      <c r="F524" s="11">
        <f t="shared" ref="F524:F575" si="200">IF(T524&gt;=0,0,1-E524)</f>
        <v>1</v>
      </c>
      <c r="G524" s="7">
        <v>12.203299595477526</v>
      </c>
      <c r="H524" s="11">
        <f t="shared" ref="H524:H575" si="201">IF(T524&gt;0,"",G524*$G$2*F524/100)</f>
        <v>0.24406599190955053</v>
      </c>
      <c r="I524" s="7">
        <f t="shared" ref="I524:I575" si="202">IF(T524&gt;0,"",T524*(1-H524))</f>
        <v>-5344303.3994175531</v>
      </c>
      <c r="J524" s="7">
        <v>4586247.8099999996</v>
      </c>
      <c r="K524" s="12">
        <v>0.13</v>
      </c>
      <c r="L524" s="7">
        <v>-69791.44</v>
      </c>
      <c r="M524" s="10">
        <f t="shared" ref="M524:M575" si="203">L524*-1/J524</f>
        <v>1.5217546650624622E-2</v>
      </c>
      <c r="N524" s="12">
        <f t="shared" ref="N524:N575" si="204">M524+K524</f>
        <v>0.14521754665062464</v>
      </c>
      <c r="O524" s="7">
        <f t="shared" ref="O524:O575" si="205">6%*I524</f>
        <v>-320658.2039650532</v>
      </c>
      <c r="P524" s="11">
        <f t="shared" ref="P524:P575" si="206">O524*-1/J524</f>
        <v>6.9917330517090662E-2</v>
      </c>
      <c r="Q524" s="12">
        <f t="shared" ref="Q524:Q575" si="207">P524+K524</f>
        <v>0.19991733051709065</v>
      </c>
      <c r="R524" s="12">
        <f t="shared" ref="R524:R576" si="208">Q524-N524</f>
        <v>5.4699783866466012E-2</v>
      </c>
      <c r="S524" s="12">
        <f t="shared" ref="S524:S576" si="209">Q524/N524-1</f>
        <v>0.37667475541414341</v>
      </c>
      <c r="T524" s="7">
        <f t="shared" si="190"/>
        <v>-7069801.5200000005</v>
      </c>
      <c r="U524" s="7">
        <f t="shared" si="191"/>
        <v>9695895.4900000002</v>
      </c>
      <c r="V524" s="7">
        <f t="shared" si="192"/>
        <v>10572674.880000001</v>
      </c>
      <c r="W524" s="7">
        <f t="shared" si="193"/>
        <v>6193022.1299999999</v>
      </c>
      <c r="X524" s="7">
        <f t="shared" si="189"/>
        <v>0</v>
      </c>
      <c r="Y524" s="7" t="str">
        <f t="shared" si="194"/>
        <v/>
      </c>
      <c r="Z524" s="7" t="str">
        <f t="shared" si="195"/>
        <v/>
      </c>
      <c r="AA524" s="7" t="str">
        <f t="shared" si="196"/>
        <v/>
      </c>
      <c r="AB524" s="7" t="str">
        <f t="shared" si="196"/>
        <v/>
      </c>
      <c r="AC524" s="8" t="str">
        <f t="shared" si="197"/>
        <v/>
      </c>
      <c r="AE524" s="9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>
        <v>6673111.0300000003</v>
      </c>
      <c r="AR524" s="7">
        <v>6272437.6200000001</v>
      </c>
      <c r="AS524" s="7">
        <v>3063869.71</v>
      </c>
      <c r="AT524" s="7">
        <v>0</v>
      </c>
      <c r="AU524" s="7">
        <v>7692945.8600000003</v>
      </c>
      <c r="AV524" s="7">
        <v>10331593.109999999</v>
      </c>
      <c r="AW524" s="7">
        <v>5350177.37</v>
      </c>
      <c r="AX524" s="7">
        <v>0</v>
      </c>
      <c r="AY524" s="7">
        <v>9695895.4900000002</v>
      </c>
      <c r="AZ524" s="7">
        <v>10572674.880000001</v>
      </c>
      <c r="BA524" s="7">
        <v>6193022.1299999999</v>
      </c>
      <c r="BB524" s="7">
        <v>0</v>
      </c>
      <c r="BC524" s="7"/>
      <c r="BD524" s="7"/>
      <c r="BE524" s="7"/>
      <c r="BF524" s="7"/>
    </row>
    <row r="525" spans="1:58" hidden="1" x14ac:dyDescent="0.25">
      <c r="A525" s="3" t="s">
        <v>629</v>
      </c>
      <c r="B525" s="3" t="str">
        <f t="shared" si="198"/>
        <v>PE</v>
      </c>
      <c r="C525" s="3" t="s">
        <v>1528</v>
      </c>
      <c r="D525" s="3">
        <v>5</v>
      </c>
      <c r="E525" s="11">
        <f t="shared" si="199"/>
        <v>0.50906483306553363</v>
      </c>
      <c r="F525" s="11">
        <f t="shared" si="200"/>
        <v>0.49093516693446637</v>
      </c>
      <c r="G525" s="7">
        <v>27.870238226955564</v>
      </c>
      <c r="H525" s="11">
        <f t="shared" si="201"/>
        <v>0.27364960112907555</v>
      </c>
      <c r="I525" s="7">
        <f t="shared" si="202"/>
        <v>-279213454.68242639</v>
      </c>
      <c r="J525" s="7">
        <v>49686645.189999998</v>
      </c>
      <c r="K525" s="12">
        <v>0.11</v>
      </c>
      <c r="L525" s="7">
        <v>-4844447.91</v>
      </c>
      <c r="M525" s="10">
        <f t="shared" si="203"/>
        <v>9.7500000080001384E-2</v>
      </c>
      <c r="N525" s="12">
        <f t="shared" si="204"/>
        <v>0.20750000008000138</v>
      </c>
      <c r="O525" s="7">
        <f t="shared" si="205"/>
        <v>-16752807.280945582</v>
      </c>
      <c r="P525" s="11">
        <f t="shared" si="206"/>
        <v>0.33716921754091933</v>
      </c>
      <c r="Q525" s="12">
        <f t="shared" si="207"/>
        <v>0.44716921754091932</v>
      </c>
      <c r="R525" s="12">
        <f t="shared" si="208"/>
        <v>0.23966921746091793</v>
      </c>
      <c r="S525" s="12">
        <f t="shared" si="209"/>
        <v>1.1550323728603074</v>
      </c>
      <c r="T525" s="7">
        <f t="shared" si="190"/>
        <v>-384406004.48000002</v>
      </c>
      <c r="U525" s="7">
        <f t="shared" si="191"/>
        <v>1533257.8</v>
      </c>
      <c r="V525" s="7">
        <f t="shared" si="192"/>
        <v>188718425.97999999</v>
      </c>
      <c r="W525" s="7">
        <f t="shared" si="193"/>
        <v>229346452.81999999</v>
      </c>
      <c r="X525" s="7">
        <f t="shared" si="189"/>
        <v>32125616.52</v>
      </c>
      <c r="Y525" s="7" t="str">
        <f t="shared" si="194"/>
        <v/>
      </c>
      <c r="Z525" s="7" t="str">
        <f t="shared" si="195"/>
        <v/>
      </c>
      <c r="AA525" s="7" t="str">
        <f t="shared" si="196"/>
        <v/>
      </c>
      <c r="AB525" s="7" t="str">
        <f t="shared" si="196"/>
        <v/>
      </c>
      <c r="AC525" s="8" t="str">
        <f t="shared" si="197"/>
        <v/>
      </c>
      <c r="AE525" s="9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>
        <v>1533257.8</v>
      </c>
      <c r="AV525" s="7">
        <v>188718425.97999999</v>
      </c>
      <c r="AW525" s="7">
        <v>229346452.81999999</v>
      </c>
      <c r="AX525" s="7">
        <v>32125616.52</v>
      </c>
      <c r="AY525" s="7"/>
      <c r="AZ525" s="7"/>
      <c r="BA525" s="7"/>
      <c r="BB525" s="7"/>
      <c r="BC525" s="7"/>
      <c r="BD525" s="7"/>
      <c r="BE525" s="7"/>
      <c r="BF525" s="7"/>
    </row>
    <row r="526" spans="1:58" hidden="1" x14ac:dyDescent="0.25">
      <c r="A526" s="3" t="s">
        <v>164</v>
      </c>
      <c r="B526" s="3" t="str">
        <f t="shared" si="198"/>
        <v>GO</v>
      </c>
      <c r="C526" s="3" t="s">
        <v>1526</v>
      </c>
      <c r="D526" s="3">
        <v>7</v>
      </c>
      <c r="E526" s="11">
        <f t="shared" si="199"/>
        <v>0.40477420417685916</v>
      </c>
      <c r="F526" s="11">
        <f t="shared" si="200"/>
        <v>0.59522579582314084</v>
      </c>
      <c r="G526" s="7">
        <v>10.91071739608709</v>
      </c>
      <c r="H526" s="11">
        <f t="shared" si="201"/>
        <v>0.1298868089017465</v>
      </c>
      <c r="I526" s="7">
        <f t="shared" si="202"/>
        <v>-26430229.494427901</v>
      </c>
      <c r="J526" s="7">
        <v>2744920.51</v>
      </c>
      <c r="K526" s="12">
        <v>0.09</v>
      </c>
      <c r="L526" s="7">
        <v>-772969.62</v>
      </c>
      <c r="M526" s="10">
        <f t="shared" si="203"/>
        <v>0.28160000159713189</v>
      </c>
      <c r="N526" s="12">
        <f t="shared" si="204"/>
        <v>0.37160000159713191</v>
      </c>
      <c r="O526" s="7">
        <f t="shared" si="205"/>
        <v>-1585813.7696656741</v>
      </c>
      <c r="P526" s="11">
        <f t="shared" si="206"/>
        <v>0.57772666417421104</v>
      </c>
      <c r="Q526" s="12">
        <f t="shared" si="207"/>
        <v>0.667726664174211</v>
      </c>
      <c r="R526" s="12">
        <f t="shared" si="208"/>
        <v>0.29612666257707909</v>
      </c>
      <c r="S526" s="12">
        <f t="shared" si="209"/>
        <v>0.79689628983942562</v>
      </c>
      <c r="T526" s="7">
        <f t="shared" si="190"/>
        <v>-30375622.120000005</v>
      </c>
      <c r="U526" s="7">
        <f t="shared" si="191"/>
        <v>4961614.01</v>
      </c>
      <c r="V526" s="7">
        <f t="shared" si="192"/>
        <v>18080353.850000001</v>
      </c>
      <c r="W526" s="7">
        <f t="shared" si="193"/>
        <v>17256882.280000001</v>
      </c>
      <c r="X526" s="7">
        <f t="shared" si="189"/>
        <v>0</v>
      </c>
      <c r="Y526" s="7" t="str">
        <f t="shared" si="194"/>
        <v/>
      </c>
      <c r="Z526" s="7" t="str">
        <f t="shared" si="195"/>
        <v/>
      </c>
      <c r="AA526" s="7" t="str">
        <f t="shared" si="196"/>
        <v/>
      </c>
      <c r="AB526" s="7" t="str">
        <f t="shared" si="196"/>
        <v/>
      </c>
      <c r="AC526" s="8" t="str">
        <f t="shared" si="197"/>
        <v/>
      </c>
      <c r="AE526" s="9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>
        <v>4234537.92</v>
      </c>
      <c r="AR526" s="7">
        <v>14872272.460000001</v>
      </c>
      <c r="AS526" s="7">
        <v>11308130.51</v>
      </c>
      <c r="AT526" s="7">
        <v>0</v>
      </c>
      <c r="AU526" s="7">
        <v>4279078.5599999996</v>
      </c>
      <c r="AV526" s="7">
        <v>13188493.76</v>
      </c>
      <c r="AW526" s="7">
        <v>5036879.5</v>
      </c>
      <c r="AX526" s="7">
        <v>0</v>
      </c>
      <c r="AY526" s="7">
        <v>4961614.01</v>
      </c>
      <c r="AZ526" s="7">
        <v>18080353.850000001</v>
      </c>
      <c r="BA526" s="7">
        <v>17256882.280000001</v>
      </c>
      <c r="BB526" s="7">
        <v>0</v>
      </c>
      <c r="BC526" s="7"/>
      <c r="BD526" s="7"/>
      <c r="BE526" s="7"/>
      <c r="BF526" s="7"/>
    </row>
    <row r="527" spans="1:58" hidden="1" x14ac:dyDescent="0.25">
      <c r="A527" s="3" t="s">
        <v>165</v>
      </c>
      <c r="B527" s="3" t="str">
        <f t="shared" si="198"/>
        <v>GO</v>
      </c>
      <c r="C527" s="3" t="s">
        <v>1526</v>
      </c>
      <c r="D527" s="3">
        <v>5</v>
      </c>
      <c r="E527" s="11">
        <f t="shared" si="199"/>
        <v>0.44037238410892626</v>
      </c>
      <c r="F527" s="11">
        <f t="shared" si="200"/>
        <v>0.55962761589107379</v>
      </c>
      <c r="G527" s="7">
        <v>17.366111068893602</v>
      </c>
      <c r="H527" s="11">
        <f t="shared" si="201"/>
        <v>0.19437110669569027</v>
      </c>
      <c r="I527" s="7">
        <f t="shared" si="202"/>
        <v>-177625060.26479325</v>
      </c>
      <c r="J527" s="7">
        <v>34031352.040000007</v>
      </c>
      <c r="K527" s="12">
        <v>0.11</v>
      </c>
      <c r="L527" s="7">
        <v>-4806821.1399999997</v>
      </c>
      <c r="M527" s="10">
        <f t="shared" si="203"/>
        <v>0.14124684597750112</v>
      </c>
      <c r="N527" s="12">
        <f t="shared" si="204"/>
        <v>0.25124684597750113</v>
      </c>
      <c r="O527" s="7">
        <f t="shared" si="205"/>
        <v>-10657503.615887595</v>
      </c>
      <c r="P527" s="11">
        <f t="shared" si="206"/>
        <v>0.31316721132210396</v>
      </c>
      <c r="Q527" s="12">
        <f t="shared" si="207"/>
        <v>0.42316721132210394</v>
      </c>
      <c r="R527" s="12">
        <f t="shared" si="208"/>
        <v>0.17192036534460281</v>
      </c>
      <c r="S527" s="12">
        <f t="shared" si="209"/>
        <v>0.6842687504224354</v>
      </c>
      <c r="T527" s="7">
        <f t="shared" si="190"/>
        <v>-220480002.31999999</v>
      </c>
      <c r="U527" s="7">
        <f t="shared" si="191"/>
        <v>30365071.75</v>
      </c>
      <c r="V527" s="7">
        <f t="shared" si="192"/>
        <v>123386698.05</v>
      </c>
      <c r="W527" s="7">
        <f t="shared" si="193"/>
        <v>127458376.02</v>
      </c>
      <c r="X527" s="7">
        <f t="shared" si="189"/>
        <v>0</v>
      </c>
      <c r="Y527" s="7" t="str">
        <f t="shared" si="194"/>
        <v/>
      </c>
      <c r="Z527" s="7" t="str">
        <f t="shared" si="195"/>
        <v/>
      </c>
      <c r="AA527" s="7" t="str">
        <f t="shared" si="196"/>
        <v/>
      </c>
      <c r="AB527" s="7" t="str">
        <f t="shared" si="196"/>
        <v/>
      </c>
      <c r="AC527" s="8" t="str">
        <f t="shared" si="197"/>
        <v/>
      </c>
      <c r="AE527" s="9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>
        <v>20332985.59</v>
      </c>
      <c r="AR527" s="7">
        <v>101543903.47</v>
      </c>
      <c r="AS527" s="7">
        <v>53979532.520000003</v>
      </c>
      <c r="AT527" s="7">
        <v>1630401.8</v>
      </c>
      <c r="AU527" s="7">
        <v>28292933.350000001</v>
      </c>
      <c r="AV527" s="7">
        <v>198449730.77000001</v>
      </c>
      <c r="AW527" s="7">
        <v>100080451.97</v>
      </c>
      <c r="AX527" s="7">
        <v>1784182.88</v>
      </c>
      <c r="AY527" s="7">
        <v>30365071.75</v>
      </c>
      <c r="AZ527" s="7">
        <v>123386698.05</v>
      </c>
      <c r="BA527" s="7">
        <v>127458376.02</v>
      </c>
      <c r="BB527" s="7">
        <v>0</v>
      </c>
      <c r="BC527" s="7"/>
      <c r="BD527" s="7"/>
      <c r="BE527" s="7"/>
      <c r="BF527" s="7"/>
    </row>
    <row r="528" spans="1:58" hidden="1" x14ac:dyDescent="0.25">
      <c r="A528" s="3" t="s">
        <v>166</v>
      </c>
      <c r="B528" s="3" t="str">
        <f t="shared" si="198"/>
        <v>GO</v>
      </c>
      <c r="C528" s="3" t="s">
        <v>1526</v>
      </c>
      <c r="D528" s="3">
        <v>6</v>
      </c>
      <c r="E528" s="11">
        <f t="shared" si="199"/>
        <v>0.10356403083937582</v>
      </c>
      <c r="F528" s="11">
        <f t="shared" si="200"/>
        <v>0.89643596916062418</v>
      </c>
      <c r="G528" s="7">
        <v>19.900205702037272</v>
      </c>
      <c r="H528" s="11">
        <f t="shared" si="201"/>
        <v>0.35678520370003119</v>
      </c>
      <c r="I528" s="7">
        <f t="shared" si="202"/>
        <v>-69553652.674835309</v>
      </c>
      <c r="J528" s="7">
        <v>26178064.640000001</v>
      </c>
      <c r="K528" s="12">
        <v>0.13500000000000001</v>
      </c>
      <c r="L528" s="7">
        <v>-497383.23</v>
      </c>
      <c r="M528" s="10">
        <f t="shared" si="203"/>
        <v>1.9000000070287855E-2</v>
      </c>
      <c r="N528" s="12">
        <f t="shared" si="204"/>
        <v>0.15400000007028786</v>
      </c>
      <c r="O528" s="7">
        <f t="shared" si="205"/>
        <v>-4173219.1604901184</v>
      </c>
      <c r="P528" s="11">
        <f t="shared" si="206"/>
        <v>0.15941664205815478</v>
      </c>
      <c r="Q528" s="12">
        <f t="shared" si="207"/>
        <v>0.29441664205815476</v>
      </c>
      <c r="R528" s="12">
        <f t="shared" si="208"/>
        <v>0.14041664198786691</v>
      </c>
      <c r="S528" s="12">
        <f t="shared" si="209"/>
        <v>0.91179637612843312</v>
      </c>
      <c r="T528" s="7">
        <f t="shared" si="190"/>
        <v>-108134410.27000001</v>
      </c>
      <c r="U528" s="7">
        <f t="shared" si="191"/>
        <v>25833055.600000001</v>
      </c>
      <c r="V528" s="7">
        <f t="shared" si="192"/>
        <v>96935574.870000005</v>
      </c>
      <c r="W528" s="7">
        <f t="shared" si="193"/>
        <v>37031891</v>
      </c>
      <c r="X528" s="7">
        <f t="shared" si="189"/>
        <v>0</v>
      </c>
      <c r="Y528" s="7" t="str">
        <f t="shared" si="194"/>
        <v/>
      </c>
      <c r="Z528" s="7" t="str">
        <f t="shared" si="195"/>
        <v/>
      </c>
      <c r="AA528" s="7" t="str">
        <f t="shared" si="196"/>
        <v/>
      </c>
      <c r="AB528" s="7" t="str">
        <f t="shared" si="196"/>
        <v/>
      </c>
      <c r="AC528" s="8" t="str">
        <f t="shared" si="197"/>
        <v/>
      </c>
      <c r="AE528" s="9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>
        <v>19776747.98</v>
      </c>
      <c r="AR528" s="7">
        <v>54308367.869999997</v>
      </c>
      <c r="AS528" s="7">
        <v>19754333.25</v>
      </c>
      <c r="AT528" s="7">
        <v>0</v>
      </c>
      <c r="AU528" s="7">
        <v>21772612.879999999</v>
      </c>
      <c r="AV528" s="7">
        <v>76945225.810000002</v>
      </c>
      <c r="AW528" s="7">
        <v>26203995.879999999</v>
      </c>
      <c r="AX528" s="7">
        <v>2257827.8199999998</v>
      </c>
      <c r="AY528" s="7">
        <v>25833055.600000001</v>
      </c>
      <c r="AZ528" s="7">
        <v>96935574.870000005</v>
      </c>
      <c r="BA528" s="7">
        <v>37031891</v>
      </c>
      <c r="BB528" s="7">
        <v>0</v>
      </c>
      <c r="BC528" s="7"/>
      <c r="BD528" s="7"/>
      <c r="BE528" s="7"/>
      <c r="BF528" s="7"/>
    </row>
    <row r="529" spans="1:58" hidden="1" x14ac:dyDescent="0.25">
      <c r="A529" s="3" t="s">
        <v>167</v>
      </c>
      <c r="B529" s="3" t="str">
        <f t="shared" si="198"/>
        <v>GO</v>
      </c>
      <c r="C529" s="3" t="s">
        <v>1526</v>
      </c>
      <c r="D529" s="3">
        <v>7</v>
      </c>
      <c r="E529" s="11">
        <f t="shared" si="199"/>
        <v>0.30430373839190294</v>
      </c>
      <c r="F529" s="11">
        <f t="shared" si="200"/>
        <v>0.69569626160809706</v>
      </c>
      <c r="G529" s="7">
        <v>9.1629056847385328</v>
      </c>
      <c r="H529" s="11">
        <f t="shared" si="201"/>
        <v>0.12749198460680355</v>
      </c>
      <c r="I529" s="7">
        <f t="shared" si="202"/>
        <v>-27855857.565924287</v>
      </c>
      <c r="J529" s="7">
        <v>6367938.342857142</v>
      </c>
      <c r="K529" s="12">
        <v>0.11</v>
      </c>
      <c r="L529" s="7">
        <v>-166247.04000000001</v>
      </c>
      <c r="M529" s="10">
        <f t="shared" si="203"/>
        <v>2.6106885941582302E-2</v>
      </c>
      <c r="N529" s="12">
        <f t="shared" si="204"/>
        <v>0.1361068859415823</v>
      </c>
      <c r="O529" s="7">
        <f t="shared" si="205"/>
        <v>-1671351.4539554571</v>
      </c>
      <c r="P529" s="11">
        <f t="shared" si="206"/>
        <v>0.26246351078920177</v>
      </c>
      <c r="Q529" s="12">
        <f t="shared" si="207"/>
        <v>0.37246351078920176</v>
      </c>
      <c r="R529" s="12">
        <f t="shared" si="208"/>
        <v>0.23635662484761946</v>
      </c>
      <c r="S529" s="12">
        <f t="shared" si="209"/>
        <v>1.7365515580825561</v>
      </c>
      <c r="T529" s="7">
        <f t="shared" si="190"/>
        <v>-31926191.019999996</v>
      </c>
      <c r="U529" s="7">
        <f t="shared" si="191"/>
        <v>8823809.3499999996</v>
      </c>
      <c r="V529" s="7">
        <f t="shared" si="192"/>
        <v>22210931.739999998</v>
      </c>
      <c r="W529" s="7">
        <f t="shared" si="193"/>
        <v>18539068.629999999</v>
      </c>
      <c r="X529" s="7">
        <f t="shared" si="189"/>
        <v>0</v>
      </c>
      <c r="Y529" s="7" t="str">
        <f t="shared" si="194"/>
        <v/>
      </c>
      <c r="Z529" s="7" t="str">
        <f t="shared" si="195"/>
        <v/>
      </c>
      <c r="AA529" s="7" t="str">
        <f t="shared" si="196"/>
        <v/>
      </c>
      <c r="AB529" s="7" t="str">
        <f t="shared" si="196"/>
        <v/>
      </c>
      <c r="AC529" s="8" t="str">
        <f t="shared" si="197"/>
        <v/>
      </c>
      <c r="AE529" s="9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>
        <v>7318892.8200000003</v>
      </c>
      <c r="AR529" s="7">
        <v>10474587.060000001</v>
      </c>
      <c r="AS529" s="7">
        <v>9145183.9700000007</v>
      </c>
      <c r="AT529" s="7">
        <v>0</v>
      </c>
      <c r="AU529" s="7">
        <v>8289961.0899999999</v>
      </c>
      <c r="AV529" s="7">
        <v>26205796.550000001</v>
      </c>
      <c r="AW529" s="7">
        <v>18284211.899999999</v>
      </c>
      <c r="AX529" s="7">
        <v>0</v>
      </c>
      <c r="AY529" s="7">
        <v>8823809.3499999996</v>
      </c>
      <c r="AZ529" s="7">
        <v>22210931.739999998</v>
      </c>
      <c r="BA529" s="7">
        <v>18539068.629999999</v>
      </c>
      <c r="BB529" s="7">
        <v>0</v>
      </c>
      <c r="BC529" s="7"/>
      <c r="BD529" s="7"/>
      <c r="BE529" s="7"/>
      <c r="BF529" s="7"/>
    </row>
    <row r="530" spans="1:58" hidden="1" x14ac:dyDescent="0.25">
      <c r="A530" s="3" t="s">
        <v>960</v>
      </c>
      <c r="B530" s="3" t="str">
        <f t="shared" si="198"/>
        <v>RO</v>
      </c>
      <c r="C530" s="3" t="s">
        <v>1527</v>
      </c>
      <c r="D530" s="3">
        <v>6</v>
      </c>
      <c r="E530" s="11">
        <f t="shared" si="199"/>
        <v>0</v>
      </c>
      <c r="F530" s="11">
        <f t="shared" si="200"/>
        <v>1</v>
      </c>
      <c r="G530" s="7">
        <v>24.604538003232172</v>
      </c>
      <c r="H530" s="11">
        <f t="shared" si="201"/>
        <v>0.49209076006464342</v>
      </c>
      <c r="I530" s="7">
        <f t="shared" si="202"/>
        <v>-11386347.495012928</v>
      </c>
      <c r="J530" s="7">
        <v>10520878.810000001</v>
      </c>
      <c r="K530" s="12">
        <v>0.11</v>
      </c>
      <c r="L530" s="7">
        <v>-527899.93000000005</v>
      </c>
      <c r="M530" s="10">
        <f t="shared" si="203"/>
        <v>5.0176410120629462E-2</v>
      </c>
      <c r="N530" s="12">
        <f t="shared" si="204"/>
        <v>0.16017641012062947</v>
      </c>
      <c r="O530" s="7">
        <f t="shared" si="205"/>
        <v>-683180.8497007757</v>
      </c>
      <c r="P530" s="11">
        <f t="shared" si="206"/>
        <v>6.4935720868813593E-2</v>
      </c>
      <c r="Q530" s="12">
        <f t="shared" si="207"/>
        <v>0.17493572086881359</v>
      </c>
      <c r="R530" s="12">
        <f t="shared" si="208"/>
        <v>1.4759310748184123E-2</v>
      </c>
      <c r="S530" s="12">
        <f t="shared" si="209"/>
        <v>9.2144097480202136E-2</v>
      </c>
      <c r="T530" s="7">
        <f t="shared" si="190"/>
        <v>-22418075.119999997</v>
      </c>
      <c r="U530" s="7">
        <f t="shared" si="191"/>
        <v>11182826.33</v>
      </c>
      <c r="V530" s="7">
        <f t="shared" si="192"/>
        <v>31093845.41</v>
      </c>
      <c r="W530" s="7">
        <f t="shared" si="193"/>
        <v>2507056.04</v>
      </c>
      <c r="X530" s="7">
        <f t="shared" si="189"/>
        <v>0</v>
      </c>
      <c r="Y530" s="7" t="str">
        <f t="shared" si="194"/>
        <v/>
      </c>
      <c r="Z530" s="7" t="str">
        <f t="shared" si="195"/>
        <v/>
      </c>
      <c r="AA530" s="7" t="str">
        <f t="shared" si="196"/>
        <v/>
      </c>
      <c r="AB530" s="7" t="str">
        <f t="shared" si="196"/>
        <v/>
      </c>
      <c r="AC530" s="8" t="str">
        <f t="shared" si="197"/>
        <v/>
      </c>
      <c r="AE530" s="9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>
        <v>6671220.25</v>
      </c>
      <c r="AR530" s="7">
        <v>18432333.649999999</v>
      </c>
      <c r="AS530" s="7">
        <v>919687.27</v>
      </c>
      <c r="AT530" s="7">
        <v>0</v>
      </c>
      <c r="AU530" s="7">
        <v>8924530.8000000007</v>
      </c>
      <c r="AV530" s="7">
        <v>24433469.48</v>
      </c>
      <c r="AW530" s="7">
        <v>785957.62</v>
      </c>
      <c r="AX530" s="7">
        <v>0</v>
      </c>
      <c r="AY530" s="7">
        <v>11182826.33</v>
      </c>
      <c r="AZ530" s="7">
        <v>31093845.41</v>
      </c>
      <c r="BA530" s="7">
        <v>2507056.04</v>
      </c>
      <c r="BB530" s="7">
        <v>0</v>
      </c>
      <c r="BC530" s="7"/>
      <c r="BD530" s="7"/>
      <c r="BE530" s="7"/>
      <c r="BF530" s="7"/>
    </row>
    <row r="531" spans="1:58" hidden="1" x14ac:dyDescent="0.25">
      <c r="A531" s="3" t="s">
        <v>343</v>
      </c>
      <c r="B531" s="3" t="str">
        <f t="shared" si="198"/>
        <v>MG</v>
      </c>
      <c r="C531" s="3" t="s">
        <v>1530</v>
      </c>
      <c r="D531" s="3">
        <v>4</v>
      </c>
      <c r="E531" s="11">
        <f t="shared" si="199"/>
        <v>0.42740214430107698</v>
      </c>
      <c r="F531" s="11">
        <f t="shared" si="200"/>
        <v>0.57259785569892307</v>
      </c>
      <c r="G531" s="7">
        <v>48.745519005869106</v>
      </c>
      <c r="H531" s="11">
        <f t="shared" si="201"/>
        <v>0.55823159315383497</v>
      </c>
      <c r="I531" s="7">
        <f t="shared" si="202"/>
        <v>-488994273.59955323</v>
      </c>
      <c r="J531" s="7">
        <v>161875395.44</v>
      </c>
      <c r="K531" s="12">
        <v>0.11</v>
      </c>
      <c r="L531" s="7">
        <v>-25280165.120000001</v>
      </c>
      <c r="M531" s="10">
        <f t="shared" si="203"/>
        <v>0.15617052271152743</v>
      </c>
      <c r="N531" s="12">
        <f t="shared" si="204"/>
        <v>0.26617052271152741</v>
      </c>
      <c r="O531" s="7">
        <f t="shared" si="205"/>
        <v>-29339656.415973194</v>
      </c>
      <c r="P531" s="11">
        <f t="shared" si="206"/>
        <v>0.18124839995741107</v>
      </c>
      <c r="Q531" s="12">
        <f t="shared" si="207"/>
        <v>0.29124839995741109</v>
      </c>
      <c r="R531" s="12">
        <f t="shared" si="208"/>
        <v>2.5077877245883673E-2</v>
      </c>
      <c r="S531" s="12">
        <f t="shared" si="209"/>
        <v>9.4217334776258488E-2</v>
      </c>
      <c r="T531" s="7">
        <f t="shared" si="190"/>
        <v>-1106901865.3700001</v>
      </c>
      <c r="U531" s="7">
        <f t="shared" si="191"/>
        <v>229557129.28</v>
      </c>
      <c r="V531" s="7">
        <f t="shared" si="192"/>
        <v>633809634.58000004</v>
      </c>
      <c r="W531" s="7">
        <f t="shared" si="193"/>
        <v>702649360.07000005</v>
      </c>
      <c r="X531" s="7">
        <f t="shared" si="189"/>
        <v>0</v>
      </c>
      <c r="Y531" s="7" t="str">
        <f t="shared" si="194"/>
        <v/>
      </c>
      <c r="Z531" s="7" t="str">
        <f t="shared" si="195"/>
        <v/>
      </c>
      <c r="AA531" s="7" t="str">
        <f t="shared" si="196"/>
        <v/>
      </c>
      <c r="AB531" s="7" t="str">
        <f t="shared" si="196"/>
        <v/>
      </c>
      <c r="AC531" s="8" t="str">
        <f t="shared" si="197"/>
        <v/>
      </c>
      <c r="AE531" s="9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>
        <v>227212965.72999999</v>
      </c>
      <c r="AR531" s="7">
        <v>486605151.60000002</v>
      </c>
      <c r="AS531" s="7">
        <v>451811674.29000002</v>
      </c>
      <c r="AT531" s="7">
        <v>3225704.86</v>
      </c>
      <c r="AU531" s="7">
        <v>226315933.03</v>
      </c>
      <c r="AV531" s="7">
        <v>545202339.16999996</v>
      </c>
      <c r="AW531" s="7">
        <v>533491014.81</v>
      </c>
      <c r="AX531" s="7">
        <v>645140.93999999994</v>
      </c>
      <c r="AY531" s="7">
        <v>229557129.28</v>
      </c>
      <c r="AZ531" s="7">
        <v>633809634.58000004</v>
      </c>
      <c r="BA531" s="7">
        <v>702649360.07000005</v>
      </c>
      <c r="BB531" s="7">
        <v>0</v>
      </c>
      <c r="BC531" s="7"/>
      <c r="BD531" s="7"/>
      <c r="BE531" s="7"/>
      <c r="BF531" s="7"/>
    </row>
    <row r="532" spans="1:58" hidden="1" x14ac:dyDescent="0.25">
      <c r="A532" s="3" t="s">
        <v>7</v>
      </c>
      <c r="B532" s="3" t="str">
        <f t="shared" si="198"/>
        <v>AC</v>
      </c>
      <c r="C532" s="3" t="s">
        <v>1527</v>
      </c>
      <c r="D532" s="3">
        <v>1</v>
      </c>
      <c r="E532" s="11">
        <f t="shared" si="199"/>
        <v>0.48885074755803215</v>
      </c>
      <c r="F532" s="11">
        <f t="shared" si="200"/>
        <v>0.51114925244196785</v>
      </c>
      <c r="G532" s="7">
        <v>54.925964258649799</v>
      </c>
      <c r="H532" s="11">
        <f t="shared" si="201"/>
        <v>0.5615073114092618</v>
      </c>
      <c r="I532" s="7">
        <f t="shared" si="202"/>
        <v>-6197890083.6439323</v>
      </c>
      <c r="J532" s="7">
        <v>1841323615.8600001</v>
      </c>
      <c r="K532" s="12">
        <v>0.11</v>
      </c>
      <c r="L532" s="7">
        <v>-596461291.40999997</v>
      </c>
      <c r="M532" s="10">
        <f t="shared" si="203"/>
        <v>0.32393072367749953</v>
      </c>
      <c r="N532" s="12">
        <f t="shared" si="204"/>
        <v>0.43393072367749952</v>
      </c>
      <c r="O532" s="7">
        <f t="shared" si="205"/>
        <v>-371873405.01863593</v>
      </c>
      <c r="P532" s="11">
        <f t="shared" si="206"/>
        <v>0.20195983031747</v>
      </c>
      <c r="Q532" s="12">
        <f t="shared" si="207"/>
        <v>0.31195983031746999</v>
      </c>
      <c r="R532" s="12">
        <f t="shared" si="208"/>
        <v>-0.12197089336002953</v>
      </c>
      <c r="S532" s="12">
        <f t="shared" si="209"/>
        <v>-0.28108379219232049</v>
      </c>
      <c r="T532" s="7">
        <f t="shared" si="190"/>
        <v>-14134534611.200001</v>
      </c>
      <c r="U532" s="7">
        <f t="shared" si="191"/>
        <v>13107751.630000001</v>
      </c>
      <c r="V532" s="7">
        <f t="shared" si="192"/>
        <v>7224856800.1300001</v>
      </c>
      <c r="W532" s="7">
        <f t="shared" si="193"/>
        <v>6922785562.6999998</v>
      </c>
      <c r="X532" s="7">
        <f t="shared" si="189"/>
        <v>0</v>
      </c>
      <c r="Y532" s="7" t="str">
        <f t="shared" si="194"/>
        <v/>
      </c>
      <c r="Z532" s="7" t="str">
        <f t="shared" si="195"/>
        <v/>
      </c>
      <c r="AA532" s="7" t="str">
        <f t="shared" si="196"/>
        <v/>
      </c>
      <c r="AB532" s="7" t="str">
        <f t="shared" si="196"/>
        <v/>
      </c>
      <c r="AC532" s="8" t="str">
        <f t="shared" si="197"/>
        <v/>
      </c>
      <c r="AE532" s="9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>
        <v>207554161.66</v>
      </c>
      <c r="AR532" s="7">
        <v>5440314605.6599998</v>
      </c>
      <c r="AS532" s="7">
        <v>5693950519.5299997</v>
      </c>
      <c r="AT532" s="7">
        <v>0</v>
      </c>
      <c r="AU532" s="7">
        <v>169740054.31</v>
      </c>
      <c r="AV532" s="7">
        <v>5811674005.8900003</v>
      </c>
      <c r="AW532" s="7">
        <v>5709257702.9499998</v>
      </c>
      <c r="AX532" s="7">
        <v>0</v>
      </c>
      <c r="AY532" s="7">
        <v>13107751.630000001</v>
      </c>
      <c r="AZ532" s="7">
        <v>7224856800.1300001</v>
      </c>
      <c r="BA532" s="7">
        <v>6922785562.6999998</v>
      </c>
      <c r="BB532" s="7">
        <v>0</v>
      </c>
      <c r="BC532" s="7"/>
      <c r="BD532" s="7"/>
      <c r="BE532" s="7"/>
      <c r="BF532" s="7"/>
    </row>
    <row r="533" spans="1:58" x14ac:dyDescent="0.25">
      <c r="A533" s="3" t="s">
        <v>500</v>
      </c>
      <c r="B533" s="3" t="str">
        <f t="shared" si="198"/>
        <v>MT</v>
      </c>
      <c r="C533" s="3" t="s">
        <v>1526</v>
      </c>
      <c r="D533" s="3">
        <v>1</v>
      </c>
      <c r="E533" s="11">
        <f t="shared" si="199"/>
        <v>0.70514577674807211</v>
      </c>
      <c r="F533" s="11">
        <f t="shared" si="200"/>
        <v>0.29485422325192789</v>
      </c>
      <c r="G533" s="7">
        <v>37.045280612493073</v>
      </c>
      <c r="H533" s="11">
        <f t="shared" si="201"/>
        <v>0.21845914880292697</v>
      </c>
      <c r="I533" s="7">
        <f t="shared" si="202"/>
        <v>-33096845862.094173</v>
      </c>
      <c r="J533" s="7">
        <v>4622622657.3299999</v>
      </c>
      <c r="K533" s="12">
        <v>0.11</v>
      </c>
      <c r="L533" s="7">
        <v>-989964897.43999994</v>
      </c>
      <c r="M533" s="10">
        <f t="shared" si="203"/>
        <v>0.21415654506651813</v>
      </c>
      <c r="N533" s="12">
        <f t="shared" si="204"/>
        <v>0.32415654506651814</v>
      </c>
      <c r="O533" s="7">
        <f t="shared" si="205"/>
        <v>-1985810751.7256503</v>
      </c>
      <c r="P533" s="11">
        <f t="shared" si="206"/>
        <v>0.42958530231248487</v>
      </c>
      <c r="Q533" s="12">
        <f t="shared" si="207"/>
        <v>0.53958530231248492</v>
      </c>
      <c r="R533" s="12">
        <f t="shared" si="208"/>
        <v>0.21542875724596677</v>
      </c>
      <c r="S533" s="12">
        <f t="shared" si="209"/>
        <v>0.664582469565006</v>
      </c>
      <c r="T533" s="7">
        <f t="shared" si="190"/>
        <v>-42348196913.059998</v>
      </c>
      <c r="U533" s="7">
        <f t="shared" si="191"/>
        <v>45495599.539999999</v>
      </c>
      <c r="V533" s="7">
        <f>IF(SUM($BC533:$BF533)&lt;&gt;0,BD533,IF(SUM($AY533:$BB533)&lt;&gt;0,AZ533,IF(SUM($AU533:$AX533)&lt;&gt;0,AV533,IF(SUM($AQ533:$AT533)&lt;&gt;0,AR533,""))))</f>
        <v>12486544706.92</v>
      </c>
      <c r="W533" s="7">
        <f t="shared" si="193"/>
        <v>29907147805.68</v>
      </c>
      <c r="X533" s="7">
        <f t="shared" si="189"/>
        <v>0</v>
      </c>
      <c r="Y533" s="7" t="str">
        <f t="shared" si="194"/>
        <v/>
      </c>
      <c r="Z533" s="7" t="str">
        <f t="shared" si="195"/>
        <v/>
      </c>
      <c r="AA533" s="7" t="str">
        <f t="shared" si="196"/>
        <v/>
      </c>
      <c r="AB533" s="7" t="str">
        <f t="shared" si="196"/>
        <v/>
      </c>
      <c r="AC533" s="8" t="str">
        <f t="shared" si="197"/>
        <v/>
      </c>
      <c r="AE533" s="9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>
        <v>0</v>
      </c>
      <c r="AR533" s="7">
        <v>1755958208.6199999</v>
      </c>
      <c r="AS533" s="7">
        <v>18823541353.16</v>
      </c>
      <c r="AT533" s="7">
        <v>0</v>
      </c>
      <c r="AU533" s="7">
        <v>1432902.62</v>
      </c>
      <c r="AV533" s="7">
        <v>1068890206.0599999</v>
      </c>
      <c r="AW533" s="7">
        <v>23736186914.600002</v>
      </c>
      <c r="AX533" s="7">
        <v>0</v>
      </c>
      <c r="AY533" s="7">
        <v>45495599.539999999</v>
      </c>
      <c r="AZ533" s="7">
        <v>12486544706.92</v>
      </c>
      <c r="BA533" s="7">
        <v>29907147805.68</v>
      </c>
      <c r="BB533" s="7">
        <v>0</v>
      </c>
      <c r="BC533" s="7"/>
      <c r="BD533" s="7"/>
      <c r="BE533" s="7"/>
      <c r="BF533" s="7"/>
    </row>
    <row r="534" spans="1:58" hidden="1" x14ac:dyDescent="0.25">
      <c r="A534" s="3" t="s">
        <v>470</v>
      </c>
      <c r="B534" s="3" t="str">
        <f t="shared" si="198"/>
        <v>MS</v>
      </c>
      <c r="C534" s="3" t="s">
        <v>1526</v>
      </c>
      <c r="D534" s="3">
        <v>1</v>
      </c>
      <c r="E534" s="11">
        <f t="shared" si="199"/>
        <v>0</v>
      </c>
      <c r="F534" s="11">
        <f t="shared" si="200"/>
        <v>1</v>
      </c>
      <c r="G534" s="7">
        <v>13.680097730604132</v>
      </c>
      <c r="H534" s="11">
        <f t="shared" si="201"/>
        <v>0.27360195461208264</v>
      </c>
      <c r="I534" s="7">
        <f t="shared" si="202"/>
        <v>-233074125.57621428</v>
      </c>
      <c r="J534" s="7">
        <v>377771551.65599996</v>
      </c>
      <c r="K534" s="12">
        <v>0.16500000000000001</v>
      </c>
      <c r="L534" s="7">
        <v>0</v>
      </c>
      <c r="M534" s="10">
        <f t="shared" si="203"/>
        <v>0</v>
      </c>
      <c r="N534" s="12">
        <f t="shared" si="204"/>
        <v>0.16500000000000001</v>
      </c>
      <c r="O534" s="7">
        <f t="shared" si="205"/>
        <v>-13984447.534572857</v>
      </c>
      <c r="P534" s="11">
        <f t="shared" si="206"/>
        <v>3.7018265333296302E-2</v>
      </c>
      <c r="Q534" s="12">
        <f t="shared" si="207"/>
        <v>0.20201826533329631</v>
      </c>
      <c r="R534" s="12">
        <f t="shared" si="208"/>
        <v>3.7018265333296302E-2</v>
      </c>
      <c r="S534" s="12">
        <f t="shared" si="209"/>
        <v>0.22435312323209877</v>
      </c>
      <c r="T534" s="7">
        <f t="shared" si="190"/>
        <v>-320862820.39999992</v>
      </c>
      <c r="U534" s="7">
        <f t="shared" si="191"/>
        <v>254403083.11000001</v>
      </c>
      <c r="V534" s="7">
        <f>IF(SUM($BC534:$BF534)&lt;&gt;0,BD534,IF(SUM($AY534:$BB534)&lt;&gt;0,AZ534,IF(SUM($AU534:$AX534)&lt;&gt;0,AV534,IF(SUM($AQ534:$AT534)&lt;&gt;0,AR534,""))))*-1</f>
        <v>572569492.58999991</v>
      </c>
      <c r="W534" s="7">
        <f t="shared" si="193"/>
        <v>2696410.92</v>
      </c>
      <c r="X534" s="7">
        <f t="shared" si="189"/>
        <v>0</v>
      </c>
      <c r="Y534" s="7">
        <f t="shared" si="194"/>
        <v>-35844208396.316666</v>
      </c>
      <c r="Z534" s="7">
        <f t="shared" si="195"/>
        <v>-112023101582.92999</v>
      </c>
      <c r="AA534" s="7">
        <f t="shared" si="196"/>
        <v>2245238196.9899998</v>
      </c>
      <c r="AB534" s="7">
        <f t="shared" si="196"/>
        <v>58007489018.879997</v>
      </c>
      <c r="AC534" s="8">
        <f t="shared" si="197"/>
        <v>56260850761.040001</v>
      </c>
      <c r="AE534" s="9">
        <v>0</v>
      </c>
      <c r="AF534" s="7">
        <v>29456274039.150002</v>
      </c>
      <c r="AG534" s="7">
        <v>39627604790.040001</v>
      </c>
      <c r="AH534" s="7">
        <v>405885213.67000002</v>
      </c>
      <c r="AI534" s="7">
        <v>38880411194.120003</v>
      </c>
      <c r="AJ534" s="7">
        <v>36408376663.910004</v>
      </c>
      <c r="AK534" s="7">
        <v>2245238196.9899998</v>
      </c>
      <c r="AL534" s="7">
        <v>58007489018.879997</v>
      </c>
      <c r="AM534" s="7">
        <v>56260850761.040001</v>
      </c>
      <c r="AN534" s="7"/>
      <c r="AO534" s="7"/>
      <c r="AP534" s="7"/>
      <c r="AQ534" s="7">
        <v>44598835.219999999</v>
      </c>
      <c r="AR534" s="7">
        <v>-161900579.99000001</v>
      </c>
      <c r="AS534" s="7">
        <v>0</v>
      </c>
      <c r="AT534" s="7">
        <v>0</v>
      </c>
      <c r="AU534" s="7">
        <v>126152376.90000001</v>
      </c>
      <c r="AV534" s="7">
        <v>-199224336.44999999</v>
      </c>
      <c r="AW534" s="7">
        <v>1464018.62</v>
      </c>
      <c r="AX534" s="7">
        <v>0</v>
      </c>
      <c r="AY534" s="7">
        <v>254403083.11000001</v>
      </c>
      <c r="AZ534" s="7">
        <v>-572569492.58999991</v>
      </c>
      <c r="BA534" s="7">
        <v>2696410.92</v>
      </c>
      <c r="BB534" s="7">
        <v>0</v>
      </c>
      <c r="BC534" s="7"/>
      <c r="BD534" s="7"/>
      <c r="BE534" s="7"/>
      <c r="BF534" s="7"/>
    </row>
    <row r="535" spans="1:58" hidden="1" x14ac:dyDescent="0.25">
      <c r="A535" s="3" t="s">
        <v>1076</v>
      </c>
      <c r="B535" s="3" t="str">
        <f t="shared" si="198"/>
        <v>RS</v>
      </c>
      <c r="C535" s="3" t="s">
        <v>1529</v>
      </c>
      <c r="D535" s="3">
        <v>1</v>
      </c>
      <c r="E535" s="11">
        <f t="shared" si="199"/>
        <v>0</v>
      </c>
      <c r="F535" s="11">
        <f t="shared" si="200"/>
        <v>1</v>
      </c>
      <c r="G535" s="7">
        <v>13.512041647104043</v>
      </c>
      <c r="H535" s="11">
        <f t="shared" si="201"/>
        <v>0.27024083294208084</v>
      </c>
      <c r="I535" s="7">
        <f t="shared" si="202"/>
        <v>-949605165.72814822</v>
      </c>
      <c r="J535" s="7">
        <v>3781852483.2399998</v>
      </c>
      <c r="K535" s="12">
        <v>0.14000000000000001</v>
      </c>
      <c r="L535" s="7">
        <v>-4568065.8499999996</v>
      </c>
      <c r="M535" s="10">
        <f t="shared" si="203"/>
        <v>1.2078910719665176E-3</v>
      </c>
      <c r="N535" s="12">
        <f t="shared" si="204"/>
        <v>0.14120789107196652</v>
      </c>
      <c r="O535" s="7">
        <f t="shared" si="205"/>
        <v>-56976309.943688892</v>
      </c>
      <c r="P535" s="11">
        <f t="shared" si="206"/>
        <v>1.5065714539683996E-2</v>
      </c>
      <c r="Q535" s="12">
        <f t="shared" si="207"/>
        <v>0.15506571453968401</v>
      </c>
      <c r="R535" s="12">
        <f t="shared" si="208"/>
        <v>1.3857823467717495E-2</v>
      </c>
      <c r="S535" s="12">
        <f t="shared" si="209"/>
        <v>9.8137741187954264E-2</v>
      </c>
      <c r="T535" s="7">
        <f t="shared" si="190"/>
        <v>-1301258289.8499999</v>
      </c>
      <c r="U535" s="7">
        <f t="shared" si="191"/>
        <v>887197348.4000001</v>
      </c>
      <c r="V535" s="7">
        <f t="shared" ref="V535:V555" si="210">IF(SUM($BC535:$BF535)&lt;&gt;0,BD535,IF(SUM($AY535:$BB535)&lt;&gt;0,AZ535,IF(SUM($AU535:$AX535)&lt;&gt;0,AV535,IF(SUM($AQ535:$AT535)&lt;&gt;0,AR535,""))))</f>
        <v>2177377489.3800001</v>
      </c>
      <c r="W535" s="7">
        <f t="shared" si="193"/>
        <v>11078148.869999999</v>
      </c>
      <c r="X535" s="7">
        <f t="shared" si="189"/>
        <v>0</v>
      </c>
      <c r="Y535" s="7">
        <f t="shared" si="194"/>
        <v>-109936607582.52335</v>
      </c>
      <c r="Z535" s="7">
        <f t="shared" si="195"/>
        <v>-329869058717.03003</v>
      </c>
      <c r="AA535" s="7">
        <f t="shared" si="196"/>
        <v>29617984.73</v>
      </c>
      <c r="AB535" s="7">
        <f t="shared" si="196"/>
        <v>102295610780.23</v>
      </c>
      <c r="AC535" s="8">
        <f t="shared" si="197"/>
        <v>227603065921.53003</v>
      </c>
      <c r="AE535" s="9">
        <v>51577179.32</v>
      </c>
      <c r="AF535" s="7">
        <v>133239199967.94</v>
      </c>
      <c r="AG535" s="7">
        <v>183118727040.45001</v>
      </c>
      <c r="AH535" s="7">
        <v>42804163.350000001</v>
      </c>
      <c r="AI535" s="7">
        <v>110310128831.69</v>
      </c>
      <c r="AJ535" s="7">
        <v>211270854622.85999</v>
      </c>
      <c r="AK535" s="7">
        <v>29617984.73</v>
      </c>
      <c r="AL535" s="7">
        <v>102295610780.23</v>
      </c>
      <c r="AM535" s="7">
        <v>227603065921.53003</v>
      </c>
      <c r="AN535" s="7"/>
      <c r="AO535" s="7"/>
      <c r="AP535" s="7"/>
      <c r="AQ535" s="7">
        <v>265441768.29999998</v>
      </c>
      <c r="AR535" s="7">
        <v>2382247704.6799998</v>
      </c>
      <c r="AS535" s="7">
        <v>3315821.31</v>
      </c>
      <c r="AT535" s="7">
        <v>0</v>
      </c>
      <c r="AU535" s="7">
        <v>511235194.04000002</v>
      </c>
      <c r="AV535" s="7">
        <v>1814762102.5600002</v>
      </c>
      <c r="AW535" s="7">
        <v>3662706.18</v>
      </c>
      <c r="AX535" s="7">
        <v>0</v>
      </c>
      <c r="AY535" s="7">
        <v>887197348.4000001</v>
      </c>
      <c r="AZ535" s="7">
        <v>2177377489.3800001</v>
      </c>
      <c r="BA535" s="7">
        <v>11078148.869999999</v>
      </c>
      <c r="BB535" s="7">
        <v>0</v>
      </c>
      <c r="BC535" s="7"/>
      <c r="BD535" s="7"/>
      <c r="BE535" s="7"/>
      <c r="BF535" s="7"/>
    </row>
    <row r="536" spans="1:58" hidden="1" x14ac:dyDescent="0.25">
      <c r="A536" s="3" t="s">
        <v>1077</v>
      </c>
      <c r="B536" s="3" t="str">
        <f t="shared" si="198"/>
        <v>RS</v>
      </c>
      <c r="C536" s="3" t="s">
        <v>1529</v>
      </c>
      <c r="D536" s="3">
        <v>7</v>
      </c>
      <c r="E536" s="11">
        <f t="shared" si="199"/>
        <v>0</v>
      </c>
      <c r="F536" s="11">
        <f t="shared" si="200"/>
        <v>1</v>
      </c>
      <c r="G536" s="7">
        <v>8.2057936601443373</v>
      </c>
      <c r="H536" s="11">
        <f t="shared" si="201"/>
        <v>0.16411587320288676</v>
      </c>
      <c r="I536" s="7">
        <f t="shared" si="202"/>
        <v>-3811006.2514853729</v>
      </c>
      <c r="J536" s="7">
        <v>3350440.31</v>
      </c>
      <c r="K536" s="12">
        <v>0.11689999999999999</v>
      </c>
      <c r="L536" s="7">
        <v>-313936.26</v>
      </c>
      <c r="M536" s="10">
        <f t="shared" si="203"/>
        <v>9.3700000881376699E-2</v>
      </c>
      <c r="N536" s="12">
        <f t="shared" si="204"/>
        <v>0.2106000008813767</v>
      </c>
      <c r="O536" s="7">
        <f t="shared" si="205"/>
        <v>-228660.37508912236</v>
      </c>
      <c r="P536" s="11">
        <f t="shared" si="206"/>
        <v>6.8247858171549505E-2</v>
      </c>
      <c r="Q536" s="12">
        <f t="shared" si="207"/>
        <v>0.1851478581715495</v>
      </c>
      <c r="R536" s="12">
        <f t="shared" si="208"/>
        <v>-2.5452142709827208E-2</v>
      </c>
      <c r="S536" s="12">
        <f t="shared" si="209"/>
        <v>-0.12085537798341928</v>
      </c>
      <c r="T536" s="7">
        <f t="shared" si="190"/>
        <v>-4559251.8499999996</v>
      </c>
      <c r="U536" s="7">
        <f t="shared" si="191"/>
        <v>11663067.42</v>
      </c>
      <c r="V536" s="7">
        <f t="shared" si="210"/>
        <v>17130156</v>
      </c>
      <c r="W536" s="7">
        <f t="shared" si="193"/>
        <v>692861</v>
      </c>
      <c r="X536" s="7">
        <f t="shared" si="189"/>
        <v>1600697.73</v>
      </c>
      <c r="Y536" s="7" t="str">
        <f t="shared" si="194"/>
        <v/>
      </c>
      <c r="Z536" s="7" t="str">
        <f t="shared" si="195"/>
        <v/>
      </c>
      <c r="AA536" s="7" t="str">
        <f t="shared" si="196"/>
        <v/>
      </c>
      <c r="AB536" s="7" t="str">
        <f t="shared" si="196"/>
        <v/>
      </c>
      <c r="AC536" s="8" t="str">
        <f t="shared" si="197"/>
        <v/>
      </c>
      <c r="AE536" s="9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>
        <v>8213716.1600000001</v>
      </c>
      <c r="AR536" s="7">
        <v>14349713</v>
      </c>
      <c r="AS536" s="7">
        <v>1714905.02</v>
      </c>
      <c r="AT536" s="7">
        <v>1191398.83</v>
      </c>
      <c r="AU536" s="7">
        <v>9667555.5</v>
      </c>
      <c r="AV536" s="7">
        <v>15281572</v>
      </c>
      <c r="AW536" s="7">
        <v>822599</v>
      </c>
      <c r="AX536" s="7">
        <v>1572953.43</v>
      </c>
      <c r="AY536" s="7">
        <v>11663067.42</v>
      </c>
      <c r="AZ536" s="7">
        <v>17130156</v>
      </c>
      <c r="BA536" s="7">
        <v>692861</v>
      </c>
      <c r="BB536" s="7">
        <v>1600697.73</v>
      </c>
      <c r="BC536" s="7"/>
      <c r="BD536" s="7"/>
      <c r="BE536" s="7"/>
      <c r="BF536" s="7"/>
    </row>
    <row r="537" spans="1:58" hidden="1" x14ac:dyDescent="0.25">
      <c r="A537" s="3" t="s">
        <v>1078</v>
      </c>
      <c r="B537" s="3" t="str">
        <f t="shared" si="198"/>
        <v>RS</v>
      </c>
      <c r="C537" s="3" t="s">
        <v>1529</v>
      </c>
      <c r="D537" s="3">
        <v>7</v>
      </c>
      <c r="E537" s="11">
        <f t="shared" si="199"/>
        <v>0</v>
      </c>
      <c r="F537" s="11">
        <f t="shared" si="200"/>
        <v>1</v>
      </c>
      <c r="G537" s="7">
        <v>13.098809211553041</v>
      </c>
      <c r="H537" s="11">
        <f t="shared" si="201"/>
        <v>0.26197618423106084</v>
      </c>
      <c r="I537" s="7">
        <f t="shared" si="202"/>
        <v>-6380019.1892151004</v>
      </c>
      <c r="J537" s="7">
        <v>3587369.78</v>
      </c>
      <c r="K537" s="12">
        <v>0.11</v>
      </c>
      <c r="L537" s="7">
        <v>-459900.81</v>
      </c>
      <c r="M537" s="10">
        <f t="shared" si="203"/>
        <v>0.12820000117188923</v>
      </c>
      <c r="N537" s="12">
        <f t="shared" si="204"/>
        <v>0.23820000117188922</v>
      </c>
      <c r="O537" s="7">
        <f t="shared" si="205"/>
        <v>-382801.15135290602</v>
      </c>
      <c r="P537" s="11">
        <f t="shared" si="206"/>
        <v>0.10670802700269891</v>
      </c>
      <c r="Q537" s="12">
        <f t="shared" si="207"/>
        <v>0.21670802700269892</v>
      </c>
      <c r="R537" s="12">
        <f t="shared" si="208"/>
        <v>-2.1491974169190298E-2</v>
      </c>
      <c r="S537" s="12">
        <f t="shared" si="209"/>
        <v>-9.0226591366308728E-2</v>
      </c>
      <c r="T537" s="7">
        <f t="shared" si="190"/>
        <v>-8644733.4800000004</v>
      </c>
      <c r="U537" s="7">
        <f t="shared" si="191"/>
        <v>4737729.5</v>
      </c>
      <c r="V537" s="7">
        <f t="shared" si="210"/>
        <v>11628005.74</v>
      </c>
      <c r="W537" s="7">
        <f t="shared" si="193"/>
        <v>1754457.24</v>
      </c>
      <c r="X537" s="7">
        <f t="shared" si="189"/>
        <v>0</v>
      </c>
      <c r="Y537" s="7" t="str">
        <f t="shared" si="194"/>
        <v/>
      </c>
      <c r="Z537" s="7" t="str">
        <f t="shared" si="195"/>
        <v/>
      </c>
      <c r="AA537" s="7" t="str">
        <f t="shared" si="196"/>
        <v/>
      </c>
      <c r="AB537" s="7" t="str">
        <f t="shared" si="196"/>
        <v/>
      </c>
      <c r="AC537" s="8" t="str">
        <f t="shared" si="197"/>
        <v/>
      </c>
      <c r="AE537" s="9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>
        <v>2075264.29</v>
      </c>
      <c r="AR537" s="7">
        <v>8290657.5300000003</v>
      </c>
      <c r="AS537" s="7">
        <v>490739.89</v>
      </c>
      <c r="AT537" s="7">
        <v>0</v>
      </c>
      <c r="AU537" s="7">
        <v>3189080.39</v>
      </c>
      <c r="AV537" s="7">
        <v>9230723.1600000001</v>
      </c>
      <c r="AW537" s="7">
        <v>1488775.11</v>
      </c>
      <c r="AX537" s="7">
        <v>0</v>
      </c>
      <c r="AY537" s="7">
        <v>4737729.5</v>
      </c>
      <c r="AZ537" s="7">
        <v>11628005.74</v>
      </c>
      <c r="BA537" s="7">
        <v>1754457.24</v>
      </c>
      <c r="BB537" s="7">
        <v>0</v>
      </c>
      <c r="BC537" s="7"/>
      <c r="BD537" s="7"/>
      <c r="BE537" s="7"/>
      <c r="BF537" s="7"/>
    </row>
    <row r="538" spans="1:58" hidden="1" x14ac:dyDescent="0.25">
      <c r="A538" s="3" t="s">
        <v>630</v>
      </c>
      <c r="B538" s="3" t="str">
        <f t="shared" si="198"/>
        <v>PE</v>
      </c>
      <c r="C538" s="3" t="s">
        <v>1528</v>
      </c>
      <c r="D538" s="3">
        <v>5</v>
      </c>
      <c r="E538" s="11">
        <f t="shared" si="199"/>
        <v>0</v>
      </c>
      <c r="F538" s="11">
        <f t="shared" si="200"/>
        <v>1</v>
      </c>
      <c r="G538" s="7">
        <v>16.97681366912342</v>
      </c>
      <c r="H538" s="11">
        <f t="shared" si="201"/>
        <v>0.33953627338246839</v>
      </c>
      <c r="I538" s="7">
        <f t="shared" si="202"/>
        <v>-24448096.610577017</v>
      </c>
      <c r="J538" s="7">
        <v>18090652.390000001</v>
      </c>
      <c r="K538" s="12">
        <v>0.11</v>
      </c>
      <c r="L538" s="7">
        <v>-723626.1</v>
      </c>
      <c r="M538" s="10">
        <f t="shared" si="203"/>
        <v>4.0000000243219529E-2</v>
      </c>
      <c r="N538" s="12">
        <f t="shared" si="204"/>
        <v>0.15000000024321952</v>
      </c>
      <c r="O538" s="7">
        <f t="shared" si="205"/>
        <v>-1466885.796634621</v>
      </c>
      <c r="P538" s="11">
        <f t="shared" si="206"/>
        <v>8.1085290071986227E-2</v>
      </c>
      <c r="Q538" s="12">
        <f t="shared" si="207"/>
        <v>0.19108529007198621</v>
      </c>
      <c r="R538" s="12">
        <f t="shared" si="208"/>
        <v>4.1085289828766691E-2</v>
      </c>
      <c r="S538" s="12">
        <f t="shared" si="209"/>
        <v>0.27390193174765587</v>
      </c>
      <c r="T538" s="7">
        <f t="shared" si="190"/>
        <v>-37016562.189999998</v>
      </c>
      <c r="U538" s="7">
        <f t="shared" si="191"/>
        <v>11002772.310000001</v>
      </c>
      <c r="V538" s="7">
        <f t="shared" si="210"/>
        <v>48019334.5</v>
      </c>
      <c r="W538" s="7">
        <f t="shared" si="193"/>
        <v>0</v>
      </c>
      <c r="X538" s="7">
        <f t="shared" si="189"/>
        <v>0</v>
      </c>
      <c r="Y538" s="7">
        <f t="shared" si="194"/>
        <v>-276007903.51333332</v>
      </c>
      <c r="Z538" s="7">
        <f t="shared" si="195"/>
        <v>-828023710.53999996</v>
      </c>
      <c r="AA538" s="7">
        <f t="shared" si="196"/>
        <v>0</v>
      </c>
      <c r="AB538" s="7">
        <f t="shared" si="196"/>
        <v>601496363.88999999</v>
      </c>
      <c r="AC538" s="8">
        <f t="shared" si="197"/>
        <v>226527346.65000001</v>
      </c>
      <c r="AE538" s="9">
        <v>40175.980000000003</v>
      </c>
      <c r="AF538" s="7">
        <v>601035974.63</v>
      </c>
      <c r="AG538" s="7">
        <v>194429344.88999999</v>
      </c>
      <c r="AH538" s="7">
        <v>134207.66</v>
      </c>
      <c r="AI538" s="7">
        <v>730963961.00999999</v>
      </c>
      <c r="AJ538" s="7">
        <v>250028332.53</v>
      </c>
      <c r="AK538" s="7">
        <v>0</v>
      </c>
      <c r="AL538" s="7">
        <v>601496363.88999999</v>
      </c>
      <c r="AM538" s="7">
        <v>226527346.65000001</v>
      </c>
      <c r="AN538" s="7"/>
      <c r="AO538" s="7"/>
      <c r="AP538" s="7"/>
      <c r="AQ538" s="7">
        <v>12715471.210000001</v>
      </c>
      <c r="AR538" s="7">
        <v>11710426.59</v>
      </c>
      <c r="AS538" s="7">
        <v>0</v>
      </c>
      <c r="AT538" s="7">
        <v>0</v>
      </c>
      <c r="AU538" s="7">
        <v>11766468.449999999</v>
      </c>
      <c r="AV538" s="7">
        <v>11657315.140000001</v>
      </c>
      <c r="AW538" s="7">
        <v>0</v>
      </c>
      <c r="AX538" s="7">
        <v>0</v>
      </c>
      <c r="AY538" s="7">
        <v>11002772.310000001</v>
      </c>
      <c r="AZ538" s="7">
        <v>48019334.5</v>
      </c>
      <c r="BA538" s="7">
        <v>0</v>
      </c>
      <c r="BB538" s="7">
        <v>0</v>
      </c>
      <c r="BC538" s="7"/>
      <c r="BD538" s="7"/>
      <c r="BE538" s="7"/>
      <c r="BF538" s="7"/>
    </row>
    <row r="539" spans="1:58" hidden="1" x14ac:dyDescent="0.25">
      <c r="A539" s="3" t="s">
        <v>1079</v>
      </c>
      <c r="B539" s="3" t="str">
        <f t="shared" si="198"/>
        <v>RS</v>
      </c>
      <c r="C539" s="3" t="s">
        <v>1529</v>
      </c>
      <c r="D539" s="3">
        <v>4</v>
      </c>
      <c r="E539" s="11">
        <f t="shared" si="199"/>
        <v>0.1728808173917081</v>
      </c>
      <c r="F539" s="11">
        <f t="shared" si="200"/>
        <v>0.82711918260829187</v>
      </c>
      <c r="G539" s="7">
        <v>17.497924496267977</v>
      </c>
      <c r="H539" s="11">
        <f t="shared" si="201"/>
        <v>0.28945738013389555</v>
      </c>
      <c r="I539" s="7">
        <f t="shared" si="202"/>
        <v>-708745991.70602453</v>
      </c>
      <c r="J539" s="7">
        <v>162481829.24000001</v>
      </c>
      <c r="K539" s="12">
        <v>0.13699999999999998</v>
      </c>
      <c r="L539" s="7">
        <v>-16248182.92</v>
      </c>
      <c r="M539" s="10">
        <f t="shared" si="203"/>
        <v>9.9999999975381851E-2</v>
      </c>
      <c r="N539" s="12">
        <f t="shared" si="204"/>
        <v>0.23699999997538185</v>
      </c>
      <c r="O539" s="7">
        <f t="shared" si="205"/>
        <v>-42524759.502361469</v>
      </c>
      <c r="P539" s="11">
        <f t="shared" si="206"/>
        <v>0.26172009326377438</v>
      </c>
      <c r="Q539" s="12">
        <f t="shared" si="207"/>
        <v>0.39872009326377433</v>
      </c>
      <c r="R539" s="12">
        <f t="shared" si="208"/>
        <v>0.16172009328839249</v>
      </c>
      <c r="S539" s="12">
        <f t="shared" si="209"/>
        <v>0.68236326289110139</v>
      </c>
      <c r="T539" s="7">
        <f t="shared" si="190"/>
        <v>-997471470.23999989</v>
      </c>
      <c r="U539" s="7">
        <f t="shared" si="191"/>
        <v>128256889.53</v>
      </c>
      <c r="V539" s="7">
        <f t="shared" si="210"/>
        <v>825027787.13999999</v>
      </c>
      <c r="W539" s="7">
        <f t="shared" si="193"/>
        <v>403863038.99000001</v>
      </c>
      <c r="X539" s="7">
        <f t="shared" si="189"/>
        <v>103162466.36</v>
      </c>
      <c r="Y539" s="7" t="str">
        <f t="shared" si="194"/>
        <v/>
      </c>
      <c r="Z539" s="7" t="str">
        <f t="shared" si="195"/>
        <v/>
      </c>
      <c r="AA539" s="7" t="str">
        <f t="shared" si="196"/>
        <v/>
      </c>
      <c r="AB539" s="7" t="str">
        <f t="shared" si="196"/>
        <v/>
      </c>
      <c r="AC539" s="8" t="str">
        <f t="shared" si="197"/>
        <v/>
      </c>
      <c r="AE539" s="9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>
        <v>81850136.189999998</v>
      </c>
      <c r="AR539" s="7">
        <v>965360810.77999997</v>
      </c>
      <c r="AS539" s="7">
        <v>258252084.80000001</v>
      </c>
      <c r="AT539" s="7">
        <v>85917977.049999997</v>
      </c>
      <c r="AU539" s="7">
        <v>100452532.06999999</v>
      </c>
      <c r="AV539" s="7">
        <v>755105602.24000001</v>
      </c>
      <c r="AW539" s="7">
        <v>295262566.63999999</v>
      </c>
      <c r="AX539" s="7">
        <v>92675069.340000004</v>
      </c>
      <c r="AY539" s="7">
        <v>128256889.53</v>
      </c>
      <c r="AZ539" s="7">
        <v>825027787.13999999</v>
      </c>
      <c r="BA539" s="7">
        <v>403863038.99000001</v>
      </c>
      <c r="BB539" s="7">
        <v>103162466.36</v>
      </c>
      <c r="BC539" s="7"/>
      <c r="BD539" s="7"/>
      <c r="BE539" s="7"/>
      <c r="BF539" s="7"/>
    </row>
    <row r="540" spans="1:58" hidden="1" x14ac:dyDescent="0.25">
      <c r="A540" s="3" t="s">
        <v>96</v>
      </c>
      <c r="B540" s="3" t="str">
        <f t="shared" si="198"/>
        <v>ES</v>
      </c>
      <c r="C540" s="3" t="s">
        <v>1530</v>
      </c>
      <c r="D540" s="3">
        <v>6</v>
      </c>
      <c r="E540" s="11">
        <f t="shared" si="199"/>
        <v>0.44105182335048526</v>
      </c>
      <c r="F540" s="11">
        <f t="shared" si="200"/>
        <v>0.55894817664951479</v>
      </c>
      <c r="G540" s="7">
        <v>15.188884161822131</v>
      </c>
      <c r="H540" s="11">
        <f t="shared" si="201"/>
        <v>0.16979598215182345</v>
      </c>
      <c r="I540" s="7">
        <f t="shared" si="202"/>
        <v>-117407219.02468663</v>
      </c>
      <c r="J540" s="7">
        <v>15995949.24</v>
      </c>
      <c r="K540" s="12">
        <v>0.11</v>
      </c>
      <c r="L540" s="7">
        <v>-3323535.92</v>
      </c>
      <c r="M540" s="10">
        <f t="shared" si="203"/>
        <v>0.20777359756112854</v>
      </c>
      <c r="N540" s="12">
        <f t="shared" si="204"/>
        <v>0.31777359756112855</v>
      </c>
      <c r="O540" s="7">
        <f t="shared" si="205"/>
        <v>-7044433.1414811974</v>
      </c>
      <c r="P540" s="11">
        <f t="shared" si="206"/>
        <v>0.44038856561670342</v>
      </c>
      <c r="Q540" s="12">
        <f t="shared" si="207"/>
        <v>0.55038856561670346</v>
      </c>
      <c r="R540" s="12">
        <f t="shared" si="208"/>
        <v>0.23261496805557491</v>
      </c>
      <c r="S540" s="12">
        <f t="shared" si="209"/>
        <v>0.73201477353960454</v>
      </c>
      <c r="T540" s="7">
        <f t="shared" si="190"/>
        <v>-141419719.13</v>
      </c>
      <c r="U540" s="7">
        <f t="shared" si="191"/>
        <v>13030840.74</v>
      </c>
      <c r="V540" s="7">
        <f t="shared" si="210"/>
        <v>79046294.150000006</v>
      </c>
      <c r="W540" s="7">
        <f t="shared" si="193"/>
        <v>92454309.129999995</v>
      </c>
      <c r="X540" s="7">
        <f t="shared" si="189"/>
        <v>17050043.41</v>
      </c>
      <c r="Y540" s="7" t="str">
        <f t="shared" si="194"/>
        <v/>
      </c>
      <c r="Z540" s="7" t="str">
        <f t="shared" si="195"/>
        <v/>
      </c>
      <c r="AA540" s="7" t="str">
        <f t="shared" si="196"/>
        <v/>
      </c>
      <c r="AB540" s="7" t="str">
        <f t="shared" si="196"/>
        <v/>
      </c>
      <c r="AC540" s="8" t="str">
        <f t="shared" si="197"/>
        <v/>
      </c>
      <c r="AE540" s="9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>
        <v>23649745.690000001</v>
      </c>
      <c r="AR540" s="7">
        <v>97300387.439999998</v>
      </c>
      <c r="AS540" s="7">
        <v>56346039.299999997</v>
      </c>
      <c r="AT540" s="7">
        <v>7039620.5300000003</v>
      </c>
      <c r="AU540" s="7">
        <v>13330117.699999999</v>
      </c>
      <c r="AV540" s="7">
        <v>71959591.760000005</v>
      </c>
      <c r="AW540" s="7">
        <v>78269533.189999998</v>
      </c>
      <c r="AX540" s="7">
        <v>8637453.0800000001</v>
      </c>
      <c r="AY540" s="7">
        <v>13030840.74</v>
      </c>
      <c r="AZ540" s="7">
        <v>79046294.150000006</v>
      </c>
      <c r="BA540" s="7">
        <v>92454309.129999995</v>
      </c>
      <c r="BB540" s="7">
        <v>17050043.41</v>
      </c>
      <c r="BC540" s="7"/>
      <c r="BD540" s="7"/>
      <c r="BE540" s="7"/>
      <c r="BF540" s="7"/>
    </row>
    <row r="541" spans="1:58" hidden="1" x14ac:dyDescent="0.25">
      <c r="A541" s="3" t="s">
        <v>1080</v>
      </c>
      <c r="B541" s="3" t="str">
        <f t="shared" si="198"/>
        <v>RS</v>
      </c>
      <c r="C541" s="3" t="s">
        <v>1529</v>
      </c>
      <c r="D541" s="3">
        <v>5</v>
      </c>
      <c r="E541" s="11">
        <f t="shared" si="199"/>
        <v>0</v>
      </c>
      <c r="F541" s="11">
        <f t="shared" si="200"/>
        <v>1</v>
      </c>
      <c r="G541" s="7">
        <v>12.226489332571788</v>
      </c>
      <c r="H541" s="11">
        <f t="shared" si="201"/>
        <v>0.24452978665143577</v>
      </c>
      <c r="I541" s="7">
        <f t="shared" si="202"/>
        <v>-245455883.6156624</v>
      </c>
      <c r="J541" s="7">
        <v>84834564.689999998</v>
      </c>
      <c r="K541" s="12">
        <v>0.11</v>
      </c>
      <c r="L541" s="7">
        <v>-15236287.82</v>
      </c>
      <c r="M541" s="10">
        <f t="shared" si="203"/>
        <v>0.1796000000197561</v>
      </c>
      <c r="N541" s="12">
        <f t="shared" si="204"/>
        <v>0.28960000001975611</v>
      </c>
      <c r="O541" s="7">
        <f t="shared" si="205"/>
        <v>-14727353.016939742</v>
      </c>
      <c r="P541" s="11">
        <f t="shared" si="206"/>
        <v>0.17360085562713745</v>
      </c>
      <c r="Q541" s="12">
        <f t="shared" si="207"/>
        <v>0.28360085562713744</v>
      </c>
      <c r="R541" s="12">
        <f t="shared" si="208"/>
        <v>-5.9991443926186716E-3</v>
      </c>
      <c r="S541" s="12">
        <f t="shared" si="209"/>
        <v>-2.071527759740821E-2</v>
      </c>
      <c r="T541" s="7">
        <f t="shared" si="190"/>
        <v>-324904780.20000005</v>
      </c>
      <c r="U541" s="7">
        <f t="shared" si="191"/>
        <v>258916225.68000001</v>
      </c>
      <c r="V541" s="7">
        <f t="shared" si="210"/>
        <v>433600079.07999998</v>
      </c>
      <c r="W541" s="7">
        <f t="shared" si="193"/>
        <v>253677798.08000001</v>
      </c>
      <c r="X541" s="7">
        <f t="shared" si="189"/>
        <v>103456871.28</v>
      </c>
      <c r="Y541" s="7" t="str">
        <f t="shared" si="194"/>
        <v/>
      </c>
      <c r="Z541" s="7" t="str">
        <f t="shared" si="195"/>
        <v/>
      </c>
      <c r="AA541" s="7" t="str">
        <f t="shared" si="196"/>
        <v/>
      </c>
      <c r="AB541" s="7" t="str">
        <f t="shared" si="196"/>
        <v/>
      </c>
      <c r="AC541" s="8" t="str">
        <f t="shared" si="197"/>
        <v/>
      </c>
      <c r="AE541" s="9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>
        <v>179735477.38</v>
      </c>
      <c r="AR541" s="7">
        <v>319202700.50999999</v>
      </c>
      <c r="AS541" s="7">
        <v>161285778.68000001</v>
      </c>
      <c r="AT541" s="7">
        <v>86192592</v>
      </c>
      <c r="AU541" s="7">
        <v>214733556.81</v>
      </c>
      <c r="AV541" s="7">
        <v>407372497.25</v>
      </c>
      <c r="AW541" s="7">
        <v>194467355.88</v>
      </c>
      <c r="AX541" s="7">
        <v>96427774.079999998</v>
      </c>
      <c r="AY541" s="7">
        <v>258916225.68000001</v>
      </c>
      <c r="AZ541" s="7">
        <v>433600079.07999998</v>
      </c>
      <c r="BA541" s="7">
        <v>253677798.08000001</v>
      </c>
      <c r="BB541" s="7">
        <v>103456871.28</v>
      </c>
      <c r="BC541" s="7"/>
      <c r="BD541" s="7"/>
      <c r="BE541" s="7"/>
      <c r="BF541" s="7"/>
    </row>
    <row r="542" spans="1:58" hidden="1" x14ac:dyDescent="0.25">
      <c r="A542" s="3" t="s">
        <v>1368</v>
      </c>
      <c r="B542" s="3" t="str">
        <f t="shared" si="198"/>
        <v>SP</v>
      </c>
      <c r="C542" s="3" t="s">
        <v>1530</v>
      </c>
      <c r="D542" s="3">
        <v>7</v>
      </c>
      <c r="E542" s="11">
        <f t="shared" si="199"/>
        <v>0.13302041327222225</v>
      </c>
      <c r="F542" s="11">
        <f t="shared" si="200"/>
        <v>0.86697958672777775</v>
      </c>
      <c r="G542" s="7">
        <v>7.3113268497448303</v>
      </c>
      <c r="H542" s="11">
        <f t="shared" si="201"/>
        <v>0.12677542261246955</v>
      </c>
      <c r="I542" s="7">
        <f t="shared" si="202"/>
        <v>-20955947.691982195</v>
      </c>
      <c r="J542" s="7">
        <v>5318813.1100000003</v>
      </c>
      <c r="K542" s="12">
        <v>0.11</v>
      </c>
      <c r="L542" s="7">
        <v>-740110.79</v>
      </c>
      <c r="M542" s="10">
        <f t="shared" si="203"/>
        <v>0.13914961377539359</v>
      </c>
      <c r="N542" s="12">
        <f t="shared" si="204"/>
        <v>0.24914961377539357</v>
      </c>
      <c r="O542" s="7">
        <f t="shared" si="205"/>
        <v>-1257356.8615189316</v>
      </c>
      <c r="P542" s="11">
        <f t="shared" si="206"/>
        <v>0.23639801502988539</v>
      </c>
      <c r="Q542" s="12">
        <f t="shared" si="207"/>
        <v>0.34639801502988538</v>
      </c>
      <c r="R542" s="12">
        <f t="shared" si="208"/>
        <v>9.7248401254491801E-2</v>
      </c>
      <c r="S542" s="12">
        <f t="shared" si="209"/>
        <v>0.39032130044624691</v>
      </c>
      <c r="T542" s="7">
        <f t="shared" si="190"/>
        <v>-23998348.460000001</v>
      </c>
      <c r="U542" s="7">
        <f t="shared" si="191"/>
        <v>12055076.970000001</v>
      </c>
      <c r="V542" s="7">
        <f t="shared" si="210"/>
        <v>20806078.23</v>
      </c>
      <c r="W542" s="7">
        <f t="shared" si="193"/>
        <v>15247347.199999999</v>
      </c>
      <c r="X542" s="7">
        <f t="shared" si="189"/>
        <v>0</v>
      </c>
      <c r="Y542" s="7" t="str">
        <f t="shared" si="194"/>
        <v/>
      </c>
      <c r="Z542" s="7" t="str">
        <f t="shared" si="195"/>
        <v/>
      </c>
      <c r="AA542" s="7" t="str">
        <f t="shared" si="196"/>
        <v/>
      </c>
      <c r="AB542" s="7" t="str">
        <f t="shared" si="196"/>
        <v/>
      </c>
      <c r="AC542" s="8" t="str">
        <f t="shared" si="197"/>
        <v/>
      </c>
      <c r="AE542" s="9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>
        <v>8973173.9900000002</v>
      </c>
      <c r="AR542" s="7">
        <v>16671788.84</v>
      </c>
      <c r="AS542" s="7">
        <v>9585979.5800000001</v>
      </c>
      <c r="AT542" s="7">
        <v>0</v>
      </c>
      <c r="AU542" s="7">
        <v>10607926.5</v>
      </c>
      <c r="AV542" s="7">
        <v>20489415.879999999</v>
      </c>
      <c r="AW542" s="7">
        <v>14187251.050000001</v>
      </c>
      <c r="AX542" s="7">
        <v>0</v>
      </c>
      <c r="AY542" s="7">
        <v>12055076.970000001</v>
      </c>
      <c r="AZ542" s="7">
        <v>20806078.23</v>
      </c>
      <c r="BA542" s="7">
        <v>15247347.199999999</v>
      </c>
      <c r="BB542" s="7">
        <v>0</v>
      </c>
      <c r="BC542" s="7"/>
      <c r="BD542" s="7"/>
      <c r="BE542" s="7"/>
      <c r="BF542" s="7"/>
    </row>
    <row r="543" spans="1:58" hidden="1" x14ac:dyDescent="0.25">
      <c r="A543" s="3" t="s">
        <v>1369</v>
      </c>
      <c r="B543" s="3" t="str">
        <f t="shared" si="198"/>
        <v>SP</v>
      </c>
      <c r="C543" s="3" t="s">
        <v>1530</v>
      </c>
      <c r="D543" s="3">
        <v>6</v>
      </c>
      <c r="E543" s="11">
        <f t="shared" si="199"/>
        <v>0</v>
      </c>
      <c r="F543" s="11">
        <f t="shared" si="200"/>
        <v>1</v>
      </c>
      <c r="G543" s="7">
        <v>15.839184327707692</v>
      </c>
      <c r="H543" s="11">
        <f t="shared" si="201"/>
        <v>0.31678368655415384</v>
      </c>
      <c r="I543" s="7">
        <f t="shared" si="202"/>
        <v>-81803791.804987237</v>
      </c>
      <c r="J543" s="7">
        <v>44957342.170000002</v>
      </c>
      <c r="K543" s="12">
        <v>0.11</v>
      </c>
      <c r="L543" s="7">
        <v>-4945307.6399999997</v>
      </c>
      <c r="M543" s="10">
        <f t="shared" si="203"/>
        <v>0.11000000002891629</v>
      </c>
      <c r="N543" s="12">
        <f t="shared" si="204"/>
        <v>0.22000000002891629</v>
      </c>
      <c r="O543" s="7">
        <f t="shared" si="205"/>
        <v>-4908227.5082992343</v>
      </c>
      <c r="P543" s="11">
        <f t="shared" si="206"/>
        <v>0.1091752152460314</v>
      </c>
      <c r="Q543" s="12">
        <f t="shared" si="207"/>
        <v>0.2191752152460314</v>
      </c>
      <c r="R543" s="12">
        <f t="shared" si="208"/>
        <v>-8.2478478288489088E-4</v>
      </c>
      <c r="S543" s="12">
        <f t="shared" si="209"/>
        <v>-3.7490217398931103E-3</v>
      </c>
      <c r="T543" s="7">
        <f t="shared" si="190"/>
        <v>-119733370.23</v>
      </c>
      <c r="U543" s="7">
        <f t="shared" si="191"/>
        <v>139422475.90000001</v>
      </c>
      <c r="V543" s="7">
        <f t="shared" si="210"/>
        <v>143337884.18000001</v>
      </c>
      <c r="W543" s="7">
        <f t="shared" si="193"/>
        <v>115817961.95</v>
      </c>
      <c r="X543" s="7">
        <f t="shared" si="189"/>
        <v>0</v>
      </c>
      <c r="Y543" s="7" t="str">
        <f t="shared" si="194"/>
        <v/>
      </c>
      <c r="Z543" s="7" t="str">
        <f t="shared" si="195"/>
        <v/>
      </c>
      <c r="AA543" s="7" t="str">
        <f t="shared" si="196"/>
        <v/>
      </c>
      <c r="AB543" s="7" t="str">
        <f t="shared" si="196"/>
        <v/>
      </c>
      <c r="AC543" s="8" t="str">
        <f t="shared" si="197"/>
        <v/>
      </c>
      <c r="AE543" s="9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>
        <v>97092604.670000002</v>
      </c>
      <c r="AR543" s="7">
        <v>91691813.140000001</v>
      </c>
      <c r="AS543" s="7">
        <v>83082265.280000001</v>
      </c>
      <c r="AT543" s="7">
        <v>0</v>
      </c>
      <c r="AU543" s="7">
        <v>112722723.79000001</v>
      </c>
      <c r="AV543" s="7">
        <v>111458732.16</v>
      </c>
      <c r="AW543" s="7">
        <v>93505012.060000002</v>
      </c>
      <c r="AX543" s="7">
        <v>0</v>
      </c>
      <c r="AY543" s="7">
        <v>139422475.90000001</v>
      </c>
      <c r="AZ543" s="7">
        <v>143337884.18000001</v>
      </c>
      <c r="BA543" s="7">
        <v>115817961.95</v>
      </c>
      <c r="BB543" s="7">
        <v>0</v>
      </c>
      <c r="BC543" s="7"/>
      <c r="BD543" s="7"/>
      <c r="BE543" s="7"/>
      <c r="BF543" s="7"/>
    </row>
    <row r="544" spans="1:58" hidden="1" x14ac:dyDescent="0.25">
      <c r="A544" s="3" t="s">
        <v>961</v>
      </c>
      <c r="B544" s="3" t="str">
        <f t="shared" si="198"/>
        <v>RO</v>
      </c>
      <c r="C544" s="3" t="s">
        <v>1527</v>
      </c>
      <c r="D544" s="3">
        <v>6</v>
      </c>
      <c r="E544" s="11">
        <f t="shared" si="199"/>
        <v>0</v>
      </c>
      <c r="F544" s="11">
        <f t="shared" si="200"/>
        <v>1</v>
      </c>
      <c r="G544" s="7">
        <v>29.582248875988309</v>
      </c>
      <c r="H544" s="11">
        <f t="shared" si="201"/>
        <v>0.59164497751976619</v>
      </c>
      <c r="I544" s="7">
        <f t="shared" si="202"/>
        <v>-52461979.416167751</v>
      </c>
      <c r="J544" s="7">
        <v>28413500.039999999</v>
      </c>
      <c r="K544" s="12">
        <v>0.1381</v>
      </c>
      <c r="L544" s="7">
        <v>-2841350</v>
      </c>
      <c r="M544" s="10">
        <f t="shared" si="203"/>
        <v>9.9999999859221853E-2</v>
      </c>
      <c r="N544" s="12">
        <f t="shared" si="204"/>
        <v>0.23809999985922187</v>
      </c>
      <c r="O544" s="7">
        <f t="shared" si="205"/>
        <v>-3147718.7649700651</v>
      </c>
      <c r="P544" s="11">
        <f t="shared" si="206"/>
        <v>0.11078250692588963</v>
      </c>
      <c r="Q544" s="12">
        <f t="shared" si="207"/>
        <v>0.24888250692588965</v>
      </c>
      <c r="R544" s="12">
        <f t="shared" si="208"/>
        <v>1.0782507066667779E-2</v>
      </c>
      <c r="S544" s="12">
        <f t="shared" si="209"/>
        <v>4.5285623994300694E-2</v>
      </c>
      <c r="T544" s="7">
        <f t="shared" si="190"/>
        <v>-128471493.01000001</v>
      </c>
      <c r="U544" s="7">
        <f t="shared" si="191"/>
        <v>22948726.780000001</v>
      </c>
      <c r="V544" s="7">
        <f t="shared" si="210"/>
        <v>133500140.86</v>
      </c>
      <c r="W544" s="7">
        <f t="shared" si="193"/>
        <v>20430191.530000001</v>
      </c>
      <c r="X544" s="7">
        <f t="shared" si="189"/>
        <v>2510112.6</v>
      </c>
      <c r="Y544" s="7" t="str">
        <f t="shared" si="194"/>
        <v/>
      </c>
      <c r="Z544" s="7" t="str">
        <f t="shared" si="195"/>
        <v/>
      </c>
      <c r="AA544" s="7" t="str">
        <f t="shared" si="196"/>
        <v/>
      </c>
      <c r="AB544" s="7" t="str">
        <f t="shared" si="196"/>
        <v/>
      </c>
      <c r="AC544" s="8" t="str">
        <f t="shared" si="197"/>
        <v/>
      </c>
      <c r="AE544" s="9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>
        <v>10456085.32</v>
      </c>
      <c r="AR544" s="7">
        <v>105359568.15000001</v>
      </c>
      <c r="AS544" s="7">
        <v>2886337.69</v>
      </c>
      <c r="AT544" s="7">
        <v>0</v>
      </c>
      <c r="AU544" s="7">
        <v>18642449.260000002</v>
      </c>
      <c r="AV544" s="7">
        <v>71023312.700000003</v>
      </c>
      <c r="AW544" s="7">
        <v>7675782.8600000003</v>
      </c>
      <c r="AX544" s="7">
        <v>0</v>
      </c>
      <c r="AY544" s="7">
        <v>22948726.780000001</v>
      </c>
      <c r="AZ544" s="7">
        <v>133500140.86</v>
      </c>
      <c r="BA544" s="7">
        <v>20430191.530000001</v>
      </c>
      <c r="BB544" s="7">
        <v>2510112.6</v>
      </c>
      <c r="BC544" s="7"/>
      <c r="BD544" s="7"/>
      <c r="BE544" s="7"/>
      <c r="BF544" s="7"/>
    </row>
    <row r="545" spans="1:58" hidden="1" x14ac:dyDescent="0.25">
      <c r="A545" s="3" t="s">
        <v>784</v>
      </c>
      <c r="B545" s="3" t="str">
        <f t="shared" si="198"/>
        <v>PR</v>
      </c>
      <c r="C545" s="3" t="s">
        <v>1529</v>
      </c>
      <c r="D545" s="3">
        <v>7</v>
      </c>
      <c r="E545" s="11">
        <f t="shared" si="199"/>
        <v>0</v>
      </c>
      <c r="F545" s="11">
        <f t="shared" si="200"/>
        <v>1</v>
      </c>
      <c r="G545" s="7">
        <v>18.822599322337243</v>
      </c>
      <c r="H545" s="11">
        <f t="shared" si="201"/>
        <v>0.37645198644674488</v>
      </c>
      <c r="I545" s="7">
        <f t="shared" si="202"/>
        <v>-5000311.47824533</v>
      </c>
      <c r="J545" s="7">
        <v>5892889.2960000001</v>
      </c>
      <c r="K545" s="12">
        <v>0.11</v>
      </c>
      <c r="L545" s="7">
        <v>-178522.42</v>
      </c>
      <c r="M545" s="10">
        <f t="shared" si="203"/>
        <v>3.0294548401100664E-2</v>
      </c>
      <c r="N545" s="12">
        <f t="shared" si="204"/>
        <v>0.14029454840110067</v>
      </c>
      <c r="O545" s="7">
        <f t="shared" si="205"/>
        <v>-300018.68869471981</v>
      </c>
      <c r="P545" s="11">
        <f t="shared" si="206"/>
        <v>5.0911984533354077E-2</v>
      </c>
      <c r="Q545" s="12">
        <f t="shared" si="207"/>
        <v>0.16091198453335409</v>
      </c>
      <c r="R545" s="12">
        <f t="shared" si="208"/>
        <v>2.0617436132253419E-2</v>
      </c>
      <c r="S545" s="12">
        <f t="shared" si="209"/>
        <v>0.14695821303981371</v>
      </c>
      <c r="T545" s="7">
        <f t="shared" si="190"/>
        <v>-8019128.2299999986</v>
      </c>
      <c r="U545" s="7">
        <f t="shared" si="191"/>
        <v>17914195.210000001</v>
      </c>
      <c r="V545" s="7">
        <f t="shared" si="210"/>
        <v>20540106.289999999</v>
      </c>
      <c r="W545" s="7">
        <f t="shared" si="193"/>
        <v>5393217.1500000004</v>
      </c>
      <c r="X545" s="7">
        <f t="shared" si="189"/>
        <v>0</v>
      </c>
      <c r="Y545" s="7" t="str">
        <f t="shared" si="194"/>
        <v/>
      </c>
      <c r="Z545" s="7" t="str">
        <f t="shared" si="195"/>
        <v/>
      </c>
      <c r="AA545" s="7" t="str">
        <f t="shared" si="196"/>
        <v/>
      </c>
      <c r="AB545" s="7" t="str">
        <f t="shared" si="196"/>
        <v/>
      </c>
      <c r="AC545" s="8" t="str">
        <f t="shared" si="197"/>
        <v/>
      </c>
      <c r="AE545" s="9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>
        <v>12734196.529999999</v>
      </c>
      <c r="AR545" s="7">
        <v>-18427553.879999999</v>
      </c>
      <c r="AS545" s="7">
        <v>0</v>
      </c>
      <c r="AT545" s="7">
        <v>0</v>
      </c>
      <c r="AU545" s="7">
        <v>14931226.220000001</v>
      </c>
      <c r="AV545" s="7">
        <v>17227989.989999998</v>
      </c>
      <c r="AW545" s="7">
        <v>4209680.5</v>
      </c>
      <c r="AX545" s="7">
        <v>0</v>
      </c>
      <c r="AY545" s="7">
        <v>17914195.210000001</v>
      </c>
      <c r="AZ545" s="7">
        <v>20540106.289999999</v>
      </c>
      <c r="BA545" s="7">
        <v>5393217.1500000004</v>
      </c>
      <c r="BB545" s="7">
        <v>0</v>
      </c>
      <c r="BC545" s="7"/>
      <c r="BD545" s="7"/>
      <c r="BE545" s="7"/>
      <c r="BF545" s="7"/>
    </row>
    <row r="546" spans="1:58" hidden="1" x14ac:dyDescent="0.25">
      <c r="A546" s="3" t="s">
        <v>344</v>
      </c>
      <c r="B546" s="3" t="str">
        <f t="shared" si="198"/>
        <v>MG</v>
      </c>
      <c r="C546" s="3" t="s">
        <v>1530</v>
      </c>
      <c r="D546" s="3">
        <v>6</v>
      </c>
      <c r="E546" s="11">
        <f t="shared" si="199"/>
        <v>0.51817711071196904</v>
      </c>
      <c r="F546" s="11">
        <f t="shared" si="200"/>
        <v>0.48182288928803096</v>
      </c>
      <c r="G546" s="7">
        <v>21.021142969103767</v>
      </c>
      <c r="H546" s="11">
        <f t="shared" si="201"/>
        <v>0.2025693568302071</v>
      </c>
      <c r="I546" s="7">
        <f t="shared" si="202"/>
        <v>-43778741.469139837</v>
      </c>
      <c r="J546" s="7">
        <v>16655416.15</v>
      </c>
      <c r="K546" s="12">
        <v>0.11</v>
      </c>
      <c r="L546" s="7">
        <v>-1620718.75</v>
      </c>
      <c r="M546" s="10">
        <f t="shared" si="203"/>
        <v>9.730881146431157E-2</v>
      </c>
      <c r="N546" s="12">
        <f t="shared" si="204"/>
        <v>0.20730881146431157</v>
      </c>
      <c r="O546" s="7">
        <f t="shared" si="205"/>
        <v>-2626724.4881483903</v>
      </c>
      <c r="P546" s="11">
        <f t="shared" si="206"/>
        <v>0.1577099283795674</v>
      </c>
      <c r="Q546" s="12">
        <f t="shared" si="207"/>
        <v>0.26770992837956742</v>
      </c>
      <c r="R546" s="12">
        <f t="shared" si="208"/>
        <v>6.0401116915255848E-2</v>
      </c>
      <c r="S546" s="12">
        <f t="shared" si="209"/>
        <v>0.29135817473756509</v>
      </c>
      <c r="T546" s="7">
        <f t="shared" si="190"/>
        <v>-54899748.140000001</v>
      </c>
      <c r="U546" s="7">
        <f t="shared" si="191"/>
        <v>36332058.640000001</v>
      </c>
      <c r="V546" s="7">
        <f t="shared" si="210"/>
        <v>26451955.27</v>
      </c>
      <c r="W546" s="7">
        <f t="shared" si="193"/>
        <v>64779851.509999998</v>
      </c>
      <c r="X546" s="7">
        <f t="shared" si="189"/>
        <v>0</v>
      </c>
      <c r="Y546" s="7" t="str">
        <f t="shared" si="194"/>
        <v/>
      </c>
      <c r="Z546" s="7" t="str">
        <f t="shared" si="195"/>
        <v/>
      </c>
      <c r="AA546" s="7" t="str">
        <f t="shared" si="196"/>
        <v/>
      </c>
      <c r="AB546" s="7" t="str">
        <f t="shared" si="196"/>
        <v/>
      </c>
      <c r="AC546" s="8" t="str">
        <f t="shared" si="197"/>
        <v/>
      </c>
      <c r="AE546" s="9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>
        <v>27194547.469999999</v>
      </c>
      <c r="AR546" s="7">
        <v>58519039.740000002</v>
      </c>
      <c r="AS546" s="7">
        <v>27446426.699999999</v>
      </c>
      <c r="AT546" s="7">
        <v>0</v>
      </c>
      <c r="AU546" s="7">
        <v>30385759.039999999</v>
      </c>
      <c r="AV546" s="7">
        <v>32722636.09</v>
      </c>
      <c r="AW546" s="7">
        <v>40718878.960000001</v>
      </c>
      <c r="AX546" s="7">
        <v>0</v>
      </c>
      <c r="AY546" s="7">
        <v>36332058.640000001</v>
      </c>
      <c r="AZ546" s="7">
        <v>26451955.27</v>
      </c>
      <c r="BA546" s="7">
        <v>64779851.509999998</v>
      </c>
      <c r="BB546" s="7">
        <v>0</v>
      </c>
      <c r="BC546" s="7"/>
      <c r="BD546" s="7"/>
      <c r="BE546" s="7"/>
      <c r="BF546" s="7"/>
    </row>
    <row r="547" spans="1:58" hidden="1" x14ac:dyDescent="0.25">
      <c r="A547" s="3" t="s">
        <v>1370</v>
      </c>
      <c r="B547" s="3" t="str">
        <f t="shared" si="198"/>
        <v>SP</v>
      </c>
      <c r="C547" s="3" t="s">
        <v>1530</v>
      </c>
      <c r="D547" s="3">
        <v>6</v>
      </c>
      <c r="E547" s="11">
        <f t="shared" si="199"/>
        <v>0</v>
      </c>
      <c r="F547" s="11">
        <f t="shared" si="200"/>
        <v>1</v>
      </c>
      <c r="G547" s="7">
        <v>36.81125785758023</v>
      </c>
      <c r="H547" s="11">
        <f t="shared" si="201"/>
        <v>0.73622515715160464</v>
      </c>
      <c r="I547" s="7">
        <f t="shared" si="202"/>
        <v>-10704934.17089702</v>
      </c>
      <c r="J547" s="7">
        <v>15911804.520000003</v>
      </c>
      <c r="K547" s="12">
        <v>0.11</v>
      </c>
      <c r="L547" s="7">
        <v>-2183098.14</v>
      </c>
      <c r="M547" s="10">
        <f t="shared" si="203"/>
        <v>0.13719990949210076</v>
      </c>
      <c r="N547" s="12">
        <f t="shared" si="204"/>
        <v>0.24719990949210074</v>
      </c>
      <c r="O547" s="7">
        <f t="shared" si="205"/>
        <v>-642296.05025382119</v>
      </c>
      <c r="P547" s="11">
        <f t="shared" si="206"/>
        <v>4.0366009364085693E-2</v>
      </c>
      <c r="Q547" s="12">
        <f t="shared" si="207"/>
        <v>0.1503660093640857</v>
      </c>
      <c r="R547" s="12">
        <f t="shared" si="208"/>
        <v>-9.6833900128015044E-2</v>
      </c>
      <c r="S547" s="12">
        <f t="shared" si="209"/>
        <v>-0.39172304038043904</v>
      </c>
      <c r="T547" s="7">
        <f t="shared" si="190"/>
        <v>-40583605.530000001</v>
      </c>
      <c r="U547" s="7">
        <f t="shared" si="191"/>
        <v>45395592.789999999</v>
      </c>
      <c r="V547" s="7">
        <f t="shared" si="210"/>
        <v>53837797.399999999</v>
      </c>
      <c r="W547" s="7">
        <f t="shared" si="193"/>
        <v>32141400.920000002</v>
      </c>
      <c r="X547" s="7">
        <f t="shared" si="189"/>
        <v>0</v>
      </c>
      <c r="Y547" s="7" t="str">
        <f t="shared" si="194"/>
        <v/>
      </c>
      <c r="Z547" s="7" t="str">
        <f t="shared" si="195"/>
        <v/>
      </c>
      <c r="AA547" s="7" t="str">
        <f t="shared" si="196"/>
        <v/>
      </c>
      <c r="AB547" s="7" t="str">
        <f t="shared" si="196"/>
        <v/>
      </c>
      <c r="AC547" s="8" t="str">
        <f t="shared" si="197"/>
        <v/>
      </c>
      <c r="AE547" s="9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>
        <v>27464615.719999999</v>
      </c>
      <c r="AR547" s="7">
        <v>54558904.25</v>
      </c>
      <c r="AS547" s="7">
        <v>18974628.93</v>
      </c>
      <c r="AT547" s="7">
        <v>1641041.84</v>
      </c>
      <c r="AU547" s="7">
        <v>35354935.390000001</v>
      </c>
      <c r="AV547" s="7">
        <v>44648965.049999997</v>
      </c>
      <c r="AW547" s="7">
        <v>25002340.829999998</v>
      </c>
      <c r="AX547" s="7">
        <v>0</v>
      </c>
      <c r="AY547" s="7">
        <v>45395592.789999999</v>
      </c>
      <c r="AZ547" s="7">
        <v>53837797.399999999</v>
      </c>
      <c r="BA547" s="7">
        <v>32141400.920000002</v>
      </c>
      <c r="BB547" s="7">
        <v>0</v>
      </c>
      <c r="BC547" s="7"/>
      <c r="BD547" s="7"/>
      <c r="BE547" s="7"/>
      <c r="BF547" s="7"/>
    </row>
    <row r="548" spans="1:58" hidden="1" x14ac:dyDescent="0.25">
      <c r="A548" s="3" t="s">
        <v>168</v>
      </c>
      <c r="B548" s="3" t="str">
        <f t="shared" si="198"/>
        <v>GO</v>
      </c>
      <c r="C548" s="3" t="s">
        <v>1526</v>
      </c>
      <c r="D548" s="3">
        <v>6</v>
      </c>
      <c r="E548" s="11">
        <f t="shared" si="199"/>
        <v>0.21851673600376761</v>
      </c>
      <c r="F548" s="11">
        <f t="shared" si="200"/>
        <v>0.78148326399623236</v>
      </c>
      <c r="G548" s="7">
        <v>19.111477722832859</v>
      </c>
      <c r="H548" s="11">
        <f t="shared" si="201"/>
        <v>0.29870599981261409</v>
      </c>
      <c r="I548" s="7">
        <f t="shared" si="202"/>
        <v>-33602950.152857654</v>
      </c>
      <c r="J548" s="7">
        <v>5799616.9800000004</v>
      </c>
      <c r="K548" s="12">
        <v>0.11</v>
      </c>
      <c r="L548" s="7">
        <v>-267031.14</v>
      </c>
      <c r="M548" s="10">
        <f t="shared" si="203"/>
        <v>4.604289230148436E-2</v>
      </c>
      <c r="N548" s="12">
        <f t="shared" si="204"/>
        <v>0.15604289230148435</v>
      </c>
      <c r="O548" s="7">
        <f t="shared" si="205"/>
        <v>-2016177.0091714591</v>
      </c>
      <c r="P548" s="11">
        <f t="shared" si="206"/>
        <v>0.34763968312463611</v>
      </c>
      <c r="Q548" s="12">
        <f t="shared" si="207"/>
        <v>0.4576396831246361</v>
      </c>
      <c r="R548" s="12">
        <f t="shared" si="208"/>
        <v>0.30159679082315172</v>
      </c>
      <c r="S548" s="12">
        <f t="shared" si="209"/>
        <v>1.9327813421994793</v>
      </c>
      <c r="T548" s="7">
        <f t="shared" si="190"/>
        <v>-47915639.009999998</v>
      </c>
      <c r="U548" s="7">
        <f t="shared" si="191"/>
        <v>12339230.59</v>
      </c>
      <c r="V548" s="7">
        <f t="shared" si="210"/>
        <v>37445269.969999999</v>
      </c>
      <c r="W548" s="7">
        <f t="shared" si="193"/>
        <v>22809600.629999999</v>
      </c>
      <c r="X548" s="7">
        <f t="shared" si="189"/>
        <v>1</v>
      </c>
      <c r="Y548" s="7" t="str">
        <f t="shared" si="194"/>
        <v/>
      </c>
      <c r="Z548" s="7" t="str">
        <f t="shared" si="195"/>
        <v/>
      </c>
      <c r="AA548" s="7" t="str">
        <f t="shared" si="196"/>
        <v/>
      </c>
      <c r="AB548" s="7" t="str">
        <f t="shared" si="196"/>
        <v/>
      </c>
      <c r="AC548" s="8" t="str">
        <f t="shared" si="197"/>
        <v/>
      </c>
      <c r="AE548" s="9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>
        <v>2232463.44</v>
      </c>
      <c r="AR548" s="7">
        <v>22509775.850000001</v>
      </c>
      <c r="AS548" s="7">
        <v>13902448.529999999</v>
      </c>
      <c r="AT548" s="7">
        <v>1859827.51</v>
      </c>
      <c r="AU548" s="7">
        <v>2545635.27</v>
      </c>
      <c r="AV548" s="7">
        <v>27654201.41</v>
      </c>
      <c r="AW548" s="7">
        <v>19204523.010000002</v>
      </c>
      <c r="AX548" s="7">
        <v>2018334.12</v>
      </c>
      <c r="AY548" s="7">
        <v>12339230.59</v>
      </c>
      <c r="AZ548" s="7">
        <v>37445269.969999999</v>
      </c>
      <c r="BA548" s="7">
        <v>22809600.629999999</v>
      </c>
      <c r="BB548" s="7">
        <v>1</v>
      </c>
      <c r="BC548" s="7"/>
      <c r="BD548" s="7"/>
      <c r="BE548" s="7"/>
      <c r="BF548" s="7"/>
    </row>
    <row r="549" spans="1:58" hidden="1" x14ac:dyDescent="0.25">
      <c r="A549" s="3" t="s">
        <v>1081</v>
      </c>
      <c r="B549" s="3" t="str">
        <f t="shared" si="198"/>
        <v>RS</v>
      </c>
      <c r="C549" s="3" t="s">
        <v>1529</v>
      </c>
      <c r="D549" s="3">
        <v>6</v>
      </c>
      <c r="E549" s="11">
        <f t="shared" si="199"/>
        <v>0</v>
      </c>
      <c r="F549" s="11">
        <f t="shared" si="200"/>
        <v>1</v>
      </c>
      <c r="G549" s="7">
        <v>16.917161797809225</v>
      </c>
      <c r="H549" s="11">
        <f t="shared" si="201"/>
        <v>0.33834323595618448</v>
      </c>
      <c r="I549" s="7">
        <f t="shared" si="202"/>
        <v>-25950098.238563124</v>
      </c>
      <c r="J549" s="7">
        <v>20259149.390000001</v>
      </c>
      <c r="K549" s="12">
        <v>0.11</v>
      </c>
      <c r="L549" s="7">
        <v>-1622757.87</v>
      </c>
      <c r="M549" s="10">
        <f t="shared" si="203"/>
        <v>8.0100000190580556E-2</v>
      </c>
      <c r="N549" s="12">
        <f t="shared" si="204"/>
        <v>0.19010000019058054</v>
      </c>
      <c r="O549" s="7">
        <f t="shared" si="205"/>
        <v>-1557005.8943137873</v>
      </c>
      <c r="P549" s="11">
        <f t="shared" si="206"/>
        <v>7.6854455453215217E-2</v>
      </c>
      <c r="Q549" s="12">
        <f t="shared" si="207"/>
        <v>0.18685445545321522</v>
      </c>
      <c r="R549" s="12">
        <f t="shared" si="208"/>
        <v>-3.2455447373653246E-3</v>
      </c>
      <c r="S549" s="12">
        <f t="shared" si="209"/>
        <v>-1.7072828690749997E-2</v>
      </c>
      <c r="T549" s="7">
        <f t="shared" si="190"/>
        <v>-39219879.019999988</v>
      </c>
      <c r="U549" s="7">
        <f t="shared" si="191"/>
        <v>67881250.040000007</v>
      </c>
      <c r="V549" s="7">
        <f t="shared" si="210"/>
        <v>71580504.319999993</v>
      </c>
      <c r="W549" s="7">
        <f t="shared" si="193"/>
        <v>35520624.740000002</v>
      </c>
      <c r="X549" s="7">
        <f t="shared" si="189"/>
        <v>0</v>
      </c>
      <c r="Y549" s="7" t="str">
        <f t="shared" si="194"/>
        <v/>
      </c>
      <c r="Z549" s="7" t="str">
        <f t="shared" si="195"/>
        <v/>
      </c>
      <c r="AA549" s="7" t="str">
        <f t="shared" si="196"/>
        <v/>
      </c>
      <c r="AB549" s="7" t="str">
        <f t="shared" si="196"/>
        <v/>
      </c>
      <c r="AC549" s="8" t="str">
        <f t="shared" si="197"/>
        <v/>
      </c>
      <c r="AE549" s="9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>
        <v>48072417.079999998</v>
      </c>
      <c r="AR549" s="7">
        <v>79046845.040000007</v>
      </c>
      <c r="AS549" s="7">
        <v>24146599.329999998</v>
      </c>
      <c r="AT549" s="7">
        <v>0</v>
      </c>
      <c r="AU549" s="7">
        <v>56081864.210000001</v>
      </c>
      <c r="AV549" s="7">
        <v>55040188.890000001</v>
      </c>
      <c r="AW549" s="7">
        <v>28071005.41</v>
      </c>
      <c r="AX549" s="7">
        <v>0</v>
      </c>
      <c r="AY549" s="7">
        <v>67881250.040000007</v>
      </c>
      <c r="AZ549" s="7">
        <v>71580504.319999993</v>
      </c>
      <c r="BA549" s="7">
        <v>35520624.740000002</v>
      </c>
      <c r="BB549" s="7">
        <v>0</v>
      </c>
      <c r="BC549" s="7"/>
      <c r="BD549" s="7"/>
      <c r="BE549" s="7"/>
      <c r="BF549" s="7"/>
    </row>
    <row r="550" spans="1:58" hidden="1" x14ac:dyDescent="0.25">
      <c r="A550" s="3" t="s">
        <v>561</v>
      </c>
      <c r="B550" s="3" t="str">
        <f t="shared" si="198"/>
        <v>PB</v>
      </c>
      <c r="C550" s="3" t="s">
        <v>1528</v>
      </c>
      <c r="D550" s="3">
        <v>5</v>
      </c>
      <c r="E550" s="11">
        <f t="shared" si="199"/>
        <v>0.3187105306633044</v>
      </c>
      <c r="F550" s="11">
        <f t="shared" si="200"/>
        <v>0.68128946933669554</v>
      </c>
      <c r="G550" s="7">
        <v>17.973695572640171</v>
      </c>
      <c r="H550" s="11">
        <f t="shared" si="201"/>
        <v>0.24490579037406671</v>
      </c>
      <c r="I550" s="7">
        <f t="shared" si="202"/>
        <v>-72879583.848031804</v>
      </c>
      <c r="J550" s="7">
        <v>28696872.75</v>
      </c>
      <c r="K550" s="12">
        <v>0.1343</v>
      </c>
      <c r="L550" s="7">
        <v>-3802335.64</v>
      </c>
      <c r="M550" s="10">
        <f t="shared" si="203"/>
        <v>0.13250000002177939</v>
      </c>
      <c r="N550" s="12">
        <f t="shared" si="204"/>
        <v>0.26680000002177939</v>
      </c>
      <c r="O550" s="7">
        <f t="shared" si="205"/>
        <v>-4372775.0308819078</v>
      </c>
      <c r="P550" s="11">
        <f t="shared" si="206"/>
        <v>0.15237810297227972</v>
      </c>
      <c r="Q550" s="12">
        <f t="shared" si="207"/>
        <v>0.28667810297227969</v>
      </c>
      <c r="R550" s="12">
        <f t="shared" si="208"/>
        <v>1.9878102950500298E-2</v>
      </c>
      <c r="S550" s="12">
        <f t="shared" si="209"/>
        <v>7.4505633241670255E-2</v>
      </c>
      <c r="T550" s="7">
        <f t="shared" si="190"/>
        <v>-96517206.620000005</v>
      </c>
      <c r="U550" s="7">
        <f t="shared" si="191"/>
        <v>38793578.979999997</v>
      </c>
      <c r="V550" s="7">
        <f t="shared" si="210"/>
        <v>65756156.479999997</v>
      </c>
      <c r="W550" s="7">
        <f t="shared" si="193"/>
        <v>86416341</v>
      </c>
      <c r="X550" s="7">
        <f t="shared" si="189"/>
        <v>16861711.879999999</v>
      </c>
      <c r="Y550" s="7" t="str">
        <f t="shared" si="194"/>
        <v/>
      </c>
      <c r="Z550" s="7" t="str">
        <f t="shared" si="195"/>
        <v/>
      </c>
      <c r="AA550" s="7" t="str">
        <f t="shared" si="196"/>
        <v/>
      </c>
      <c r="AB550" s="7" t="str">
        <f t="shared" si="196"/>
        <v/>
      </c>
      <c r="AC550" s="8" t="str">
        <f t="shared" si="197"/>
        <v/>
      </c>
      <c r="AE550" s="9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>
        <v>27070141.34</v>
      </c>
      <c r="AR550" s="7">
        <v>54591795.310000002</v>
      </c>
      <c r="AS550" s="7">
        <v>59534290.659999996</v>
      </c>
      <c r="AT550" s="7">
        <v>8508842.0800000001</v>
      </c>
      <c r="AU550" s="7">
        <v>32287632.550000001</v>
      </c>
      <c r="AV550" s="7">
        <v>60321452.490000002</v>
      </c>
      <c r="AW550" s="7">
        <v>63239488.090000004</v>
      </c>
      <c r="AX550" s="7">
        <v>10442636.119999999</v>
      </c>
      <c r="AY550" s="7">
        <v>38793578.979999997</v>
      </c>
      <c r="AZ550" s="7">
        <v>65756156.479999997</v>
      </c>
      <c r="BA550" s="7">
        <v>86416341</v>
      </c>
      <c r="BB550" s="7">
        <v>16861711.879999999</v>
      </c>
      <c r="BC550" s="7"/>
      <c r="BD550" s="7"/>
      <c r="BE550" s="7"/>
      <c r="BF550" s="7"/>
    </row>
    <row r="551" spans="1:58" hidden="1" x14ac:dyDescent="0.25">
      <c r="A551" s="3" t="s">
        <v>785</v>
      </c>
      <c r="B551" s="3" t="str">
        <f t="shared" si="198"/>
        <v>PR</v>
      </c>
      <c r="C551" s="3" t="s">
        <v>1529</v>
      </c>
      <c r="D551" s="3">
        <v>7</v>
      </c>
      <c r="E551" s="11">
        <f t="shared" si="199"/>
        <v>0.57755079661091957</v>
      </c>
      <c r="F551" s="11">
        <f t="shared" si="200"/>
        <v>0.42244920338908043</v>
      </c>
      <c r="G551" s="7">
        <v>10.910689433534417</v>
      </c>
      <c r="H551" s="11">
        <f t="shared" si="201"/>
        <v>9.2184241192445435E-2</v>
      </c>
      <c r="I551" s="7">
        <f t="shared" si="202"/>
        <v>-32654434.520562552</v>
      </c>
      <c r="J551" s="7">
        <v>7578835.4400000004</v>
      </c>
      <c r="K551" s="12">
        <v>0.14000000000000001</v>
      </c>
      <c r="L551" s="7">
        <v>-599992.1</v>
      </c>
      <c r="M551" s="10">
        <f t="shared" si="203"/>
        <v>7.9166793467150401E-2</v>
      </c>
      <c r="N551" s="12">
        <f t="shared" si="204"/>
        <v>0.2191667934671504</v>
      </c>
      <c r="O551" s="7">
        <f t="shared" si="205"/>
        <v>-1959266.0712337531</v>
      </c>
      <c r="P551" s="11">
        <f t="shared" si="206"/>
        <v>0.25851809116912994</v>
      </c>
      <c r="Q551" s="12">
        <f t="shared" si="207"/>
        <v>0.39851809116912995</v>
      </c>
      <c r="R551" s="12">
        <f t="shared" si="208"/>
        <v>0.17935129770197955</v>
      </c>
      <c r="S551" s="12">
        <f t="shared" si="209"/>
        <v>0.81833244381914749</v>
      </c>
      <c r="T551" s="7">
        <f t="shared" si="190"/>
        <v>-35970332.310000002</v>
      </c>
      <c r="U551" s="7">
        <f t="shared" si="191"/>
        <v>5666992.4400000004</v>
      </c>
      <c r="V551" s="7">
        <f t="shared" si="210"/>
        <v>15195638.23</v>
      </c>
      <c r="W551" s="7">
        <f t="shared" si="193"/>
        <v>26441686.52</v>
      </c>
      <c r="X551" s="7">
        <f t="shared" si="189"/>
        <v>0</v>
      </c>
      <c r="Y551" s="7" t="str">
        <f t="shared" si="194"/>
        <v/>
      </c>
      <c r="Z551" s="7" t="str">
        <f t="shared" si="195"/>
        <v/>
      </c>
      <c r="AA551" s="7" t="str">
        <f t="shared" si="196"/>
        <v/>
      </c>
      <c r="AB551" s="7" t="str">
        <f t="shared" si="196"/>
        <v/>
      </c>
      <c r="AC551" s="8" t="str">
        <f t="shared" si="197"/>
        <v/>
      </c>
      <c r="AE551" s="9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>
        <v>4552153.28</v>
      </c>
      <c r="AR551" s="7">
        <v>11901401.15</v>
      </c>
      <c r="AS551" s="7">
        <v>13096559.970000001</v>
      </c>
      <c r="AT551" s="7">
        <v>0</v>
      </c>
      <c r="AU551" s="7">
        <v>5079676.41</v>
      </c>
      <c r="AV551" s="7">
        <v>12947557.26</v>
      </c>
      <c r="AW551" s="7">
        <v>22697762.129999999</v>
      </c>
      <c r="AX551" s="7">
        <v>0</v>
      </c>
      <c r="AY551" s="7">
        <v>5666992.4400000004</v>
      </c>
      <c r="AZ551" s="7">
        <v>15195638.23</v>
      </c>
      <c r="BA551" s="7">
        <v>26441686.52</v>
      </c>
      <c r="BB551" s="7">
        <v>0</v>
      </c>
      <c r="BC551" s="7"/>
      <c r="BD551" s="7"/>
      <c r="BE551" s="7"/>
      <c r="BF551" s="7"/>
    </row>
    <row r="552" spans="1:58" hidden="1" x14ac:dyDescent="0.25">
      <c r="A552" s="3" t="s">
        <v>1371</v>
      </c>
      <c r="B552" s="3" t="str">
        <f t="shared" si="198"/>
        <v>SP</v>
      </c>
      <c r="C552" s="3" t="s">
        <v>1530</v>
      </c>
      <c r="D552" s="3">
        <v>7</v>
      </c>
      <c r="E552" s="11">
        <f t="shared" si="199"/>
        <v>0.19229990956535015</v>
      </c>
      <c r="F552" s="11">
        <f t="shared" si="200"/>
        <v>0.80770009043464985</v>
      </c>
      <c r="G552" s="7">
        <v>34.208981384644417</v>
      </c>
      <c r="H552" s="11">
        <f t="shared" si="201"/>
        <v>0.55261194716109097</v>
      </c>
      <c r="I552" s="7">
        <f t="shared" si="202"/>
        <v>-15073906.728296692</v>
      </c>
      <c r="J552" s="7">
        <v>10675662.668571429</v>
      </c>
      <c r="K552" s="12">
        <v>0.11</v>
      </c>
      <c r="L552" s="7">
        <v>0</v>
      </c>
      <c r="M552" s="10">
        <f t="shared" si="203"/>
        <v>0</v>
      </c>
      <c r="N552" s="12">
        <f t="shared" si="204"/>
        <v>0.11</v>
      </c>
      <c r="O552" s="7">
        <f t="shared" si="205"/>
        <v>-904434.4036978014</v>
      </c>
      <c r="P552" s="11">
        <f t="shared" si="206"/>
        <v>8.4719275212807837E-2</v>
      </c>
      <c r="Q552" s="12">
        <f t="shared" si="207"/>
        <v>0.19471927521280785</v>
      </c>
      <c r="R552" s="12">
        <f t="shared" si="208"/>
        <v>8.4719275212807851E-2</v>
      </c>
      <c r="S552" s="12">
        <f t="shared" si="209"/>
        <v>0.77017522920734405</v>
      </c>
      <c r="T552" s="7">
        <f t="shared" si="190"/>
        <v>-33693136.489999995</v>
      </c>
      <c r="U552" s="7">
        <f t="shared" si="191"/>
        <v>17511199.510000002</v>
      </c>
      <c r="V552" s="7">
        <f t="shared" si="210"/>
        <v>27213949.390000001</v>
      </c>
      <c r="W552" s="7">
        <f t="shared" si="193"/>
        <v>23990386.609999999</v>
      </c>
      <c r="X552" s="7">
        <f t="shared" si="189"/>
        <v>0</v>
      </c>
      <c r="Y552" s="7" t="str">
        <f t="shared" si="194"/>
        <v/>
      </c>
      <c r="Z552" s="7" t="str">
        <f t="shared" si="195"/>
        <v/>
      </c>
      <c r="AA552" s="7" t="str">
        <f t="shared" si="196"/>
        <v/>
      </c>
      <c r="AB552" s="7" t="str">
        <f t="shared" si="196"/>
        <v/>
      </c>
      <c r="AC552" s="8" t="str">
        <f t="shared" si="197"/>
        <v/>
      </c>
      <c r="AE552" s="9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>
        <v>15108802.48</v>
      </c>
      <c r="AR552" s="7">
        <v>23197048.809999999</v>
      </c>
      <c r="AS552" s="7">
        <v>17696032.420000002</v>
      </c>
      <c r="AT552" s="7">
        <v>25800104.129999999</v>
      </c>
      <c r="AU552" s="7">
        <v>18914037</v>
      </c>
      <c r="AV552" s="7">
        <v>27274587.579999998</v>
      </c>
      <c r="AW552" s="7">
        <v>22648482.420000002</v>
      </c>
      <c r="AX552" s="7">
        <v>31091011.280000001</v>
      </c>
      <c r="AY552" s="7">
        <v>17511199.510000002</v>
      </c>
      <c r="AZ552" s="7">
        <v>27213949.390000001</v>
      </c>
      <c r="BA552" s="7">
        <v>23990386.609999999</v>
      </c>
      <c r="BB552" s="7">
        <v>0</v>
      </c>
      <c r="BC552" s="7"/>
      <c r="BD552" s="7"/>
      <c r="BE552" s="7"/>
      <c r="BF552" s="7"/>
    </row>
    <row r="553" spans="1:58" hidden="1" x14ac:dyDescent="0.25">
      <c r="A553" s="3" t="s">
        <v>70</v>
      </c>
      <c r="B553" s="3" t="str">
        <f t="shared" si="198"/>
        <v>CE</v>
      </c>
      <c r="C553" s="3" t="s">
        <v>1528</v>
      </c>
      <c r="D553" s="3">
        <v>7</v>
      </c>
      <c r="E553" s="11">
        <f t="shared" si="199"/>
        <v>0</v>
      </c>
      <c r="F553" s="11">
        <f t="shared" si="200"/>
        <v>1</v>
      </c>
      <c r="G553" s="7">
        <v>20.403419927738291</v>
      </c>
      <c r="H553" s="11">
        <f t="shared" si="201"/>
        <v>0.40806839855476584</v>
      </c>
      <c r="I553" s="7">
        <f t="shared" si="202"/>
        <v>-8726403.9296138566</v>
      </c>
      <c r="J553" s="7">
        <v>5920449.1699999999</v>
      </c>
      <c r="K553" s="12">
        <v>0.11</v>
      </c>
      <c r="L553" s="7">
        <v>-219631.87</v>
      </c>
      <c r="M553" s="10">
        <f t="shared" si="203"/>
        <v>3.7097163355935034E-2</v>
      </c>
      <c r="N553" s="12">
        <f t="shared" si="204"/>
        <v>0.14709716335593503</v>
      </c>
      <c r="O553" s="7">
        <f t="shared" si="205"/>
        <v>-523584.2357768314</v>
      </c>
      <c r="P553" s="11">
        <f t="shared" si="206"/>
        <v>8.8436573094813245E-2</v>
      </c>
      <c r="Q553" s="12">
        <f t="shared" si="207"/>
        <v>0.19843657309481325</v>
      </c>
      <c r="R553" s="12">
        <f t="shared" si="208"/>
        <v>5.1339409738878211E-2</v>
      </c>
      <c r="S553" s="12">
        <f t="shared" si="209"/>
        <v>0.34901699371762085</v>
      </c>
      <c r="T553" s="7">
        <f t="shared" si="190"/>
        <v>-14742250.470000001</v>
      </c>
      <c r="U553" s="7">
        <f t="shared" si="191"/>
        <v>3099268.47</v>
      </c>
      <c r="V553" s="7">
        <f t="shared" si="210"/>
        <v>17346460.870000001</v>
      </c>
      <c r="W553" s="7">
        <f t="shared" si="193"/>
        <v>495058.07</v>
      </c>
      <c r="X553" s="7">
        <f t="shared" si="189"/>
        <v>0</v>
      </c>
      <c r="Y553" s="7" t="str">
        <f t="shared" si="194"/>
        <v/>
      </c>
      <c r="Z553" s="7" t="str">
        <f t="shared" si="195"/>
        <v/>
      </c>
      <c r="AA553" s="7" t="str">
        <f t="shared" si="196"/>
        <v/>
      </c>
      <c r="AB553" s="7" t="str">
        <f t="shared" si="196"/>
        <v/>
      </c>
      <c r="AC553" s="8" t="str">
        <f t="shared" si="197"/>
        <v/>
      </c>
      <c r="AE553" s="9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>
        <v>1133409.51</v>
      </c>
      <c r="AR553" s="7">
        <v>12942774.77</v>
      </c>
      <c r="AS553" s="7">
        <v>0</v>
      </c>
      <c r="AT553" s="7">
        <v>0</v>
      </c>
      <c r="AU553" s="7">
        <v>2272718.91</v>
      </c>
      <c r="AV553" s="7">
        <v>15561573.98</v>
      </c>
      <c r="AW553" s="7">
        <v>0</v>
      </c>
      <c r="AX553" s="7">
        <v>0</v>
      </c>
      <c r="AY553" s="7">
        <v>3099268.47</v>
      </c>
      <c r="AZ553" s="7">
        <v>17346460.870000001</v>
      </c>
      <c r="BA553" s="7">
        <v>495058.07</v>
      </c>
      <c r="BB553" s="7">
        <v>0</v>
      </c>
      <c r="BC553" s="7"/>
      <c r="BD553" s="7"/>
      <c r="BE553" s="7"/>
      <c r="BF553" s="7"/>
    </row>
    <row r="554" spans="1:58" hidden="1" x14ac:dyDescent="0.25">
      <c r="A554" s="3" t="s">
        <v>1082</v>
      </c>
      <c r="B554" s="3" t="str">
        <f t="shared" si="198"/>
        <v>RS</v>
      </c>
      <c r="C554" s="3" t="s">
        <v>1529</v>
      </c>
      <c r="D554" s="3">
        <v>7</v>
      </c>
      <c r="E554" s="11">
        <f t="shared" si="199"/>
        <v>0.4753842288590141</v>
      </c>
      <c r="F554" s="11">
        <f t="shared" si="200"/>
        <v>0.5246157711409859</v>
      </c>
      <c r="G554" s="7">
        <v>14.376648908255973</v>
      </c>
      <c r="H554" s="11">
        <f t="shared" si="201"/>
        <v>0.15084433506855841</v>
      </c>
      <c r="I554" s="7">
        <f t="shared" si="202"/>
        <v>-45436020.660400435</v>
      </c>
      <c r="J554" s="7">
        <v>7180031.0800000001</v>
      </c>
      <c r="K554" s="12">
        <v>0.11</v>
      </c>
      <c r="L554" s="7">
        <v>-2441210.5699999998</v>
      </c>
      <c r="M554" s="10">
        <f t="shared" si="203"/>
        <v>0.34000000038997041</v>
      </c>
      <c r="N554" s="12">
        <f t="shared" si="204"/>
        <v>0.4500000003899704</v>
      </c>
      <c r="O554" s="7">
        <f t="shared" si="205"/>
        <v>-2726161.2396240262</v>
      </c>
      <c r="P554" s="11">
        <f t="shared" si="206"/>
        <v>0.37968655138802354</v>
      </c>
      <c r="Q554" s="12">
        <f t="shared" si="207"/>
        <v>0.48968655138802353</v>
      </c>
      <c r="R554" s="12">
        <f t="shared" si="208"/>
        <v>3.9686550998053127E-2</v>
      </c>
      <c r="S554" s="12">
        <f t="shared" si="209"/>
        <v>8.8192335474801542E-2</v>
      </c>
      <c r="T554" s="7">
        <f t="shared" si="190"/>
        <v>-53507292.640000008</v>
      </c>
      <c r="U554" s="7">
        <f t="shared" si="191"/>
        <v>9406841.2799999993</v>
      </c>
      <c r="V554" s="7">
        <f t="shared" si="210"/>
        <v>28070769.59</v>
      </c>
      <c r="W554" s="7">
        <f t="shared" si="193"/>
        <v>37260038.880000003</v>
      </c>
      <c r="X554" s="7">
        <f t="shared" si="189"/>
        <v>2416674.5499999998</v>
      </c>
      <c r="Y554" s="7" t="str">
        <f t="shared" si="194"/>
        <v/>
      </c>
      <c r="Z554" s="7" t="str">
        <f t="shared" si="195"/>
        <v/>
      </c>
      <c r="AA554" s="7" t="str">
        <f t="shared" si="196"/>
        <v/>
      </c>
      <c r="AB554" s="7" t="str">
        <f t="shared" si="196"/>
        <v/>
      </c>
      <c r="AC554" s="8" t="str">
        <f t="shared" si="197"/>
        <v/>
      </c>
      <c r="AE554" s="9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>
        <v>7138215.2400000002</v>
      </c>
      <c r="AR554" s="7">
        <v>26580299.539999999</v>
      </c>
      <c r="AS554" s="7">
        <v>24419711.609999999</v>
      </c>
      <c r="AT554" s="7">
        <v>2090280.96</v>
      </c>
      <c r="AU554" s="7">
        <v>8077398.7800000003</v>
      </c>
      <c r="AV554" s="7">
        <v>26988886.239999998</v>
      </c>
      <c r="AW554" s="7">
        <v>30256599.010000002</v>
      </c>
      <c r="AX554" s="7">
        <v>2222650.98</v>
      </c>
      <c r="AY554" s="7">
        <v>9406841.2799999993</v>
      </c>
      <c r="AZ554" s="7">
        <v>28070769.59</v>
      </c>
      <c r="BA554" s="7">
        <v>37260038.880000003</v>
      </c>
      <c r="BB554" s="7">
        <v>2416674.5499999998</v>
      </c>
      <c r="BC554" s="7"/>
      <c r="BD554" s="7"/>
      <c r="BE554" s="7"/>
      <c r="BF554" s="7"/>
    </row>
    <row r="555" spans="1:58" hidden="1" x14ac:dyDescent="0.25">
      <c r="A555" s="3" t="s">
        <v>169</v>
      </c>
      <c r="B555" s="3" t="str">
        <f t="shared" si="198"/>
        <v>GO</v>
      </c>
      <c r="C555" s="3" t="s">
        <v>1526</v>
      </c>
      <c r="D555" s="3">
        <v>7</v>
      </c>
      <c r="E555" s="11">
        <f t="shared" si="199"/>
        <v>7.1472880592799493E-2</v>
      </c>
      <c r="F555" s="11">
        <f t="shared" si="200"/>
        <v>0.92852711940720045</v>
      </c>
      <c r="G555" s="7">
        <v>41.141189025439807</v>
      </c>
      <c r="H555" s="11">
        <f t="shared" si="201"/>
        <v>0.76401419469557508</v>
      </c>
      <c r="I555" s="7">
        <f t="shared" si="202"/>
        <v>-3633581.9316666448</v>
      </c>
      <c r="J555" s="7">
        <v>4039973.47</v>
      </c>
      <c r="K555" s="12">
        <v>0.11</v>
      </c>
      <c r="L555" s="7">
        <v>-318753.90999999997</v>
      </c>
      <c r="M555" s="10">
        <f t="shared" si="203"/>
        <v>7.8900000796292349E-2</v>
      </c>
      <c r="N555" s="12">
        <f t="shared" si="204"/>
        <v>0.18890000079629235</v>
      </c>
      <c r="O555" s="7">
        <f t="shared" si="205"/>
        <v>-218014.91589999868</v>
      </c>
      <c r="P555" s="11">
        <f t="shared" si="206"/>
        <v>5.3964442469469652E-2</v>
      </c>
      <c r="Q555" s="12">
        <f t="shared" si="207"/>
        <v>0.16396444246946965</v>
      </c>
      <c r="R555" s="12">
        <f t="shared" si="208"/>
        <v>-2.4935558326822704E-2</v>
      </c>
      <c r="S555" s="12">
        <f t="shared" si="209"/>
        <v>-0.13200401387881899</v>
      </c>
      <c r="T555" s="7">
        <f t="shared" si="190"/>
        <v>-15397459.719999999</v>
      </c>
      <c r="U555" s="7">
        <f t="shared" si="191"/>
        <v>5575204.79</v>
      </c>
      <c r="V555" s="7">
        <f t="shared" si="210"/>
        <v>14296958.92</v>
      </c>
      <c r="W555" s="7">
        <f t="shared" si="193"/>
        <v>7569207.4100000001</v>
      </c>
      <c r="X555" s="7">
        <f t="shared" si="193"/>
        <v>893501.82</v>
      </c>
      <c r="Y555" s="7" t="str">
        <f t="shared" si="194"/>
        <v/>
      </c>
      <c r="Z555" s="7" t="str">
        <f t="shared" si="195"/>
        <v/>
      </c>
      <c r="AA555" s="7" t="str">
        <f t="shared" si="196"/>
        <v/>
      </c>
      <c r="AB555" s="7" t="str">
        <f t="shared" si="196"/>
        <v/>
      </c>
      <c r="AC555" s="8" t="str">
        <f t="shared" si="197"/>
        <v/>
      </c>
      <c r="AE555" s="9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>
        <v>3552243.47</v>
      </c>
      <c r="AR555" s="7">
        <v>8702982.1899999995</v>
      </c>
      <c r="AS555" s="7">
        <v>4737445.96</v>
      </c>
      <c r="AT555" s="7">
        <v>797241.88</v>
      </c>
      <c r="AU555" s="7">
        <v>4253827.29</v>
      </c>
      <c r="AV555" s="7">
        <v>12780547.35</v>
      </c>
      <c r="AW555" s="7">
        <v>5874892.3899999997</v>
      </c>
      <c r="AX555" s="7">
        <v>857335.28</v>
      </c>
      <c r="AY555" s="7">
        <v>5575204.79</v>
      </c>
      <c r="AZ555" s="7">
        <v>14296958.92</v>
      </c>
      <c r="BA555" s="7">
        <v>7569207.4100000001</v>
      </c>
      <c r="BB555" s="7">
        <v>893501.82</v>
      </c>
      <c r="BC555" s="7"/>
      <c r="BD555" s="7"/>
      <c r="BE555" s="7"/>
      <c r="BF555" s="7"/>
    </row>
    <row r="556" spans="1:58" hidden="1" x14ac:dyDescent="0.25">
      <c r="A556" s="3" t="s">
        <v>786</v>
      </c>
      <c r="B556" s="3" t="str">
        <f t="shared" si="198"/>
        <v>PR</v>
      </c>
      <c r="C556" s="3" t="s">
        <v>1529</v>
      </c>
      <c r="D556" s="3">
        <v>6</v>
      </c>
      <c r="E556" s="11">
        <f t="shared" si="199"/>
        <v>0.41070124252881479</v>
      </c>
      <c r="F556" s="11">
        <f t="shared" si="200"/>
        <v>0.58929875747118521</v>
      </c>
      <c r="G556" s="7">
        <v>19.525346630001824</v>
      </c>
      <c r="H556" s="11">
        <f t="shared" si="201"/>
        <v>0.23012525016508537</v>
      </c>
      <c r="I556" s="7">
        <f t="shared" si="202"/>
        <v>-50067033.859153986</v>
      </c>
      <c r="J556" s="7">
        <v>11330069.859999999</v>
      </c>
      <c r="K556" s="12">
        <v>0.21</v>
      </c>
      <c r="L556" s="7">
        <v>-286084.26</v>
      </c>
      <c r="M556" s="10">
        <f t="shared" si="203"/>
        <v>2.524999965004629E-2</v>
      </c>
      <c r="N556" s="12">
        <f t="shared" si="204"/>
        <v>0.23524999965004628</v>
      </c>
      <c r="O556" s="7">
        <f t="shared" si="205"/>
        <v>-3004022.0315492391</v>
      </c>
      <c r="P556" s="11">
        <f t="shared" si="206"/>
        <v>0.26513711465758244</v>
      </c>
      <c r="Q556" s="12">
        <f t="shared" si="207"/>
        <v>0.47513711465758246</v>
      </c>
      <c r="R556" s="12">
        <f t="shared" si="208"/>
        <v>0.23988711500753618</v>
      </c>
      <c r="S556" s="12">
        <f t="shared" si="209"/>
        <v>1.0197114361929351</v>
      </c>
      <c r="T556" s="7">
        <f t="shared" ref="T556:T610" si="211">IF(SUM(U556:X556)&lt;&gt;0,U556-V556-W556+X556,"")</f>
        <v>-65032700.280000001</v>
      </c>
      <c r="U556" s="7">
        <f t="shared" ref="U556:V610" si="212">IF(SUM($BC556:$BF556)&lt;&gt;0,BC556,IF(SUM($AY556:$BB556)&lt;&gt;0,AY556,IF(SUM($AU556:$AX556)&lt;&gt;0,AU556,IF(SUM($AQ556:$AT556)&lt;&gt;0,AQ556,""))))</f>
        <v>30248656.289999999</v>
      </c>
      <c r="V556" s="7">
        <f t="shared" si="212"/>
        <v>38323689.469999999</v>
      </c>
      <c r="W556" s="7">
        <f>IF(SUM($BC556:$BF556)&lt;&gt;0,BE556,IF(SUM($AY556:$BB556)&lt;&gt;0,BA556,IF(SUM($AU556:$AX556)&lt;&gt;0,AW556,IF(SUM($AQ556:$AT556)&lt;&gt;0,AS556,""))))</f>
        <v>56957667.100000001</v>
      </c>
      <c r="X556" s="7">
        <f t="shared" ref="X556:X610" si="213">IF(SUM($BC556:$BF556)&lt;&gt;0,BF556,IF(SUM($AY556:$BB556)&lt;&gt;0,BB556,IF(SUM($AU556:$AX556)&lt;&gt;0,AX556,IF(SUM($AQ556:$AT556)&lt;&gt;0,AT556,""))))</f>
        <v>0</v>
      </c>
      <c r="Y556" s="7" t="str">
        <f t="shared" ref="Y556:Y610" si="214">IF(SUM(AA556:AC556)&lt;&gt;0,AA556-(AB556/3)-(AC556/3),"")</f>
        <v/>
      </c>
      <c r="Z556" s="7" t="str">
        <f t="shared" ref="Z556:Z610" si="215">IF(SUM(AA556:AC556)&lt;&gt;0,AA556-AB556-AC556,"")</f>
        <v/>
      </c>
      <c r="AA556" s="7" t="str">
        <f t="shared" ref="AA556:AB610" si="216">IF(SUM($AN556:$AP556)&lt;&gt;0,AN556,IF(SUM($AK556:$AM556)&lt;&gt;0,AK556,IF(SUM($AH556:$AJ556)&lt;&gt;0,AH556,IF(SUM($AE556:$AG556)&lt;&gt;0,AE556,""))))</f>
        <v/>
      </c>
      <c r="AB556" s="7" t="str">
        <f t="shared" si="216"/>
        <v/>
      </c>
      <c r="AC556" s="8" t="str">
        <f t="shared" ref="AC556:AC610" si="217">IF(SUM($AN556:$AP556)&lt;&gt;0,AP556,IF(SUM($AK556:$AM556)&lt;&gt;0,AM556,IF(SUM($AH556:$AJ556)&lt;&gt;0,AJ556,IF(SUM($AE556:$AG556)&lt;&gt;0,AG556,""))))</f>
        <v/>
      </c>
      <c r="AE556" s="9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>
        <v>24237456.98</v>
      </c>
      <c r="AR556" s="7">
        <v>32344217.879999999</v>
      </c>
      <c r="AS556" s="7">
        <v>38297907.109999999</v>
      </c>
      <c r="AT556" s="7">
        <v>0</v>
      </c>
      <c r="AU556" s="7">
        <v>26595469.219999999</v>
      </c>
      <c r="AV556" s="7">
        <v>40899089.530000001</v>
      </c>
      <c r="AW556" s="7">
        <v>50253743.909999996</v>
      </c>
      <c r="AX556" s="7">
        <v>0</v>
      </c>
      <c r="AY556" s="7">
        <v>30248656.289999999</v>
      </c>
      <c r="AZ556" s="7">
        <v>38323689.469999999</v>
      </c>
      <c r="BA556" s="7">
        <v>56957667.100000001</v>
      </c>
      <c r="BB556" s="7">
        <v>0</v>
      </c>
      <c r="BC556" s="7"/>
      <c r="BD556" s="7"/>
      <c r="BE556" s="7"/>
      <c r="BF556" s="7"/>
    </row>
    <row r="557" spans="1:58" x14ac:dyDescent="0.25">
      <c r="A557" s="26" t="s">
        <v>501</v>
      </c>
      <c r="B557" s="3" t="str">
        <f t="shared" si="198"/>
        <v>MT</v>
      </c>
      <c r="C557" s="3" t="s">
        <v>1526</v>
      </c>
      <c r="D557" s="3">
        <v>6</v>
      </c>
      <c r="E557" s="11">
        <f t="shared" si="199"/>
        <v>0</v>
      </c>
      <c r="F557" s="11">
        <f t="shared" si="200"/>
        <v>1</v>
      </c>
      <c r="G557" s="7">
        <v>20.189091327307992</v>
      </c>
      <c r="H557" s="11">
        <f t="shared" si="201"/>
        <v>0.40378182654615985</v>
      </c>
      <c r="I557" s="7">
        <f t="shared" si="202"/>
        <v>-25413469.702294931</v>
      </c>
      <c r="J557" s="7">
        <v>21113672.600000001</v>
      </c>
      <c r="K557" s="12">
        <v>0.11</v>
      </c>
      <c r="L557" s="7">
        <v>-1953014.72</v>
      </c>
      <c r="M557" s="10">
        <f t="shared" si="203"/>
        <v>9.2500000213132025E-2</v>
      </c>
      <c r="N557" s="12">
        <f t="shared" si="204"/>
        <v>0.20250000021313203</v>
      </c>
      <c r="O557" s="7">
        <f t="shared" si="205"/>
        <v>-1524808.1821376958</v>
      </c>
      <c r="P557" s="11">
        <f t="shared" si="206"/>
        <v>7.2218993399456977E-2</v>
      </c>
      <c r="Q557" s="12">
        <f t="shared" si="207"/>
        <v>0.18221899339945696</v>
      </c>
      <c r="R557" s="12">
        <f t="shared" si="208"/>
        <v>-2.0281006813675062E-2</v>
      </c>
      <c r="S557" s="12">
        <f t="shared" si="209"/>
        <v>-0.10015311996211962</v>
      </c>
      <c r="T557" s="7">
        <f t="shared" si="211"/>
        <v>-42624446.610000007</v>
      </c>
      <c r="U557" s="7">
        <f t="shared" si="212"/>
        <v>37580101.549999997</v>
      </c>
      <c r="V557" s="7">
        <f t="shared" si="212"/>
        <v>50740720.090000004</v>
      </c>
      <c r="W557" s="7">
        <f>IF(SUM($BC557:$BF557)&lt;&gt;0,BE557,IF(SUM($AY557:$BB557)&lt;&gt;0,BA557,IF(SUM($AU557:$AX557)&lt;&gt;0,AW557,IF(SUM($AQ557:$AT557)&lt;&gt;0,AS557,""))))</f>
        <v>29463828.07</v>
      </c>
      <c r="X557" s="7">
        <f t="shared" si="213"/>
        <v>0</v>
      </c>
      <c r="Y557" s="7" t="str">
        <f t="shared" si="214"/>
        <v/>
      </c>
      <c r="Z557" s="7" t="str">
        <f t="shared" si="215"/>
        <v/>
      </c>
      <c r="AA557" s="7" t="str">
        <f t="shared" si="216"/>
        <v/>
      </c>
      <c r="AB557" s="7" t="str">
        <f t="shared" si="216"/>
        <v/>
      </c>
      <c r="AC557" s="8" t="str">
        <f t="shared" si="217"/>
        <v/>
      </c>
      <c r="AE557" s="9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>
        <v>24650275.84</v>
      </c>
      <c r="AR557" s="7">
        <v>33537651.710000001</v>
      </c>
      <c r="AS557" s="7">
        <v>11096863.67</v>
      </c>
      <c r="AT557" s="7">
        <v>65509.15</v>
      </c>
      <c r="AU557" s="7">
        <v>30249023.489999998</v>
      </c>
      <c r="AV557" s="7">
        <v>36777172.759999998</v>
      </c>
      <c r="AW557" s="7">
        <v>18780024</v>
      </c>
      <c r="AX557" s="7">
        <v>24134.95</v>
      </c>
      <c r="AY557" s="7">
        <v>37580101.549999997</v>
      </c>
      <c r="AZ557" s="7">
        <v>50740720.090000004</v>
      </c>
      <c r="BA557" s="7">
        <v>29463828.07</v>
      </c>
      <c r="BB557" s="7">
        <v>0</v>
      </c>
      <c r="BC557" s="7"/>
      <c r="BD557" s="7"/>
      <c r="BE557" s="7"/>
      <c r="BF557" s="7"/>
    </row>
    <row r="558" spans="1:58" hidden="1" x14ac:dyDescent="0.25">
      <c r="A558" s="3" t="s">
        <v>787</v>
      </c>
      <c r="B558" s="3" t="str">
        <f t="shared" si="198"/>
        <v>PR</v>
      </c>
      <c r="C558" s="3" t="s">
        <v>1529</v>
      </c>
      <c r="D558" s="3">
        <v>4</v>
      </c>
      <c r="E558" s="11">
        <f t="shared" si="199"/>
        <v>0</v>
      </c>
      <c r="F558" s="11">
        <f t="shared" si="200"/>
        <v>1</v>
      </c>
      <c r="G558" s="7">
        <v>38.886866634405578</v>
      </c>
      <c r="H558" s="11">
        <f t="shared" si="201"/>
        <v>0.77773733268811152</v>
      </c>
      <c r="I558" s="7">
        <f t="shared" si="202"/>
        <v>-47723932.851552784</v>
      </c>
      <c r="J558" s="7">
        <v>98100382.070000008</v>
      </c>
      <c r="K558" s="12">
        <v>0.11</v>
      </c>
      <c r="L558" s="7">
        <v>-4706041.6500000004</v>
      </c>
      <c r="M558" s="10">
        <f t="shared" si="203"/>
        <v>4.7971695427668992E-2</v>
      </c>
      <c r="N558" s="12">
        <f t="shared" si="204"/>
        <v>0.15797169542766898</v>
      </c>
      <c r="O558" s="7">
        <f t="shared" si="205"/>
        <v>-2863435.9710931671</v>
      </c>
      <c r="P558" s="11">
        <f t="shared" si="206"/>
        <v>2.9188836074562362E-2</v>
      </c>
      <c r="Q558" s="12">
        <f t="shared" si="207"/>
        <v>0.13918883607456237</v>
      </c>
      <c r="R558" s="12">
        <f t="shared" si="208"/>
        <v>-1.8782859353106612E-2</v>
      </c>
      <c r="S558" s="12">
        <f t="shared" si="209"/>
        <v>-0.11890015677971111</v>
      </c>
      <c r="T558" s="7">
        <f t="shared" si="211"/>
        <v>-214718618.41999999</v>
      </c>
      <c r="U558" s="7">
        <f t="shared" si="212"/>
        <v>270361598.63</v>
      </c>
      <c r="V558" s="7">
        <f t="shared" si="212"/>
        <v>342987475.82999998</v>
      </c>
      <c r="W558" s="7">
        <f>IF(SUM($BC558:$BF558)&lt;&gt;0,BE558,IF(SUM($AY558:$BB558)&lt;&gt;0,BA558,IF(SUM($AU558:$AX558)&lt;&gt;0,AW558,IF(SUM($AQ558:$AT558)&lt;&gt;0,AS558,""))))</f>
        <v>143142090.47</v>
      </c>
      <c r="X558" s="7">
        <f t="shared" si="213"/>
        <v>1049349.25</v>
      </c>
      <c r="Y558" s="7" t="str">
        <f t="shared" si="214"/>
        <v/>
      </c>
      <c r="Z558" s="7" t="str">
        <f t="shared" si="215"/>
        <v/>
      </c>
      <c r="AA558" s="7" t="str">
        <f t="shared" si="216"/>
        <v/>
      </c>
      <c r="AB558" s="7" t="str">
        <f t="shared" si="216"/>
        <v/>
      </c>
      <c r="AC558" s="8" t="str">
        <f t="shared" si="217"/>
        <v/>
      </c>
      <c r="AE558" s="9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>
        <v>180120795.75999999</v>
      </c>
      <c r="AR558" s="7">
        <v>276396174.75</v>
      </c>
      <c r="AS558" s="7">
        <v>74511347.969999999</v>
      </c>
      <c r="AT558" s="7">
        <v>1879125.48</v>
      </c>
      <c r="AU558" s="7">
        <v>220301046.25</v>
      </c>
      <c r="AV558" s="7">
        <v>333167535.82999998</v>
      </c>
      <c r="AW558" s="7">
        <v>97114985.239999995</v>
      </c>
      <c r="AX558" s="7">
        <v>1318819.6399999999</v>
      </c>
      <c r="AY558" s="7">
        <v>270361598.63</v>
      </c>
      <c r="AZ558" s="7">
        <v>342987475.82999998</v>
      </c>
      <c r="BA558" s="7">
        <v>143142090.47</v>
      </c>
      <c r="BB558" s="7">
        <v>1049349.25</v>
      </c>
      <c r="BC558" s="7"/>
      <c r="BD558" s="7"/>
      <c r="BE558" s="7"/>
      <c r="BF558" s="7"/>
    </row>
    <row r="559" spans="1:58" hidden="1" x14ac:dyDescent="0.25">
      <c r="A559" s="3" t="s">
        <v>788</v>
      </c>
      <c r="B559" s="3" t="str">
        <f t="shared" si="198"/>
        <v>PR</v>
      </c>
      <c r="C559" s="3" t="s">
        <v>1529</v>
      </c>
      <c r="D559" s="3">
        <v>6</v>
      </c>
      <c r="E559" s="11">
        <f t="shared" si="199"/>
        <v>0.33522777219096822</v>
      </c>
      <c r="F559" s="11">
        <f t="shared" si="200"/>
        <v>0.66477222780903178</v>
      </c>
      <c r="G559" s="7">
        <v>12.59495623888427</v>
      </c>
      <c r="H559" s="11">
        <f t="shared" si="201"/>
        <v>0.1674555423616072</v>
      </c>
      <c r="I559" s="7">
        <f t="shared" si="202"/>
        <v>-125279147.15752393</v>
      </c>
      <c r="J559" s="7">
        <v>40627813.810000002</v>
      </c>
      <c r="K559" s="12">
        <v>0.13500000000000001</v>
      </c>
      <c r="L559" s="7">
        <v>-1777815.3</v>
      </c>
      <c r="M559" s="10">
        <f t="shared" si="203"/>
        <v>4.3758576533655724E-2</v>
      </c>
      <c r="N559" s="12">
        <f t="shared" si="204"/>
        <v>0.17875857653365573</v>
      </c>
      <c r="O559" s="7">
        <f t="shared" si="205"/>
        <v>-7516748.8294514352</v>
      </c>
      <c r="P559" s="11">
        <f t="shared" si="206"/>
        <v>0.18501484880786981</v>
      </c>
      <c r="Q559" s="12">
        <f t="shared" si="207"/>
        <v>0.32001484880786979</v>
      </c>
      <c r="R559" s="12">
        <f t="shared" si="208"/>
        <v>0.14125627227421406</v>
      </c>
      <c r="S559" s="12">
        <f t="shared" si="209"/>
        <v>0.79020696524521195</v>
      </c>
      <c r="T559" s="7">
        <f t="shared" si="211"/>
        <v>-150477426.16999999</v>
      </c>
      <c r="U559" s="7">
        <f t="shared" si="212"/>
        <v>16372928.75</v>
      </c>
      <c r="V559" s="7">
        <f t="shared" si="212"/>
        <v>100033213.83</v>
      </c>
      <c r="W559" s="7">
        <f>IF(SUM($BC559:$BF559)&lt;&gt;0,BE559,IF(SUM($AY559:$BB559)&lt;&gt;0,BA559,IF(SUM($AU559:$AX559)&lt;&gt;0,AW559,IF(SUM($AQ559:$AT559)&lt;&gt;0,AS559,""))))</f>
        <v>92898410.939999998</v>
      </c>
      <c r="X559" s="7">
        <f t="shared" si="213"/>
        <v>26081269.850000001</v>
      </c>
      <c r="Y559" s="7" t="str">
        <f t="shared" si="214"/>
        <v/>
      </c>
      <c r="Z559" s="7" t="str">
        <f t="shared" si="215"/>
        <v/>
      </c>
      <c r="AA559" s="7" t="str">
        <f t="shared" si="216"/>
        <v/>
      </c>
      <c r="AB559" s="7" t="str">
        <f t="shared" si="216"/>
        <v/>
      </c>
      <c r="AC559" s="8" t="str">
        <f t="shared" si="217"/>
        <v/>
      </c>
      <c r="AE559" s="9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>
        <v>41971101.210000001</v>
      </c>
      <c r="AR559" s="7">
        <v>46643842.460000001</v>
      </c>
      <c r="AS559" s="7">
        <v>75262631.810000002</v>
      </c>
      <c r="AT559" s="7">
        <v>0</v>
      </c>
      <c r="AU559" s="7">
        <v>45908287.700000003</v>
      </c>
      <c r="AV559" s="7">
        <v>78755868.879999995</v>
      </c>
      <c r="AW559" s="7">
        <v>92724916.049999997</v>
      </c>
      <c r="AX559" s="7">
        <v>0</v>
      </c>
      <c r="AY559" s="7">
        <v>16372928.75</v>
      </c>
      <c r="AZ559" s="7">
        <v>100033213.83</v>
      </c>
      <c r="BA559" s="7">
        <v>92898410.939999998</v>
      </c>
      <c r="BB559" s="7">
        <v>26081269.850000001</v>
      </c>
      <c r="BC559" s="7"/>
      <c r="BD559" s="7"/>
      <c r="BE559" s="7"/>
      <c r="BF559" s="7"/>
    </row>
    <row r="560" spans="1:58" hidden="1" x14ac:dyDescent="0.25">
      <c r="A560" s="3" t="s">
        <v>1372</v>
      </c>
      <c r="B560" s="3" t="str">
        <f t="shared" si="198"/>
        <v>SP</v>
      </c>
      <c r="C560" s="3" t="s">
        <v>1530</v>
      </c>
      <c r="D560" s="3">
        <v>4</v>
      </c>
      <c r="E560" s="11">
        <f t="shared" si="199"/>
        <v>0</v>
      </c>
      <c r="F560" s="11">
        <f t="shared" si="200"/>
        <v>1</v>
      </c>
      <c r="G560" s="7">
        <v>14.870122656446016</v>
      </c>
      <c r="H560" s="11">
        <f t="shared" si="201"/>
        <v>0.29740245312892033</v>
      </c>
      <c r="I560" s="7">
        <f t="shared" si="202"/>
        <v>-61576044.535070449</v>
      </c>
      <c r="J560" s="7">
        <v>125440841.59200001</v>
      </c>
      <c r="K560" s="12">
        <v>0.13100000000000001</v>
      </c>
      <c r="L560" s="7">
        <v>-5071473.1900000004</v>
      </c>
      <c r="M560" s="10">
        <f t="shared" si="203"/>
        <v>4.0429202527954289E-2</v>
      </c>
      <c r="N560" s="12">
        <f t="shared" si="204"/>
        <v>0.17142920252795429</v>
      </c>
      <c r="O560" s="7">
        <f t="shared" si="205"/>
        <v>-3694562.6721042269</v>
      </c>
      <c r="P560" s="11">
        <f t="shared" si="206"/>
        <v>2.9452629823075484E-2</v>
      </c>
      <c r="Q560" s="12">
        <f t="shared" si="207"/>
        <v>0.16045262982307548</v>
      </c>
      <c r="R560" s="12">
        <f t="shared" si="208"/>
        <v>-1.0976572704878812E-2</v>
      </c>
      <c r="S560" s="12">
        <f t="shared" si="209"/>
        <v>-6.4029771725088169E-2</v>
      </c>
      <c r="T560" s="7">
        <f t="shared" si="211"/>
        <v>-87640562.950000018</v>
      </c>
      <c r="U560" s="7">
        <f t="shared" si="212"/>
        <v>100011230.97</v>
      </c>
      <c r="V560" s="7">
        <f t="shared" si="212"/>
        <v>180595246.33000001</v>
      </c>
      <c r="W560" s="7">
        <f>IF(SUM($BC560:$BF560)&lt;&gt;0,BE560,IF(SUM($AY560:$BB560)&lt;&gt;0,BA560,IF(SUM($AU560:$AX560)&lt;&gt;0,AW560,IF(SUM($AQ560:$AT560)&lt;&gt;0,AS560,""))))*-1</f>
        <v>7056547.5899999999</v>
      </c>
      <c r="X560" s="7">
        <f t="shared" si="213"/>
        <v>0</v>
      </c>
      <c r="Y560" s="7">
        <f t="shared" si="214"/>
        <v>-1070052054.4166667</v>
      </c>
      <c r="Z560" s="7">
        <f t="shared" si="215"/>
        <v>-3532351438.77</v>
      </c>
      <c r="AA560" s="7">
        <f t="shared" si="216"/>
        <v>161097637.75999999</v>
      </c>
      <c r="AB560" s="7">
        <f t="shared" si="216"/>
        <v>3466817087.71</v>
      </c>
      <c r="AC560" s="8">
        <f t="shared" si="217"/>
        <v>226631988.81999999</v>
      </c>
      <c r="AE560" s="9">
        <v>66362261.5</v>
      </c>
      <c r="AF560" s="7">
        <v>3463834046.7199998</v>
      </c>
      <c r="AG560" s="7">
        <v>131949004.09999999</v>
      </c>
      <c r="AH560" s="7">
        <v>103010146.84</v>
      </c>
      <c r="AI560" s="7">
        <v>4222116071.2199998</v>
      </c>
      <c r="AJ560" s="7">
        <v>217544085.88</v>
      </c>
      <c r="AK560" s="7">
        <v>161097637.75999999</v>
      </c>
      <c r="AL560" s="7">
        <v>3466817087.71</v>
      </c>
      <c r="AM560" s="7">
        <v>226631988.81999999</v>
      </c>
      <c r="AN560" s="7"/>
      <c r="AO560" s="7"/>
      <c r="AP560" s="7"/>
      <c r="AQ560" s="7">
        <v>41586986.340000004</v>
      </c>
      <c r="AR560" s="7">
        <v>103612744.18000001</v>
      </c>
      <c r="AS560" s="7">
        <v>-8449250.5600000005</v>
      </c>
      <c r="AT560" s="7">
        <v>0</v>
      </c>
      <c r="AU560" s="7">
        <v>63866229.439999998</v>
      </c>
      <c r="AV560" s="7">
        <v>103245036.19</v>
      </c>
      <c r="AW560" s="7">
        <v>-6026109.9800000004</v>
      </c>
      <c r="AX560" s="7">
        <v>0</v>
      </c>
      <c r="AY560" s="7">
        <v>100011230.97</v>
      </c>
      <c r="AZ560" s="7">
        <v>180595246.33000001</v>
      </c>
      <c r="BA560" s="7">
        <v>-7056547.5899999999</v>
      </c>
      <c r="BB560" s="7">
        <v>0</v>
      </c>
      <c r="BC560" s="7"/>
      <c r="BD560" s="7"/>
      <c r="BE560" s="7"/>
      <c r="BF560" s="7"/>
    </row>
    <row r="561" spans="1:58" hidden="1" x14ac:dyDescent="0.25">
      <c r="A561" s="3" t="s">
        <v>345</v>
      </c>
      <c r="B561" s="3" t="str">
        <f t="shared" si="198"/>
        <v>MG</v>
      </c>
      <c r="C561" s="3" t="s">
        <v>1530</v>
      </c>
      <c r="D561" s="3">
        <v>7</v>
      </c>
      <c r="E561" s="11">
        <f t="shared" si="199"/>
        <v>0.13981653948066433</v>
      </c>
      <c r="F561" s="11">
        <f t="shared" si="200"/>
        <v>0.8601834605193357</v>
      </c>
      <c r="G561" s="7">
        <v>10.888819438519576</v>
      </c>
      <c r="H561" s="11">
        <f t="shared" si="201"/>
        <v>0.18732764771191956</v>
      </c>
      <c r="I561" s="7">
        <f t="shared" si="202"/>
        <v>-9249427.2731584013</v>
      </c>
      <c r="J561" s="7">
        <v>5822606.79</v>
      </c>
      <c r="K561" s="12">
        <v>0.13</v>
      </c>
      <c r="L561" s="7">
        <v>-647042.48</v>
      </c>
      <c r="M561" s="10">
        <f t="shared" si="203"/>
        <v>0.11112591032443735</v>
      </c>
      <c r="N561" s="12">
        <f t="shared" si="204"/>
        <v>0.24112591032443736</v>
      </c>
      <c r="O561" s="7">
        <f t="shared" si="205"/>
        <v>-554965.63638950407</v>
      </c>
      <c r="P561" s="11">
        <f t="shared" si="206"/>
        <v>9.5312229797592782E-2</v>
      </c>
      <c r="Q561" s="12">
        <f t="shared" si="207"/>
        <v>0.2253122297975928</v>
      </c>
      <c r="R561" s="12">
        <f t="shared" si="208"/>
        <v>-1.5813680526844565E-2</v>
      </c>
      <c r="S561" s="12">
        <f t="shared" si="209"/>
        <v>-6.5582668015922052E-2</v>
      </c>
      <c r="T561" s="7">
        <f t="shared" si="211"/>
        <v>-11381496.18</v>
      </c>
      <c r="U561" s="7">
        <f t="shared" si="212"/>
        <v>1467094.23</v>
      </c>
      <c r="V561" s="7">
        <f t="shared" si="212"/>
        <v>9790174.7699999996</v>
      </c>
      <c r="W561" s="7">
        <f t="shared" ref="W561:W590" si="218">IF(SUM($BC561:$BF561)&lt;&gt;0,BE561,IF(SUM($AY561:$BB561)&lt;&gt;0,BA561,IF(SUM($AU561:$AX561)&lt;&gt;0,AW561,IF(SUM($AQ561:$AT561)&lt;&gt;0,AS561,""))))</f>
        <v>6795833.8499999996</v>
      </c>
      <c r="X561" s="7">
        <f t="shared" si="213"/>
        <v>3737418.21</v>
      </c>
      <c r="Y561" s="7" t="str">
        <f t="shared" si="214"/>
        <v/>
      </c>
      <c r="Z561" s="7" t="str">
        <f t="shared" si="215"/>
        <v/>
      </c>
      <c r="AA561" s="7" t="str">
        <f t="shared" si="216"/>
        <v/>
      </c>
      <c r="AB561" s="7" t="str">
        <f t="shared" si="216"/>
        <v/>
      </c>
      <c r="AC561" s="8" t="str">
        <f t="shared" si="217"/>
        <v/>
      </c>
      <c r="AE561" s="9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>
        <v>760205.02</v>
      </c>
      <c r="AR561" s="7">
        <v>4495516.3</v>
      </c>
      <c r="AS561" s="7">
        <v>4303478.6399999997</v>
      </c>
      <c r="AT561" s="7">
        <v>1695353.94</v>
      </c>
      <c r="AU561" s="7">
        <v>746781.97</v>
      </c>
      <c r="AV561" s="7">
        <v>6183087.5</v>
      </c>
      <c r="AW561" s="7">
        <v>5669047.0099999998</v>
      </c>
      <c r="AX561" s="7">
        <v>1550177.82</v>
      </c>
      <c r="AY561" s="7">
        <v>937385.69</v>
      </c>
      <c r="AZ561" s="7">
        <v>8034295.21</v>
      </c>
      <c r="BA561" s="7">
        <v>6121347.8600000003</v>
      </c>
      <c r="BB561" s="7">
        <v>1356609.66</v>
      </c>
      <c r="BC561" s="7">
        <v>1467094.23</v>
      </c>
      <c r="BD561" s="7">
        <v>9790174.7699999996</v>
      </c>
      <c r="BE561" s="7">
        <v>6795833.8499999996</v>
      </c>
      <c r="BF561" s="7">
        <v>3737418.21</v>
      </c>
    </row>
    <row r="562" spans="1:58" x14ac:dyDescent="0.25">
      <c r="A562" s="3" t="s">
        <v>502</v>
      </c>
      <c r="B562" s="3" t="str">
        <f t="shared" si="198"/>
        <v>MT</v>
      </c>
      <c r="C562" s="3" t="s">
        <v>1526</v>
      </c>
      <c r="D562" s="3">
        <v>6</v>
      </c>
      <c r="E562" s="11">
        <f t="shared" si="199"/>
        <v>0.39924918275839705</v>
      </c>
      <c r="F562" s="11">
        <f t="shared" si="200"/>
        <v>0.60075081724160295</v>
      </c>
      <c r="G562" s="7">
        <v>15.951601237026487</v>
      </c>
      <c r="H562" s="11">
        <f t="shared" si="201"/>
        <v>0.19165874958911655</v>
      </c>
      <c r="I562" s="7">
        <f t="shared" si="202"/>
        <v>-37612744.700586051</v>
      </c>
      <c r="J562" s="7">
        <v>7831552.2999999998</v>
      </c>
      <c r="K562" s="12">
        <v>0.19500000000000001</v>
      </c>
      <c r="L562" s="7">
        <v>-1347465.5</v>
      </c>
      <c r="M562" s="10">
        <f t="shared" si="203"/>
        <v>0.17205599201578467</v>
      </c>
      <c r="N562" s="12">
        <f t="shared" si="204"/>
        <v>0.36705599201578465</v>
      </c>
      <c r="O562" s="7">
        <f t="shared" si="205"/>
        <v>-2256764.682035163</v>
      </c>
      <c r="P562" s="11">
        <f t="shared" si="206"/>
        <v>0.28816313747086425</v>
      </c>
      <c r="Q562" s="12">
        <f t="shared" si="207"/>
        <v>0.48316313747086426</v>
      </c>
      <c r="R562" s="12">
        <f t="shared" si="208"/>
        <v>0.11610714545507961</v>
      </c>
      <c r="S562" s="12">
        <f t="shared" si="209"/>
        <v>0.31631998381894455</v>
      </c>
      <c r="T562" s="7">
        <f t="shared" si="211"/>
        <v>-46530774.82</v>
      </c>
      <c r="U562" s="7">
        <f t="shared" si="212"/>
        <v>6448488.0899999999</v>
      </c>
      <c r="V562" s="7">
        <f t="shared" si="212"/>
        <v>27953401</v>
      </c>
      <c r="W562" s="7">
        <f t="shared" si="218"/>
        <v>29026587.289999999</v>
      </c>
      <c r="X562" s="7">
        <f t="shared" si="213"/>
        <v>4000725.38</v>
      </c>
      <c r="Y562" s="7" t="str">
        <f t="shared" si="214"/>
        <v/>
      </c>
      <c r="Z562" s="7" t="str">
        <f t="shared" si="215"/>
        <v/>
      </c>
      <c r="AA562" s="7" t="str">
        <f t="shared" si="216"/>
        <v/>
      </c>
      <c r="AB562" s="7" t="str">
        <f t="shared" si="216"/>
        <v/>
      </c>
      <c r="AC562" s="8" t="str">
        <f t="shared" si="217"/>
        <v/>
      </c>
      <c r="AE562" s="9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>
        <v>4491285.3099999996</v>
      </c>
      <c r="AR562" s="7">
        <v>19042510.510000002</v>
      </c>
      <c r="AS562" s="7">
        <v>22277714.5</v>
      </c>
      <c r="AT562" s="7">
        <v>3606804.97</v>
      </c>
      <c r="AU562" s="7">
        <v>5415763.6699999999</v>
      </c>
      <c r="AV562" s="7">
        <v>22191853.170000002</v>
      </c>
      <c r="AW562" s="7">
        <v>24987302.809999999</v>
      </c>
      <c r="AX562" s="7">
        <v>3522101.74</v>
      </c>
      <c r="AY562" s="7">
        <v>6448488.0899999999</v>
      </c>
      <c r="AZ562" s="7">
        <v>27953401</v>
      </c>
      <c r="BA562" s="7">
        <v>29026587.289999999</v>
      </c>
      <c r="BB562" s="7">
        <v>4000725.38</v>
      </c>
      <c r="BC562" s="7"/>
      <c r="BD562" s="7"/>
      <c r="BE562" s="7"/>
      <c r="BF562" s="7"/>
    </row>
    <row r="563" spans="1:58" hidden="1" x14ac:dyDescent="0.25">
      <c r="A563" s="3" t="s">
        <v>346</v>
      </c>
      <c r="B563" s="3" t="str">
        <f t="shared" si="198"/>
        <v>MG</v>
      </c>
      <c r="C563" s="3" t="s">
        <v>1530</v>
      </c>
      <c r="D563" s="3">
        <v>7</v>
      </c>
      <c r="E563" s="11">
        <f t="shared" si="199"/>
        <v>0.38139872079390291</v>
      </c>
      <c r="F563" s="11">
        <f t="shared" si="200"/>
        <v>0.61860127920609709</v>
      </c>
      <c r="G563" s="7">
        <v>7.2379862340976038</v>
      </c>
      <c r="H563" s="11">
        <f t="shared" si="201"/>
        <v>8.9548550865777982E-2</v>
      </c>
      <c r="I563" s="7">
        <f t="shared" si="202"/>
        <v>-18396032.24151659</v>
      </c>
      <c r="J563" s="7">
        <v>4606480.58</v>
      </c>
      <c r="K563" s="12">
        <v>0.125</v>
      </c>
      <c r="L563" s="7">
        <v>-1105552.6599999999</v>
      </c>
      <c r="M563" s="10">
        <f t="shared" si="203"/>
        <v>0.23999941838460978</v>
      </c>
      <c r="N563" s="12">
        <f t="shared" si="204"/>
        <v>0.36499941838460981</v>
      </c>
      <c r="O563" s="7">
        <f t="shared" si="205"/>
        <v>-1103761.9344909955</v>
      </c>
      <c r="P563" s="11">
        <f t="shared" si="206"/>
        <v>0.23961067789652887</v>
      </c>
      <c r="Q563" s="12">
        <f t="shared" si="207"/>
        <v>0.3646106778965289</v>
      </c>
      <c r="R563" s="12">
        <f t="shared" si="208"/>
        <v>-3.8874048808090755E-4</v>
      </c>
      <c r="S563" s="12">
        <f t="shared" si="209"/>
        <v>-1.0650441302109126E-3</v>
      </c>
      <c r="T563" s="7">
        <f t="shared" si="211"/>
        <v>-20205396.190000001</v>
      </c>
      <c r="U563" s="7">
        <f t="shared" si="212"/>
        <v>290231.28999999998</v>
      </c>
      <c r="V563" s="7">
        <f t="shared" si="212"/>
        <v>12499083.93</v>
      </c>
      <c r="W563" s="7">
        <f t="shared" si="218"/>
        <v>7996543.5499999998</v>
      </c>
      <c r="X563" s="7">
        <f t="shared" si="213"/>
        <v>0</v>
      </c>
      <c r="Y563" s="7" t="str">
        <f t="shared" si="214"/>
        <v/>
      </c>
      <c r="Z563" s="7" t="str">
        <f t="shared" si="215"/>
        <v/>
      </c>
      <c r="AA563" s="7" t="str">
        <f t="shared" si="216"/>
        <v/>
      </c>
      <c r="AB563" s="7" t="str">
        <f t="shared" si="216"/>
        <v/>
      </c>
      <c r="AC563" s="8" t="str">
        <f t="shared" si="217"/>
        <v/>
      </c>
      <c r="AE563" s="9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>
        <v>199515.8</v>
      </c>
      <c r="AR563" s="7">
        <v>6923906.4800000004</v>
      </c>
      <c r="AS563" s="7">
        <v>8602881.9100000001</v>
      </c>
      <c r="AT563" s="7">
        <v>0</v>
      </c>
      <c r="AU563" s="7">
        <v>394358.59</v>
      </c>
      <c r="AV563" s="7">
        <v>6992069.5099999998</v>
      </c>
      <c r="AW563" s="7">
        <v>11126877.189999999</v>
      </c>
      <c r="AX563" s="7">
        <v>0</v>
      </c>
      <c r="AY563" s="7">
        <v>290231.28999999998</v>
      </c>
      <c r="AZ563" s="7">
        <v>12499083.93</v>
      </c>
      <c r="BA563" s="7">
        <v>7996543.5499999998</v>
      </c>
      <c r="BB563" s="7">
        <v>0</v>
      </c>
      <c r="BC563" s="7"/>
      <c r="BD563" s="7"/>
      <c r="BE563" s="7"/>
      <c r="BF563" s="7"/>
    </row>
    <row r="564" spans="1:58" hidden="1" x14ac:dyDescent="0.25">
      <c r="A564" s="3" t="s">
        <v>347</v>
      </c>
      <c r="B564" s="3" t="str">
        <f t="shared" si="198"/>
        <v>MG</v>
      </c>
      <c r="C564" s="3" t="s">
        <v>1530</v>
      </c>
      <c r="D564" s="3">
        <v>7</v>
      </c>
      <c r="E564" s="11">
        <f t="shared" si="199"/>
        <v>0.5290614498285966</v>
      </c>
      <c r="F564" s="11">
        <f t="shared" si="200"/>
        <v>0.4709385501714034</v>
      </c>
      <c r="G564" s="7">
        <v>17.797200474833947</v>
      </c>
      <c r="H564" s="11">
        <f t="shared" si="201"/>
        <v>0.16762775577456221</v>
      </c>
      <c r="I564" s="7">
        <f t="shared" si="202"/>
        <v>-33379760.63217774</v>
      </c>
      <c r="J564" s="7">
        <v>5788147</v>
      </c>
      <c r="K564" s="12">
        <v>0.11</v>
      </c>
      <c r="L564" s="7">
        <v>-379386.42</v>
      </c>
      <c r="M564" s="10">
        <f t="shared" si="203"/>
        <v>6.5545401663088379E-2</v>
      </c>
      <c r="N564" s="12">
        <f t="shared" si="204"/>
        <v>0.17554540166308838</v>
      </c>
      <c r="O564" s="7">
        <f t="shared" si="205"/>
        <v>-2002785.6379306642</v>
      </c>
      <c r="P564" s="11">
        <f t="shared" si="206"/>
        <v>0.34601499200532815</v>
      </c>
      <c r="Q564" s="12">
        <f t="shared" si="207"/>
        <v>0.45601499200532813</v>
      </c>
      <c r="R564" s="12">
        <f t="shared" si="208"/>
        <v>0.28046959034223973</v>
      </c>
      <c r="S564" s="12">
        <f t="shared" si="209"/>
        <v>1.597703999564311</v>
      </c>
      <c r="T564" s="7">
        <f t="shared" si="211"/>
        <v>-40101962.630000003</v>
      </c>
      <c r="U564" s="7">
        <f t="shared" si="212"/>
        <v>44579.199999999997</v>
      </c>
      <c r="V564" s="7">
        <f t="shared" si="212"/>
        <v>18885560.140000001</v>
      </c>
      <c r="W564" s="7">
        <f t="shared" si="218"/>
        <v>26212390.050000001</v>
      </c>
      <c r="X564" s="7">
        <f t="shared" si="213"/>
        <v>4951408.3600000003</v>
      </c>
      <c r="Y564" s="7" t="str">
        <f t="shared" si="214"/>
        <v/>
      </c>
      <c r="Z564" s="7" t="str">
        <f t="shared" si="215"/>
        <v/>
      </c>
      <c r="AA564" s="7" t="str">
        <f t="shared" si="216"/>
        <v/>
      </c>
      <c r="AB564" s="7" t="str">
        <f t="shared" si="216"/>
        <v/>
      </c>
      <c r="AC564" s="8" t="str">
        <f t="shared" si="217"/>
        <v/>
      </c>
      <c r="AE564" s="9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>
        <v>165340.64000000001</v>
      </c>
      <c r="AR564" s="7">
        <v>22770702.68</v>
      </c>
      <c r="AS564" s="7">
        <v>20238301.059999999</v>
      </c>
      <c r="AT564" s="7">
        <v>4432254.71</v>
      </c>
      <c r="AU564" s="7">
        <v>42759.88</v>
      </c>
      <c r="AV564" s="7">
        <v>19550245.510000002</v>
      </c>
      <c r="AW564" s="7">
        <v>24631567.859999999</v>
      </c>
      <c r="AX564" s="7">
        <v>4099141.68</v>
      </c>
      <c r="AY564" s="7">
        <v>44579.199999999997</v>
      </c>
      <c r="AZ564" s="7">
        <v>18885560.140000001</v>
      </c>
      <c r="BA564" s="7">
        <v>26212390.050000001</v>
      </c>
      <c r="BB564" s="7">
        <v>4951408.3600000003</v>
      </c>
      <c r="BC564" s="7"/>
      <c r="BD564" s="7"/>
      <c r="BE564" s="7"/>
      <c r="BF564" s="7"/>
    </row>
    <row r="565" spans="1:58" hidden="1" x14ac:dyDescent="0.25">
      <c r="A565" s="3" t="s">
        <v>1502</v>
      </c>
      <c r="B565" s="3" t="str">
        <f t="shared" si="198"/>
        <v>TO</v>
      </c>
      <c r="C565" s="3" t="s">
        <v>1527</v>
      </c>
      <c r="D565" s="3">
        <v>5</v>
      </c>
      <c r="E565" s="11">
        <f t="shared" si="199"/>
        <v>0</v>
      </c>
      <c r="F565" s="11">
        <f t="shared" si="200"/>
        <v>1</v>
      </c>
      <c r="G565" s="7">
        <v>17.805305941371895</v>
      </c>
      <c r="H565" s="11">
        <f t="shared" si="201"/>
        <v>0.35610611882743792</v>
      </c>
      <c r="I565" s="7">
        <f t="shared" si="202"/>
        <v>-83493486.037774369</v>
      </c>
      <c r="J565" s="7">
        <v>62719156.979999997</v>
      </c>
      <c r="K565" s="12">
        <v>0.11</v>
      </c>
      <c r="L565" s="7">
        <v>-608375.81999999995</v>
      </c>
      <c r="M565" s="10">
        <f t="shared" si="203"/>
        <v>9.6999999568552868E-3</v>
      </c>
      <c r="N565" s="12">
        <f t="shared" si="204"/>
        <v>0.11969999995685529</v>
      </c>
      <c r="O565" s="7">
        <f t="shared" si="205"/>
        <v>-5009609.1622664621</v>
      </c>
      <c r="P565" s="11">
        <f t="shared" si="206"/>
        <v>7.9873668644237922E-2</v>
      </c>
      <c r="Q565" s="12">
        <f t="shared" si="207"/>
        <v>0.18987366864423794</v>
      </c>
      <c r="R565" s="12">
        <f t="shared" si="208"/>
        <v>7.0173668687382645E-2</v>
      </c>
      <c r="S565" s="12">
        <f t="shared" si="209"/>
        <v>0.5862461880758234</v>
      </c>
      <c r="T565" s="7">
        <f t="shared" si="211"/>
        <v>-129669637.31</v>
      </c>
      <c r="U565" s="7">
        <f t="shared" si="212"/>
        <v>162661774.56</v>
      </c>
      <c r="V565" s="7">
        <f t="shared" si="212"/>
        <v>173058335.80000001</v>
      </c>
      <c r="W565" s="7">
        <f t="shared" si="218"/>
        <v>119273076.06999999</v>
      </c>
      <c r="X565" s="7">
        <f t="shared" si="213"/>
        <v>0</v>
      </c>
      <c r="Y565" s="7" t="str">
        <f t="shared" si="214"/>
        <v/>
      </c>
      <c r="Z565" s="7" t="str">
        <f t="shared" si="215"/>
        <v/>
      </c>
      <c r="AA565" s="7" t="str">
        <f t="shared" si="216"/>
        <v/>
      </c>
      <c r="AB565" s="7" t="str">
        <f t="shared" si="216"/>
        <v/>
      </c>
      <c r="AC565" s="8" t="str">
        <f t="shared" si="217"/>
        <v/>
      </c>
      <c r="AE565" s="9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>
        <v>28446958.199999999</v>
      </c>
      <c r="AR565" s="7">
        <v>169362119.80000001</v>
      </c>
      <c r="AS565" s="7">
        <v>77668612.159999996</v>
      </c>
      <c r="AT565" s="7">
        <v>81524404.280000001</v>
      </c>
      <c r="AU565" s="7">
        <v>40847516.719999999</v>
      </c>
      <c r="AV565" s="7">
        <v>248929082.99000001</v>
      </c>
      <c r="AW565" s="7">
        <v>96618490.170000002</v>
      </c>
      <c r="AX565" s="7">
        <v>90383030.810000002</v>
      </c>
      <c r="AY565" s="7">
        <v>162661774.56</v>
      </c>
      <c r="AZ565" s="7">
        <v>173058335.80000001</v>
      </c>
      <c r="BA565" s="7">
        <v>119273076.06999999</v>
      </c>
      <c r="BB565" s="7">
        <v>0</v>
      </c>
      <c r="BC565" s="7"/>
      <c r="BD565" s="7"/>
      <c r="BE565" s="7"/>
      <c r="BF565" s="7"/>
    </row>
    <row r="566" spans="1:58" hidden="1" x14ac:dyDescent="0.25">
      <c r="A566" s="3" t="s">
        <v>1083</v>
      </c>
      <c r="B566" s="3" t="str">
        <f t="shared" si="198"/>
        <v>RS</v>
      </c>
      <c r="C566" s="3" t="s">
        <v>1529</v>
      </c>
      <c r="D566" s="3">
        <v>7</v>
      </c>
      <c r="E566" s="11">
        <f t="shared" si="199"/>
        <v>0</v>
      </c>
      <c r="F566" s="11">
        <f t="shared" si="200"/>
        <v>1</v>
      </c>
      <c r="G566" s="7">
        <v>12.556119359483951</v>
      </c>
      <c r="H566" s="11">
        <f t="shared" si="201"/>
        <v>0.251122387189679</v>
      </c>
      <c r="I566" s="7">
        <f t="shared" si="202"/>
        <v>-13234471.853943989</v>
      </c>
      <c r="J566" s="7">
        <v>4534844.88</v>
      </c>
      <c r="K566" s="12">
        <v>0.11</v>
      </c>
      <c r="L566" s="7">
        <v>-1219873.27</v>
      </c>
      <c r="M566" s="10">
        <f t="shared" si="203"/>
        <v>0.26899999940020003</v>
      </c>
      <c r="N566" s="12">
        <f t="shared" si="204"/>
        <v>0.37899999940020002</v>
      </c>
      <c r="O566" s="7">
        <f t="shared" si="205"/>
        <v>-794068.31123663927</v>
      </c>
      <c r="P566" s="11">
        <f t="shared" si="206"/>
        <v>0.17510374274073059</v>
      </c>
      <c r="Q566" s="12">
        <f t="shared" si="207"/>
        <v>0.28510374274073058</v>
      </c>
      <c r="R566" s="12">
        <f t="shared" si="208"/>
        <v>-9.3896256659469435E-2</v>
      </c>
      <c r="S566" s="12">
        <f t="shared" si="209"/>
        <v>-0.24774737944081349</v>
      </c>
      <c r="T566" s="7">
        <f t="shared" si="211"/>
        <v>-17672409.52</v>
      </c>
      <c r="U566" s="7">
        <f t="shared" si="212"/>
        <v>16710034.65</v>
      </c>
      <c r="V566" s="7">
        <f t="shared" si="212"/>
        <v>23298679.109999999</v>
      </c>
      <c r="W566" s="7">
        <f t="shared" si="218"/>
        <v>11083765.060000001</v>
      </c>
      <c r="X566" s="7">
        <f t="shared" si="213"/>
        <v>0</v>
      </c>
      <c r="Y566" s="7" t="str">
        <f t="shared" si="214"/>
        <v/>
      </c>
      <c r="Z566" s="7" t="str">
        <f t="shared" si="215"/>
        <v/>
      </c>
      <c r="AA566" s="7" t="str">
        <f t="shared" si="216"/>
        <v/>
      </c>
      <c r="AB566" s="7" t="str">
        <f t="shared" si="216"/>
        <v/>
      </c>
      <c r="AC566" s="8" t="str">
        <f t="shared" si="217"/>
        <v/>
      </c>
      <c r="AE566" s="9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>
        <v>11173583.65</v>
      </c>
      <c r="AR566" s="7">
        <v>20075860.940000001</v>
      </c>
      <c r="AS566" s="7">
        <v>5314335.12</v>
      </c>
      <c r="AT566" s="7">
        <v>0</v>
      </c>
      <c r="AU566" s="7">
        <v>13658082.6</v>
      </c>
      <c r="AV566" s="7">
        <v>20196470.280000001</v>
      </c>
      <c r="AW566" s="7">
        <v>8179977.4299999997</v>
      </c>
      <c r="AX566" s="7">
        <v>0</v>
      </c>
      <c r="AY566" s="7">
        <v>16710034.65</v>
      </c>
      <c r="AZ566" s="7">
        <v>23298679.109999999</v>
      </c>
      <c r="BA566" s="7">
        <v>11083765.060000001</v>
      </c>
      <c r="BB566" s="7">
        <v>0</v>
      </c>
      <c r="BC566" s="7"/>
      <c r="BD566" s="7"/>
      <c r="BE566" s="7"/>
      <c r="BF566" s="7"/>
    </row>
    <row r="567" spans="1:58" hidden="1" x14ac:dyDescent="0.25">
      <c r="A567" s="3" t="s">
        <v>170</v>
      </c>
      <c r="B567" s="3" t="str">
        <f t="shared" si="198"/>
        <v>GO</v>
      </c>
      <c r="C567" s="3" t="s">
        <v>1526</v>
      </c>
      <c r="D567" s="3">
        <v>7</v>
      </c>
      <c r="E567" s="11">
        <f t="shared" si="199"/>
        <v>0.38330242367356526</v>
      </c>
      <c r="F567" s="11">
        <f t="shared" si="200"/>
        <v>0.61669757632643474</v>
      </c>
      <c r="G567" s="7">
        <v>19.987799412500109</v>
      </c>
      <c r="H567" s="11">
        <f t="shared" si="201"/>
        <v>0.24652854907575505</v>
      </c>
      <c r="I567" s="7">
        <f t="shared" si="202"/>
        <v>-12671249.282570297</v>
      </c>
      <c r="J567" s="7">
        <v>2271587.9279999998</v>
      </c>
      <c r="K567" s="12">
        <v>0.1343</v>
      </c>
      <c r="L567" s="7">
        <v>-232788.46</v>
      </c>
      <c r="M567" s="10">
        <f t="shared" si="203"/>
        <v>0.10247829596671461</v>
      </c>
      <c r="N567" s="12">
        <f t="shared" si="204"/>
        <v>0.23677829596671462</v>
      </c>
      <c r="O567" s="7">
        <f t="shared" si="205"/>
        <v>-760274.95695421775</v>
      </c>
      <c r="P567" s="11">
        <f t="shared" si="206"/>
        <v>0.3346887644466377</v>
      </c>
      <c r="Q567" s="12">
        <f t="shared" si="207"/>
        <v>0.46898876444663773</v>
      </c>
      <c r="R567" s="12">
        <f t="shared" si="208"/>
        <v>0.2322104684799231</v>
      </c>
      <c r="S567" s="12">
        <f t="shared" si="209"/>
        <v>0.98070841979776024</v>
      </c>
      <c r="T567" s="7">
        <f t="shared" si="211"/>
        <v>-16817159.119999997</v>
      </c>
      <c r="U567" s="7">
        <f t="shared" si="212"/>
        <v>1912.39</v>
      </c>
      <c r="V567" s="7">
        <f t="shared" si="212"/>
        <v>10371101.27</v>
      </c>
      <c r="W567" s="7">
        <f t="shared" si="218"/>
        <v>6447970.2400000002</v>
      </c>
      <c r="X567" s="7">
        <f t="shared" si="213"/>
        <v>0</v>
      </c>
      <c r="Y567" s="7" t="str">
        <f t="shared" si="214"/>
        <v/>
      </c>
      <c r="Z567" s="7" t="str">
        <f t="shared" si="215"/>
        <v/>
      </c>
      <c r="AA567" s="7" t="str">
        <f t="shared" si="216"/>
        <v/>
      </c>
      <c r="AB567" s="7" t="str">
        <f t="shared" si="216"/>
        <v/>
      </c>
      <c r="AC567" s="8" t="str">
        <f t="shared" si="217"/>
        <v/>
      </c>
      <c r="AE567" s="9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>
        <v>2340.46</v>
      </c>
      <c r="AR567" s="7">
        <v>8634468.5099999998</v>
      </c>
      <c r="AS567" s="7">
        <v>5643388.5599999996</v>
      </c>
      <c r="AT567" s="7">
        <v>0</v>
      </c>
      <c r="AU567" s="7">
        <v>1912.39</v>
      </c>
      <c r="AV567" s="7">
        <v>9595276.7899999991</v>
      </c>
      <c r="AW567" s="7">
        <v>5542925.4800000004</v>
      </c>
      <c r="AX567" s="7">
        <v>0</v>
      </c>
      <c r="AY567" s="7">
        <v>1912.39</v>
      </c>
      <c r="AZ567" s="7">
        <v>10371101.27</v>
      </c>
      <c r="BA567" s="7">
        <v>6447970.2400000002</v>
      </c>
      <c r="BB567" s="7">
        <v>0</v>
      </c>
      <c r="BC567" s="7"/>
      <c r="BD567" s="7"/>
      <c r="BE567" s="7"/>
      <c r="BF567" s="7"/>
    </row>
    <row r="568" spans="1:58" hidden="1" x14ac:dyDescent="0.25">
      <c r="A568" s="3" t="s">
        <v>348</v>
      </c>
      <c r="B568" s="3" t="str">
        <f t="shared" si="198"/>
        <v>MG</v>
      </c>
      <c r="C568" s="3" t="s">
        <v>1530</v>
      </c>
      <c r="D568" s="3">
        <v>7</v>
      </c>
      <c r="E568" s="11">
        <f t="shared" si="199"/>
        <v>0</v>
      </c>
      <c r="F568" s="11">
        <f t="shared" si="200"/>
        <v>1</v>
      </c>
      <c r="G568" s="7">
        <v>8.8410085929799109</v>
      </c>
      <c r="H568" s="11">
        <f t="shared" si="201"/>
        <v>0.17682017185959822</v>
      </c>
      <c r="I568" s="7">
        <f t="shared" si="202"/>
        <v>-5873776.2359979292</v>
      </c>
      <c r="J568" s="7">
        <v>3967027.1742857145</v>
      </c>
      <c r="K568" s="12">
        <v>0.11</v>
      </c>
      <c r="L568" s="7">
        <v>-307966.89</v>
      </c>
      <c r="M568" s="10">
        <f t="shared" si="203"/>
        <v>7.7631656268009094E-2</v>
      </c>
      <c r="N568" s="12">
        <f t="shared" si="204"/>
        <v>0.18763165626800909</v>
      </c>
      <c r="O568" s="7">
        <f t="shared" si="205"/>
        <v>-352426.57415987574</v>
      </c>
      <c r="P568" s="11">
        <f t="shared" si="206"/>
        <v>8.8838961438002281E-2</v>
      </c>
      <c r="Q568" s="12">
        <f t="shared" si="207"/>
        <v>0.19883896143800228</v>
      </c>
      <c r="R568" s="12">
        <f t="shared" si="208"/>
        <v>1.1207305169993187E-2</v>
      </c>
      <c r="S568" s="12">
        <f t="shared" si="209"/>
        <v>5.9730353570961014E-2</v>
      </c>
      <c r="T568" s="7">
        <f t="shared" si="211"/>
        <v>-7135471.540000001</v>
      </c>
      <c r="U568" s="7">
        <f t="shared" si="212"/>
        <v>11944602.109999999</v>
      </c>
      <c r="V568" s="7">
        <f t="shared" si="212"/>
        <v>15445488.880000001</v>
      </c>
      <c r="W568" s="7">
        <f t="shared" si="218"/>
        <v>3937358.79</v>
      </c>
      <c r="X568" s="7">
        <f t="shared" si="213"/>
        <v>302774.02</v>
      </c>
      <c r="Y568" s="7" t="str">
        <f t="shared" si="214"/>
        <v/>
      </c>
      <c r="Z568" s="7" t="str">
        <f t="shared" si="215"/>
        <v/>
      </c>
      <c r="AA568" s="7" t="str">
        <f t="shared" si="216"/>
        <v/>
      </c>
      <c r="AB568" s="7" t="str">
        <f t="shared" si="216"/>
        <v/>
      </c>
      <c r="AC568" s="8" t="str">
        <f t="shared" si="217"/>
        <v/>
      </c>
      <c r="AE568" s="9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>
        <v>8309650.54</v>
      </c>
      <c r="AR568" s="7">
        <v>7624243.9500000002</v>
      </c>
      <c r="AS568" s="7">
        <v>3676704.1</v>
      </c>
      <c r="AT568" s="7">
        <v>65647.03</v>
      </c>
      <c r="AU568" s="7">
        <v>9243472.1400000006</v>
      </c>
      <c r="AV568" s="7">
        <v>11553350.83</v>
      </c>
      <c r="AW568" s="7">
        <v>3485229.17</v>
      </c>
      <c r="AX568" s="7">
        <v>63309.74</v>
      </c>
      <c r="AY568" s="7">
        <v>11944602.109999999</v>
      </c>
      <c r="AZ568" s="7">
        <v>15445488.880000001</v>
      </c>
      <c r="BA568" s="7">
        <v>3937358.79</v>
      </c>
      <c r="BB568" s="7">
        <v>302774.02</v>
      </c>
      <c r="BC568" s="7"/>
      <c r="BD568" s="7"/>
      <c r="BE568" s="7"/>
      <c r="BF568" s="7"/>
    </row>
    <row r="569" spans="1:58" hidden="1" x14ac:dyDescent="0.25">
      <c r="A569" s="3" t="s">
        <v>1084</v>
      </c>
      <c r="B569" s="3" t="str">
        <f t="shared" si="198"/>
        <v>RS</v>
      </c>
      <c r="C569" s="3" t="s">
        <v>1529</v>
      </c>
      <c r="D569" s="3">
        <v>7</v>
      </c>
      <c r="E569" s="11">
        <f t="shared" si="199"/>
        <v>0.23923401127846913</v>
      </c>
      <c r="F569" s="11">
        <f t="shared" si="200"/>
        <v>0.76076598872153089</v>
      </c>
      <c r="G569" s="7">
        <v>12.202144470523445</v>
      </c>
      <c r="H569" s="11">
        <f t="shared" si="201"/>
        <v>0.18565953005281458</v>
      </c>
      <c r="I569" s="7">
        <f t="shared" si="202"/>
        <v>-29725451.408038851</v>
      </c>
      <c r="J569" s="7">
        <v>5229532.2359999996</v>
      </c>
      <c r="K569" s="12">
        <v>0.122</v>
      </c>
      <c r="L569" s="7">
        <v>-740335.06</v>
      </c>
      <c r="M569" s="10">
        <f t="shared" si="203"/>
        <v>0.1415681224610392</v>
      </c>
      <c r="N569" s="12">
        <f t="shared" si="204"/>
        <v>0.26356812246103922</v>
      </c>
      <c r="O569" s="7">
        <f t="shared" si="205"/>
        <v>-1783527.0844823311</v>
      </c>
      <c r="P569" s="11">
        <f t="shared" si="206"/>
        <v>0.34104906595747986</v>
      </c>
      <c r="Q569" s="12">
        <f t="shared" si="207"/>
        <v>0.46304906595747986</v>
      </c>
      <c r="R569" s="12">
        <f t="shared" si="208"/>
        <v>0.19948094349644063</v>
      </c>
      <c r="S569" s="12">
        <f t="shared" si="209"/>
        <v>0.75684776153431832</v>
      </c>
      <c r="T569" s="7">
        <f t="shared" si="211"/>
        <v>-36502485.760000005</v>
      </c>
      <c r="U569" s="7">
        <f t="shared" si="212"/>
        <v>7962215.1299999999</v>
      </c>
      <c r="V569" s="7">
        <f t="shared" si="212"/>
        <v>27769849.670000002</v>
      </c>
      <c r="W569" s="7">
        <f t="shared" si="218"/>
        <v>16694851.220000001</v>
      </c>
      <c r="X569" s="7">
        <f t="shared" si="213"/>
        <v>0</v>
      </c>
      <c r="Y569" s="7" t="str">
        <f t="shared" si="214"/>
        <v/>
      </c>
      <c r="Z569" s="7" t="str">
        <f t="shared" si="215"/>
        <v/>
      </c>
      <c r="AA569" s="7" t="str">
        <f t="shared" si="216"/>
        <v/>
      </c>
      <c r="AB569" s="7" t="str">
        <f t="shared" si="216"/>
        <v/>
      </c>
      <c r="AC569" s="8" t="str">
        <f t="shared" si="217"/>
        <v/>
      </c>
      <c r="AE569" s="9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>
        <v>5718241.8799999999</v>
      </c>
      <c r="AR569" s="7">
        <v>21760925.960000001</v>
      </c>
      <c r="AS569" s="7">
        <v>12468622.34</v>
      </c>
      <c r="AT569" s="7">
        <v>28716.74</v>
      </c>
      <c r="AU569" s="7">
        <v>6521358.1399999997</v>
      </c>
      <c r="AV569" s="7">
        <v>25486597.719999999</v>
      </c>
      <c r="AW569" s="7">
        <v>13710358.880000001</v>
      </c>
      <c r="AX569" s="7">
        <v>0</v>
      </c>
      <c r="AY569" s="7">
        <v>7962215.1299999999</v>
      </c>
      <c r="AZ569" s="7">
        <v>27769849.670000002</v>
      </c>
      <c r="BA569" s="7">
        <v>16694851.220000001</v>
      </c>
      <c r="BB569" s="7">
        <v>0</v>
      </c>
      <c r="BC569" s="7"/>
      <c r="BD569" s="7"/>
      <c r="BE569" s="7"/>
      <c r="BF569" s="7"/>
    </row>
    <row r="570" spans="1:58" hidden="1" x14ac:dyDescent="0.25">
      <c r="A570" s="3" t="s">
        <v>1285</v>
      </c>
      <c r="B570" s="3" t="str">
        <f t="shared" si="198"/>
        <v>SC</v>
      </c>
      <c r="C570" s="3" t="s">
        <v>1529</v>
      </c>
      <c r="D570" s="3">
        <v>6</v>
      </c>
      <c r="E570" s="11">
        <f t="shared" si="199"/>
        <v>0</v>
      </c>
      <c r="F570" s="11">
        <f t="shared" si="200"/>
        <v>1</v>
      </c>
      <c r="G570" s="7">
        <v>25.958036748953027</v>
      </c>
      <c r="H570" s="11">
        <f t="shared" si="201"/>
        <v>0.51916073497906057</v>
      </c>
      <c r="I570" s="7">
        <f t="shared" si="202"/>
        <v>-33808011.834936187</v>
      </c>
      <c r="J570" s="7">
        <v>22234371.188571431</v>
      </c>
      <c r="K570" s="12">
        <v>0.11</v>
      </c>
      <c r="L570" s="7">
        <v>-1295621.45</v>
      </c>
      <c r="M570" s="10">
        <f t="shared" si="203"/>
        <v>5.8271108232013119E-2</v>
      </c>
      <c r="N570" s="12">
        <f t="shared" si="204"/>
        <v>0.16827110823201313</v>
      </c>
      <c r="O570" s="7">
        <f t="shared" si="205"/>
        <v>-2028480.7100961711</v>
      </c>
      <c r="P570" s="11">
        <f t="shared" si="206"/>
        <v>9.1231755235732487E-2</v>
      </c>
      <c r="Q570" s="12">
        <f t="shared" si="207"/>
        <v>0.2012317552357325</v>
      </c>
      <c r="R570" s="12">
        <f t="shared" si="208"/>
        <v>3.2960647003719368E-2</v>
      </c>
      <c r="S570" s="12">
        <f t="shared" si="209"/>
        <v>0.19587823096923485</v>
      </c>
      <c r="T570" s="7">
        <f t="shared" si="211"/>
        <v>-70310422.409999996</v>
      </c>
      <c r="U570" s="7">
        <f t="shared" si="212"/>
        <v>46315447.07</v>
      </c>
      <c r="V570" s="7">
        <f t="shared" si="212"/>
        <v>85246616.519999996</v>
      </c>
      <c r="W570" s="7">
        <f t="shared" si="218"/>
        <v>31379252.960000001</v>
      </c>
      <c r="X570" s="7">
        <f t="shared" si="213"/>
        <v>0</v>
      </c>
      <c r="Y570" s="7" t="str">
        <f t="shared" si="214"/>
        <v/>
      </c>
      <c r="Z570" s="7" t="str">
        <f t="shared" si="215"/>
        <v/>
      </c>
      <c r="AA570" s="7" t="str">
        <f t="shared" si="216"/>
        <v/>
      </c>
      <c r="AB570" s="7" t="str">
        <f t="shared" si="216"/>
        <v/>
      </c>
      <c r="AC570" s="8" t="str">
        <f t="shared" si="217"/>
        <v/>
      </c>
      <c r="AE570" s="9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>
        <v>30898851.16</v>
      </c>
      <c r="AR570" s="7">
        <v>64163755.560000002</v>
      </c>
      <c r="AS570" s="7">
        <v>20136406.59</v>
      </c>
      <c r="AT570" s="7">
        <v>374526.54</v>
      </c>
      <c r="AU570" s="7">
        <v>37368999.729999997</v>
      </c>
      <c r="AV570" s="7">
        <v>76947850.680000007</v>
      </c>
      <c r="AW570" s="7">
        <v>24486960.489999998</v>
      </c>
      <c r="AX570" s="7">
        <v>319240.46999999997</v>
      </c>
      <c r="AY570" s="7">
        <v>46315447.07</v>
      </c>
      <c r="AZ570" s="7">
        <v>85246616.519999996</v>
      </c>
      <c r="BA570" s="7">
        <v>31379252.960000001</v>
      </c>
      <c r="BB570" s="7">
        <v>0</v>
      </c>
      <c r="BC570" s="7"/>
      <c r="BD570" s="7"/>
      <c r="BE570" s="7"/>
      <c r="BF570" s="7"/>
    </row>
    <row r="571" spans="1:58" hidden="1" x14ac:dyDescent="0.25">
      <c r="A571" s="3" t="s">
        <v>171</v>
      </c>
      <c r="B571" s="3" t="str">
        <f t="shared" si="198"/>
        <v>GO</v>
      </c>
      <c r="C571" s="3" t="s">
        <v>1526</v>
      </c>
      <c r="D571" s="3">
        <v>6</v>
      </c>
      <c r="E571" s="11">
        <f t="shared" si="199"/>
        <v>6.0638295769113663E-2</v>
      </c>
      <c r="F571" s="11">
        <f t="shared" si="200"/>
        <v>0.93936170423088639</v>
      </c>
      <c r="G571" s="7">
        <v>20.175224398458102</v>
      </c>
      <c r="H571" s="11">
        <f t="shared" si="201"/>
        <v>0.37903666348352322</v>
      </c>
      <c r="I571" s="7">
        <f t="shared" si="202"/>
        <v>-36657266.442679755</v>
      </c>
      <c r="J571" s="7">
        <v>13722242.689999999</v>
      </c>
      <c r="K571" s="12">
        <v>0.13</v>
      </c>
      <c r="L571" s="7">
        <v>-274444.84999999998</v>
      </c>
      <c r="M571" s="10">
        <f t="shared" si="203"/>
        <v>1.9999999723077335E-2</v>
      </c>
      <c r="N571" s="12">
        <f t="shared" si="204"/>
        <v>0.14999999972307734</v>
      </c>
      <c r="O571" s="7">
        <f t="shared" si="205"/>
        <v>-2199435.9865607852</v>
      </c>
      <c r="P571" s="11">
        <f t="shared" si="206"/>
        <v>0.16028254537165493</v>
      </c>
      <c r="Q571" s="12">
        <f t="shared" si="207"/>
        <v>0.29028254537165493</v>
      </c>
      <c r="R571" s="12">
        <f t="shared" si="208"/>
        <v>0.14028254564857759</v>
      </c>
      <c r="S571" s="12">
        <f t="shared" si="209"/>
        <v>0.93521697271706916</v>
      </c>
      <c r="T571" s="7">
        <f t="shared" si="211"/>
        <v>-59032899.829999998</v>
      </c>
      <c r="U571" s="7">
        <f t="shared" si="212"/>
        <v>15808022.310000001</v>
      </c>
      <c r="V571" s="7">
        <f t="shared" si="212"/>
        <v>55453245.390000001</v>
      </c>
      <c r="W571" s="7">
        <f t="shared" si="218"/>
        <v>19693517.25</v>
      </c>
      <c r="X571" s="7">
        <f t="shared" si="213"/>
        <v>305840.5</v>
      </c>
      <c r="Y571" s="7" t="str">
        <f t="shared" si="214"/>
        <v/>
      </c>
      <c r="Z571" s="7" t="str">
        <f t="shared" si="215"/>
        <v/>
      </c>
      <c r="AA571" s="7" t="str">
        <f t="shared" si="216"/>
        <v/>
      </c>
      <c r="AB571" s="7" t="str">
        <f t="shared" si="216"/>
        <v/>
      </c>
      <c r="AC571" s="8" t="str">
        <f t="shared" si="217"/>
        <v/>
      </c>
      <c r="AE571" s="9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>
        <v>10500721.08</v>
      </c>
      <c r="AR571" s="7">
        <v>32583160.93</v>
      </c>
      <c r="AS571" s="7">
        <v>15073004.279999999</v>
      </c>
      <c r="AT571" s="7">
        <v>7742.49</v>
      </c>
      <c r="AU571" s="7">
        <v>12451119.18</v>
      </c>
      <c r="AV571" s="7">
        <v>37380429.799999997</v>
      </c>
      <c r="AW571" s="7">
        <v>14980639.93</v>
      </c>
      <c r="AX571" s="7">
        <v>378541.76</v>
      </c>
      <c r="AY571" s="7">
        <v>15808022.310000001</v>
      </c>
      <c r="AZ571" s="7">
        <v>55453245.390000001</v>
      </c>
      <c r="BA571" s="7">
        <v>19693517.25</v>
      </c>
      <c r="BB571" s="7">
        <v>305840.5</v>
      </c>
      <c r="BC571" s="7"/>
      <c r="BD571" s="7"/>
      <c r="BE571" s="7"/>
      <c r="BF571" s="7"/>
    </row>
    <row r="572" spans="1:58" hidden="1" x14ac:dyDescent="0.25">
      <c r="A572" s="3" t="s">
        <v>1373</v>
      </c>
      <c r="B572" s="3" t="str">
        <f t="shared" si="198"/>
        <v>SP</v>
      </c>
      <c r="C572" s="3" t="s">
        <v>1530</v>
      </c>
      <c r="D572" s="3">
        <v>6</v>
      </c>
      <c r="E572" s="11">
        <f t="shared" si="199"/>
        <v>0</v>
      </c>
      <c r="F572" s="11">
        <f t="shared" si="200"/>
        <v>1</v>
      </c>
      <c r="G572" s="7">
        <v>19.159218229809646</v>
      </c>
      <c r="H572" s="11">
        <f t="shared" si="201"/>
        <v>0.38318436459619293</v>
      </c>
      <c r="I572" s="7">
        <f t="shared" si="202"/>
        <v>-3263886.5655073253</v>
      </c>
      <c r="J572" s="7">
        <v>15838313.471999997</v>
      </c>
      <c r="K572" s="12">
        <v>0.11</v>
      </c>
      <c r="L572" s="7">
        <v>-56351.53</v>
      </c>
      <c r="M572" s="10">
        <f t="shared" si="203"/>
        <v>3.5579249078269543E-3</v>
      </c>
      <c r="N572" s="12">
        <f t="shared" si="204"/>
        <v>0.11355792490782696</v>
      </c>
      <c r="O572" s="7">
        <f t="shared" si="205"/>
        <v>-195833.19393043951</v>
      </c>
      <c r="P572" s="11">
        <f t="shared" si="206"/>
        <v>1.2364523172031301E-2</v>
      </c>
      <c r="Q572" s="12">
        <f t="shared" si="207"/>
        <v>0.12236452317203131</v>
      </c>
      <c r="R572" s="12">
        <f t="shared" si="208"/>
        <v>8.8065982642043517E-3</v>
      </c>
      <c r="S572" s="12">
        <f t="shared" si="209"/>
        <v>7.7551595552248109E-2</v>
      </c>
      <c r="T572" s="7">
        <f t="shared" si="211"/>
        <v>-5291510.75</v>
      </c>
      <c r="U572" s="7">
        <f t="shared" si="212"/>
        <v>48768918.210000001</v>
      </c>
      <c r="V572" s="7">
        <f t="shared" si="212"/>
        <v>34592908.880000003</v>
      </c>
      <c r="W572" s="7">
        <f t="shared" si="218"/>
        <v>19467520.079999998</v>
      </c>
      <c r="X572" s="7">
        <f t="shared" si="213"/>
        <v>0</v>
      </c>
      <c r="Y572" s="7" t="str">
        <f t="shared" si="214"/>
        <v/>
      </c>
      <c r="Z572" s="7" t="str">
        <f t="shared" si="215"/>
        <v/>
      </c>
      <c r="AA572" s="7" t="str">
        <f t="shared" si="216"/>
        <v/>
      </c>
      <c r="AB572" s="7" t="str">
        <f t="shared" si="216"/>
        <v/>
      </c>
      <c r="AC572" s="8" t="str">
        <f t="shared" si="217"/>
        <v/>
      </c>
      <c r="AE572" s="9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>
        <v>37143412.450000003</v>
      </c>
      <c r="AR572" s="7">
        <v>22062516</v>
      </c>
      <c r="AS572" s="7">
        <v>10592780.32</v>
      </c>
      <c r="AT572" s="7">
        <v>0</v>
      </c>
      <c r="AU572" s="7">
        <v>44348107.340000004</v>
      </c>
      <c r="AV572" s="7">
        <v>29625038.829999998</v>
      </c>
      <c r="AW572" s="7">
        <v>13893871.74</v>
      </c>
      <c r="AX572" s="7">
        <v>0</v>
      </c>
      <c r="AY572" s="7">
        <v>48768918.210000001</v>
      </c>
      <c r="AZ572" s="7">
        <v>34592908.880000003</v>
      </c>
      <c r="BA572" s="7">
        <v>19467520.079999998</v>
      </c>
      <c r="BB572" s="7">
        <v>0</v>
      </c>
      <c r="BC572" s="7"/>
      <c r="BD572" s="7"/>
      <c r="BE572" s="7"/>
      <c r="BF572" s="7"/>
    </row>
    <row r="573" spans="1:58" hidden="1" x14ac:dyDescent="0.25">
      <c r="A573" s="3" t="s">
        <v>71</v>
      </c>
      <c r="B573" s="3" t="str">
        <f t="shared" si="198"/>
        <v>CE</v>
      </c>
      <c r="C573" s="3" t="s">
        <v>1528</v>
      </c>
      <c r="D573" s="3">
        <v>5</v>
      </c>
      <c r="E573" s="11">
        <f t="shared" si="199"/>
        <v>0</v>
      </c>
      <c r="F573" s="11">
        <f t="shared" si="200"/>
        <v>1</v>
      </c>
      <c r="G573" s="7">
        <v>20.028898098862864</v>
      </c>
      <c r="H573" s="11">
        <f t="shared" si="201"/>
        <v>0.40057796197725731</v>
      </c>
      <c r="I573" s="7">
        <f t="shared" si="202"/>
        <v>-47307152.95445466</v>
      </c>
      <c r="J573" s="7">
        <v>61364407.390000001</v>
      </c>
      <c r="K573" s="12">
        <v>0.113</v>
      </c>
      <c r="L573" s="7">
        <v>-2190709.34</v>
      </c>
      <c r="M573" s="10">
        <f t="shared" si="203"/>
        <v>3.5699999937700039E-2</v>
      </c>
      <c r="N573" s="12">
        <f t="shared" si="204"/>
        <v>0.14869999993770006</v>
      </c>
      <c r="O573" s="7">
        <f t="shared" si="205"/>
        <v>-2838429.1772672795</v>
      </c>
      <c r="P573" s="11">
        <f t="shared" si="206"/>
        <v>4.6255301696759031E-2</v>
      </c>
      <c r="Q573" s="12">
        <f t="shared" si="207"/>
        <v>0.15925530169675903</v>
      </c>
      <c r="R573" s="12">
        <f t="shared" si="208"/>
        <v>1.0555301759058972E-2</v>
      </c>
      <c r="S573" s="12">
        <f t="shared" si="209"/>
        <v>7.0983871980371704E-2</v>
      </c>
      <c r="T573" s="7">
        <f t="shared" si="211"/>
        <v>-78921277.420000002</v>
      </c>
      <c r="U573" s="7">
        <f t="shared" si="212"/>
        <v>71043873.359999999</v>
      </c>
      <c r="V573" s="7">
        <f t="shared" si="212"/>
        <v>93263551.120000005</v>
      </c>
      <c r="W573" s="7">
        <f t="shared" si="218"/>
        <v>58848302.990000002</v>
      </c>
      <c r="X573" s="7">
        <f t="shared" si="213"/>
        <v>2146703.33</v>
      </c>
      <c r="Y573" s="7" t="str">
        <f t="shared" si="214"/>
        <v/>
      </c>
      <c r="Z573" s="7" t="str">
        <f t="shared" si="215"/>
        <v/>
      </c>
      <c r="AA573" s="7" t="str">
        <f t="shared" si="216"/>
        <v/>
      </c>
      <c r="AB573" s="7" t="str">
        <f t="shared" si="216"/>
        <v/>
      </c>
      <c r="AC573" s="8" t="str">
        <f t="shared" si="217"/>
        <v/>
      </c>
      <c r="AE573" s="9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>
        <v>42849381.25</v>
      </c>
      <c r="AR573" s="7">
        <v>55113721.469999999</v>
      </c>
      <c r="AS573" s="7">
        <v>35279742.869999997</v>
      </c>
      <c r="AT573" s="7">
        <v>0</v>
      </c>
      <c r="AU573" s="7">
        <v>55415764.340000004</v>
      </c>
      <c r="AV573" s="7">
        <v>58685621.829999998</v>
      </c>
      <c r="AW573" s="7">
        <v>45302391.329999998</v>
      </c>
      <c r="AX573" s="7">
        <v>2963121.32</v>
      </c>
      <c r="AY573" s="7">
        <v>71043873.359999999</v>
      </c>
      <c r="AZ573" s="7">
        <v>93263551.120000005</v>
      </c>
      <c r="BA573" s="7">
        <v>58848302.990000002</v>
      </c>
      <c r="BB573" s="7">
        <v>2146703.33</v>
      </c>
      <c r="BC573" s="7"/>
      <c r="BD573" s="7"/>
      <c r="BE573" s="7"/>
      <c r="BF573" s="7"/>
    </row>
    <row r="574" spans="1:58" hidden="1" x14ac:dyDescent="0.25">
      <c r="A574" s="3" t="s">
        <v>1085</v>
      </c>
      <c r="B574" s="3" t="str">
        <f t="shared" si="198"/>
        <v>RS</v>
      </c>
      <c r="C574" s="3" t="s">
        <v>1529</v>
      </c>
      <c r="D574" s="3">
        <v>6</v>
      </c>
      <c r="E574" s="11">
        <f t="shared" si="199"/>
        <v>0</v>
      </c>
      <c r="F574" s="11">
        <f t="shared" si="200"/>
        <v>1</v>
      </c>
      <c r="G574" s="7">
        <v>12.060259379813102</v>
      </c>
      <c r="H574" s="11">
        <f t="shared" si="201"/>
        <v>0.24120518759626206</v>
      </c>
      <c r="I574" s="7">
        <f t="shared" si="202"/>
        <v>-76487471.426532343</v>
      </c>
      <c r="J574" s="7">
        <v>25103291.579999998</v>
      </c>
      <c r="K574" s="12">
        <v>0.11</v>
      </c>
      <c r="L574" s="7">
        <v>-5723550.4800000004</v>
      </c>
      <c r="M574" s="10">
        <f t="shared" si="203"/>
        <v>0.22799999999043954</v>
      </c>
      <c r="N574" s="12">
        <f t="shared" si="204"/>
        <v>0.33799999999043956</v>
      </c>
      <c r="O574" s="7">
        <f t="shared" si="205"/>
        <v>-4589248.2855919404</v>
      </c>
      <c r="P574" s="11">
        <f t="shared" si="206"/>
        <v>0.18281460305580932</v>
      </c>
      <c r="Q574" s="12">
        <f t="shared" si="207"/>
        <v>0.29281460305580931</v>
      </c>
      <c r="R574" s="12">
        <f t="shared" si="208"/>
        <v>-4.5185396934630251E-2</v>
      </c>
      <c r="S574" s="12">
        <f t="shared" si="209"/>
        <v>-0.13368460631925538</v>
      </c>
      <c r="T574" s="7">
        <f t="shared" si="211"/>
        <v>-100801257.7</v>
      </c>
      <c r="U574" s="7">
        <f t="shared" si="212"/>
        <v>73896437.670000002</v>
      </c>
      <c r="V574" s="7">
        <f t="shared" si="212"/>
        <v>106989116.62</v>
      </c>
      <c r="W574" s="7">
        <f t="shared" si="218"/>
        <v>67708578.75</v>
      </c>
      <c r="X574" s="7">
        <f t="shared" si="213"/>
        <v>0</v>
      </c>
      <c r="Y574" s="7" t="str">
        <f t="shared" si="214"/>
        <v/>
      </c>
      <c r="Z574" s="7" t="str">
        <f t="shared" si="215"/>
        <v/>
      </c>
      <c r="AA574" s="7" t="str">
        <f t="shared" si="216"/>
        <v/>
      </c>
      <c r="AB574" s="7" t="str">
        <f t="shared" si="216"/>
        <v/>
      </c>
      <c r="AC574" s="8" t="str">
        <f t="shared" si="217"/>
        <v/>
      </c>
      <c r="AE574" s="9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>
        <v>50213655.109999999</v>
      </c>
      <c r="AR574" s="7">
        <v>77775404.340000004</v>
      </c>
      <c r="AS574" s="7">
        <v>41907347.789999999</v>
      </c>
      <c r="AT574" s="7">
        <v>0</v>
      </c>
      <c r="AU574" s="7">
        <v>59088166.020000003</v>
      </c>
      <c r="AV574" s="7">
        <v>87482392.799999997</v>
      </c>
      <c r="AW574" s="7">
        <v>49687442.689999998</v>
      </c>
      <c r="AX574" s="7">
        <v>0</v>
      </c>
      <c r="AY574" s="7">
        <v>73896437.670000002</v>
      </c>
      <c r="AZ574" s="7">
        <v>106989116.62</v>
      </c>
      <c r="BA574" s="7">
        <v>67708578.75</v>
      </c>
      <c r="BB574" s="7">
        <v>0</v>
      </c>
      <c r="BC574" s="7"/>
      <c r="BD574" s="7"/>
      <c r="BE574" s="7"/>
      <c r="BF574" s="7"/>
    </row>
    <row r="575" spans="1:58" hidden="1" x14ac:dyDescent="0.25">
      <c r="A575" s="3" t="s">
        <v>1374</v>
      </c>
      <c r="B575" s="3" t="str">
        <f t="shared" si="198"/>
        <v>SP</v>
      </c>
      <c r="C575" s="3" t="s">
        <v>1530</v>
      </c>
      <c r="D575" s="3">
        <v>4</v>
      </c>
      <c r="E575" s="11">
        <f t="shared" si="199"/>
        <v>0</v>
      </c>
      <c r="F575" s="11">
        <f t="shared" si="200"/>
        <v>1</v>
      </c>
      <c r="G575" s="7">
        <v>18.32726866189638</v>
      </c>
      <c r="H575" s="11">
        <f t="shared" si="201"/>
        <v>0.36654537323792757</v>
      </c>
      <c r="I575" s="7">
        <f t="shared" si="202"/>
        <v>-139329372.79075518</v>
      </c>
      <c r="J575" s="7">
        <v>181955765.60571432</v>
      </c>
      <c r="K575" s="12">
        <v>0.11</v>
      </c>
      <c r="L575" s="7">
        <v>-2645200.1</v>
      </c>
      <c r="M575" s="10">
        <f t="shared" si="203"/>
        <v>1.4537599790775345E-2</v>
      </c>
      <c r="N575" s="12">
        <f t="shared" si="204"/>
        <v>0.12453759979077535</v>
      </c>
      <c r="O575" s="7">
        <f t="shared" si="205"/>
        <v>-8359762.3674453106</v>
      </c>
      <c r="P575" s="11">
        <f t="shared" si="206"/>
        <v>4.5943926753936132E-2</v>
      </c>
      <c r="Q575" s="12">
        <f t="shared" si="207"/>
        <v>0.15594392675393615</v>
      </c>
      <c r="R575" s="12">
        <f t="shared" si="208"/>
        <v>3.1406326963160799E-2</v>
      </c>
      <c r="S575" s="12">
        <f t="shared" si="209"/>
        <v>0.25218349330582734</v>
      </c>
      <c r="T575" s="7">
        <f t="shared" si="211"/>
        <v>-219951622.26999998</v>
      </c>
      <c r="U575" s="7">
        <f t="shared" si="212"/>
        <v>349441646.97000003</v>
      </c>
      <c r="V575" s="7">
        <f t="shared" si="212"/>
        <v>429377639.47000003</v>
      </c>
      <c r="W575" s="7">
        <f t="shared" si="218"/>
        <v>144573991.13999999</v>
      </c>
      <c r="X575" s="7">
        <f t="shared" si="213"/>
        <v>4558361.37</v>
      </c>
      <c r="Y575" s="7" t="str">
        <f t="shared" si="214"/>
        <v/>
      </c>
      <c r="Z575" s="7" t="str">
        <f t="shared" si="215"/>
        <v/>
      </c>
      <c r="AA575" s="7" t="str">
        <f t="shared" si="216"/>
        <v/>
      </c>
      <c r="AB575" s="7" t="str">
        <f t="shared" si="216"/>
        <v/>
      </c>
      <c r="AC575" s="8" t="str">
        <f t="shared" si="217"/>
        <v/>
      </c>
      <c r="AE575" s="9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>
        <v>249618241.43000001</v>
      </c>
      <c r="AR575" s="7">
        <v>260068021.12</v>
      </c>
      <c r="AS575" s="7">
        <v>87738851.870000005</v>
      </c>
      <c r="AT575" s="7">
        <v>3288157.74</v>
      </c>
      <c r="AU575" s="7">
        <v>290286158.31</v>
      </c>
      <c r="AV575" s="7">
        <v>511397940.39999998</v>
      </c>
      <c r="AW575" s="7">
        <v>149015137</v>
      </c>
      <c r="AX575" s="7">
        <v>0</v>
      </c>
      <c r="AY575" s="7">
        <v>349441646.97000003</v>
      </c>
      <c r="AZ575" s="7">
        <v>429377639.47000003</v>
      </c>
      <c r="BA575" s="7">
        <v>144573991.13999999</v>
      </c>
      <c r="BB575" s="7">
        <v>4558361.37</v>
      </c>
      <c r="BC575" s="7"/>
      <c r="BD575" s="7"/>
      <c r="BE575" s="7"/>
      <c r="BF575" s="7"/>
    </row>
    <row r="576" spans="1:58" hidden="1" x14ac:dyDescent="0.25">
      <c r="A576" s="3" t="s">
        <v>719</v>
      </c>
      <c r="B576" s="3" t="str">
        <f t="shared" si="198"/>
        <v>PI</v>
      </c>
      <c r="C576" s="3" t="s">
        <v>1528</v>
      </c>
      <c r="D576" s="3">
        <v>7</v>
      </c>
      <c r="E576" s="11">
        <f t="shared" ref="E576:E633" si="219">IF(U576+X576&gt;=W576,0,(U576+X576-W576)/T576)</f>
        <v>0.34701472145539514</v>
      </c>
      <c r="F576" s="11">
        <f t="shared" ref="F576:F633" si="220">IF(T576&gt;=0,0,1-E576)</f>
        <v>0.65298527854460486</v>
      </c>
      <c r="G576" s="7">
        <v>21.578241304430549</v>
      </c>
      <c r="H576" s="11">
        <f t="shared" ref="H576:H633" si="221">IF(T576&gt;0,"",G576*$G$2*F576/100)</f>
        <v>0.28180547817352558</v>
      </c>
      <c r="I576" s="7">
        <f t="shared" ref="I576:I633" si="222">IF(T576&gt;0,"",T576*(1-H576))</f>
        <v>-9324314.8229726162</v>
      </c>
      <c r="J576" s="7">
        <v>3099260.71</v>
      </c>
      <c r="K576" s="12">
        <v>0.11</v>
      </c>
      <c r="L576" s="7">
        <v>-75035.7</v>
      </c>
      <c r="M576" s="10">
        <f t="shared" ref="M576:M633" si="223">L576*-1/J576</f>
        <v>2.4210838332474456E-2</v>
      </c>
      <c r="N576" s="12">
        <f t="shared" ref="N576:N633" si="224">M576+K576</f>
        <v>0.13421083833247446</v>
      </c>
      <c r="O576" s="7">
        <f t="shared" ref="O576:O633" si="225">6%*I576</f>
        <v>-559458.88937835698</v>
      </c>
      <c r="P576" s="11">
        <f t="shared" ref="P576:P633" si="226">O576*-1/J576</f>
        <v>0.18051365849062662</v>
      </c>
      <c r="Q576" s="12">
        <f t="shared" ref="Q576:Q633" si="227">P576+K576</f>
        <v>0.2905136584906266</v>
      </c>
      <c r="R576" s="12">
        <f t="shared" si="208"/>
        <v>0.15630282015815214</v>
      </c>
      <c r="S576" s="12">
        <f t="shared" si="209"/>
        <v>1.164606540724753</v>
      </c>
      <c r="T576" s="7">
        <f t="shared" si="211"/>
        <v>-12982993.52</v>
      </c>
      <c r="U576" s="7">
        <f t="shared" si="212"/>
        <v>485177.62</v>
      </c>
      <c r="V576" s="7">
        <f t="shared" si="212"/>
        <v>8477703.6400000006</v>
      </c>
      <c r="W576" s="7">
        <f t="shared" si="218"/>
        <v>4990467.5</v>
      </c>
      <c r="X576" s="7">
        <f t="shared" si="213"/>
        <v>0</v>
      </c>
      <c r="Y576" s="7" t="str">
        <f t="shared" si="214"/>
        <v/>
      </c>
      <c r="Z576" s="7" t="str">
        <f t="shared" si="215"/>
        <v/>
      </c>
      <c r="AA576" s="7" t="str">
        <f t="shared" si="216"/>
        <v/>
      </c>
      <c r="AB576" s="7" t="str">
        <f t="shared" si="216"/>
        <v/>
      </c>
      <c r="AC576" s="8" t="str">
        <f t="shared" si="217"/>
        <v/>
      </c>
      <c r="AE576" s="9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>
        <v>0</v>
      </c>
      <c r="AR576" s="7">
        <v>11968328.24</v>
      </c>
      <c r="AS576" s="7">
        <v>0</v>
      </c>
      <c r="AT576" s="7">
        <v>0</v>
      </c>
      <c r="AU576" s="7">
        <v>318669.07</v>
      </c>
      <c r="AV576" s="7">
        <v>9274834.0299999993</v>
      </c>
      <c r="AW576" s="7">
        <v>3531247.38</v>
      </c>
      <c r="AX576" s="7">
        <v>0</v>
      </c>
      <c r="AY576" s="7">
        <v>485177.62</v>
      </c>
      <c r="AZ576" s="7">
        <v>8477703.6400000006</v>
      </c>
      <c r="BA576" s="7">
        <v>4990467.5</v>
      </c>
      <c r="BB576" s="7">
        <v>0</v>
      </c>
      <c r="BC576" s="7"/>
      <c r="BD576" s="7"/>
      <c r="BE576" s="7"/>
      <c r="BF576" s="7"/>
    </row>
    <row r="577" spans="1:58" hidden="1" x14ac:dyDescent="0.25">
      <c r="A577" s="3" t="s">
        <v>34</v>
      </c>
      <c r="B577" s="3" t="str">
        <f t="shared" ref="B577:B634" si="228">RIGHT(A577,2)</f>
        <v>AM</v>
      </c>
      <c r="C577" s="3" t="s">
        <v>1527</v>
      </c>
      <c r="D577" s="3">
        <v>6</v>
      </c>
      <c r="E577" s="11">
        <f t="shared" si="219"/>
        <v>0</v>
      </c>
      <c r="F577" s="11">
        <f t="shared" si="220"/>
        <v>1</v>
      </c>
      <c r="G577" s="7">
        <v>31.137625742525501</v>
      </c>
      <c r="H577" s="11">
        <f t="shared" si="221"/>
        <v>0.62275251485050998</v>
      </c>
      <c r="I577" s="7">
        <f t="shared" si="222"/>
        <v>-28864880.407144286</v>
      </c>
      <c r="J577" s="7">
        <v>18751326.749999996</v>
      </c>
      <c r="K577" s="12">
        <v>0.11</v>
      </c>
      <c r="L577" s="7">
        <v>-1699063.52</v>
      </c>
      <c r="M577" s="10">
        <f t="shared" si="223"/>
        <v>9.06103094811678E-2</v>
      </c>
      <c r="N577" s="12">
        <f t="shared" si="224"/>
        <v>0.20061030948116781</v>
      </c>
      <c r="O577" s="7">
        <f t="shared" si="225"/>
        <v>-1731892.8244286571</v>
      </c>
      <c r="P577" s="11">
        <f t="shared" si="226"/>
        <v>9.2361081832711245E-2</v>
      </c>
      <c r="Q577" s="12">
        <f t="shared" si="227"/>
        <v>0.20236108183271123</v>
      </c>
      <c r="R577" s="12">
        <f t="shared" ref="R577:R634" si="229">Q577-N577</f>
        <v>1.750772351543417E-3</v>
      </c>
      <c r="S577" s="12">
        <f t="shared" ref="S577:S634" si="230">Q577/N577-1</f>
        <v>8.7272302010370506E-3</v>
      </c>
      <c r="T577" s="7">
        <f t="shared" si="211"/>
        <v>-76514440.900000006</v>
      </c>
      <c r="U577" s="7">
        <f t="shared" si="212"/>
        <v>9370604.3800000008</v>
      </c>
      <c r="V577" s="7">
        <f t="shared" si="212"/>
        <v>85050603.159999996</v>
      </c>
      <c r="W577" s="7">
        <f t="shared" si="218"/>
        <v>834442.12</v>
      </c>
      <c r="X577" s="7">
        <f t="shared" si="213"/>
        <v>0</v>
      </c>
      <c r="Y577" s="7" t="str">
        <f t="shared" si="214"/>
        <v/>
      </c>
      <c r="Z577" s="7" t="str">
        <f t="shared" si="215"/>
        <v/>
      </c>
      <c r="AA577" s="7" t="str">
        <f t="shared" si="216"/>
        <v/>
      </c>
      <c r="AB577" s="7" t="str">
        <f t="shared" si="216"/>
        <v/>
      </c>
      <c r="AC577" s="8" t="str">
        <f t="shared" si="217"/>
        <v/>
      </c>
      <c r="AE577" s="9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>
        <v>3486956.08</v>
      </c>
      <c r="AR577" s="7">
        <v>59655680.960000001</v>
      </c>
      <c r="AS577" s="7">
        <v>0</v>
      </c>
      <c r="AT577" s="7">
        <v>0</v>
      </c>
      <c r="AU577" s="7">
        <v>5487451.4000000004</v>
      </c>
      <c r="AV577" s="7">
        <v>63398245.689999998</v>
      </c>
      <c r="AW577" s="7">
        <v>235191.91</v>
      </c>
      <c r="AX577" s="7">
        <v>0</v>
      </c>
      <c r="AY577" s="7">
        <v>9370604.3800000008</v>
      </c>
      <c r="AZ577" s="7">
        <v>85050603.159999996</v>
      </c>
      <c r="BA577" s="7">
        <v>834442.12</v>
      </c>
      <c r="BB577" s="7">
        <v>0</v>
      </c>
      <c r="BC577" s="7"/>
      <c r="BD577" s="7"/>
      <c r="BE577" s="7"/>
      <c r="BF577" s="7"/>
    </row>
    <row r="578" spans="1:58" hidden="1" x14ac:dyDescent="0.25">
      <c r="A578" s="3" t="s">
        <v>1086</v>
      </c>
      <c r="B578" s="3" t="str">
        <f t="shared" si="228"/>
        <v>RS</v>
      </c>
      <c r="C578" s="3" t="s">
        <v>1529</v>
      </c>
      <c r="D578" s="3">
        <v>7</v>
      </c>
      <c r="E578" s="11">
        <f t="shared" si="219"/>
        <v>0</v>
      </c>
      <c r="F578" s="11">
        <f t="shared" si="220"/>
        <v>1</v>
      </c>
      <c r="G578" s="7">
        <v>12.141037283299156</v>
      </c>
      <c r="H578" s="11">
        <f t="shared" si="221"/>
        <v>0.24282074566598311</v>
      </c>
      <c r="I578" s="7">
        <f t="shared" si="222"/>
        <v>-21789397.171362389</v>
      </c>
      <c r="J578" s="7">
        <v>5126557.2857142864</v>
      </c>
      <c r="K578" s="12">
        <v>0.115</v>
      </c>
      <c r="L578" s="7">
        <v>-1103657.71</v>
      </c>
      <c r="M578" s="10">
        <f t="shared" si="223"/>
        <v>0.21528242999945851</v>
      </c>
      <c r="N578" s="12">
        <f t="shared" si="224"/>
        <v>0.3302824299994585</v>
      </c>
      <c r="O578" s="7">
        <f t="shared" si="225"/>
        <v>-1307363.8302817433</v>
      </c>
      <c r="P578" s="11">
        <f t="shared" si="226"/>
        <v>0.25501789162189914</v>
      </c>
      <c r="Q578" s="12">
        <f t="shared" si="227"/>
        <v>0.37001789162189913</v>
      </c>
      <c r="R578" s="12">
        <f t="shared" si="229"/>
        <v>3.9735461622440627E-2</v>
      </c>
      <c r="S578" s="12">
        <f t="shared" si="230"/>
        <v>0.1203075247523937</v>
      </c>
      <c r="T578" s="7">
        <f t="shared" si="211"/>
        <v>-28777065.729999997</v>
      </c>
      <c r="U578" s="7">
        <f t="shared" si="212"/>
        <v>21038870.890000001</v>
      </c>
      <c r="V578" s="7">
        <f t="shared" si="212"/>
        <v>33518283.969999999</v>
      </c>
      <c r="W578" s="7">
        <f t="shared" si="218"/>
        <v>16634354.08</v>
      </c>
      <c r="X578" s="7">
        <f t="shared" si="213"/>
        <v>336701.43</v>
      </c>
      <c r="Y578" s="7" t="str">
        <f t="shared" si="214"/>
        <v/>
      </c>
      <c r="Z578" s="7" t="str">
        <f t="shared" si="215"/>
        <v/>
      </c>
      <c r="AA578" s="7" t="str">
        <f t="shared" si="216"/>
        <v/>
      </c>
      <c r="AB578" s="7" t="str">
        <f t="shared" si="216"/>
        <v/>
      </c>
      <c r="AC578" s="8" t="str">
        <f t="shared" si="217"/>
        <v/>
      </c>
      <c r="AE578" s="9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>
        <v>14850555.890000001</v>
      </c>
      <c r="AR578" s="7">
        <v>30891680.960000001</v>
      </c>
      <c r="AS578" s="7">
        <v>10217107.300000001</v>
      </c>
      <c r="AT578" s="7">
        <v>478533.15</v>
      </c>
      <c r="AU578" s="7">
        <v>17603610.43</v>
      </c>
      <c r="AV578" s="7">
        <v>31424655.280000001</v>
      </c>
      <c r="AW578" s="7">
        <v>13790848.66</v>
      </c>
      <c r="AX578" s="7">
        <v>409770.73</v>
      </c>
      <c r="AY578" s="7">
        <v>21038870.890000001</v>
      </c>
      <c r="AZ578" s="7">
        <v>33518283.969999999</v>
      </c>
      <c r="BA578" s="7">
        <v>16634354.08</v>
      </c>
      <c r="BB578" s="7">
        <v>336701.43</v>
      </c>
      <c r="BC578" s="7"/>
      <c r="BD578" s="7"/>
      <c r="BE578" s="7"/>
      <c r="BF578" s="7"/>
    </row>
    <row r="579" spans="1:58" hidden="1" x14ac:dyDescent="0.25">
      <c r="A579" s="3" t="s">
        <v>172</v>
      </c>
      <c r="B579" s="3" t="str">
        <f t="shared" si="228"/>
        <v>GO</v>
      </c>
      <c r="C579" s="3" t="s">
        <v>1526</v>
      </c>
      <c r="D579" s="3">
        <v>6</v>
      </c>
      <c r="E579" s="11">
        <f t="shared" si="219"/>
        <v>0</v>
      </c>
      <c r="F579" s="11">
        <f t="shared" si="220"/>
        <v>1</v>
      </c>
      <c r="G579" s="7">
        <v>38.483492593981964</v>
      </c>
      <c r="H579" s="11">
        <f t="shared" si="221"/>
        <v>0.76966985187963932</v>
      </c>
      <c r="I579" s="7">
        <f t="shared" si="222"/>
        <v>-7680616.8901275061</v>
      </c>
      <c r="J579" s="7">
        <v>9523078.040000001</v>
      </c>
      <c r="K579" s="12">
        <v>0.12</v>
      </c>
      <c r="L579" s="7">
        <v>-651648.06000000006</v>
      </c>
      <c r="M579" s="10">
        <f t="shared" si="223"/>
        <v>6.8428301990477017E-2</v>
      </c>
      <c r="N579" s="12">
        <f t="shared" si="224"/>
        <v>0.188428301990477</v>
      </c>
      <c r="O579" s="7">
        <f t="shared" si="225"/>
        <v>-460837.01340765035</v>
      </c>
      <c r="P579" s="11">
        <f t="shared" si="226"/>
        <v>4.8391603163597544E-2</v>
      </c>
      <c r="Q579" s="12">
        <f t="shared" si="227"/>
        <v>0.16839160316359753</v>
      </c>
      <c r="R579" s="12">
        <f t="shared" si="229"/>
        <v>-2.0036698826879473E-2</v>
      </c>
      <c r="S579" s="12">
        <f t="shared" si="230"/>
        <v>-0.10633593051160706</v>
      </c>
      <c r="T579" s="7">
        <f t="shared" si="211"/>
        <v>-33346120.57</v>
      </c>
      <c r="U579" s="7">
        <f t="shared" si="212"/>
        <v>10725690.6</v>
      </c>
      <c r="V579" s="7">
        <f t="shared" si="212"/>
        <v>36762072.25</v>
      </c>
      <c r="W579" s="7">
        <f t="shared" si="218"/>
        <v>10483756.32</v>
      </c>
      <c r="X579" s="7">
        <f t="shared" si="213"/>
        <v>3174017.4</v>
      </c>
      <c r="Y579" s="7" t="str">
        <f t="shared" si="214"/>
        <v/>
      </c>
      <c r="Z579" s="7" t="str">
        <f t="shared" si="215"/>
        <v/>
      </c>
      <c r="AA579" s="7" t="str">
        <f t="shared" si="216"/>
        <v/>
      </c>
      <c r="AB579" s="7" t="str">
        <f t="shared" si="216"/>
        <v/>
      </c>
      <c r="AC579" s="8" t="str">
        <f t="shared" si="217"/>
        <v/>
      </c>
      <c r="AE579" s="9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>
        <v>4787428.51</v>
      </c>
      <c r="AR579" s="7">
        <v>28339909.989999998</v>
      </c>
      <c r="AS579" s="7">
        <v>7621104.0700000003</v>
      </c>
      <c r="AT579" s="7">
        <v>4541538.63</v>
      </c>
      <c r="AU579" s="7">
        <v>6991392.5199999996</v>
      </c>
      <c r="AV579" s="7">
        <v>33893228.130000003</v>
      </c>
      <c r="AW579" s="7">
        <v>7318927.29</v>
      </c>
      <c r="AX579" s="7">
        <v>4767173.91</v>
      </c>
      <c r="AY579" s="7">
        <v>10725690.6</v>
      </c>
      <c r="AZ579" s="7">
        <v>36762072.25</v>
      </c>
      <c r="BA579" s="7">
        <v>10483756.32</v>
      </c>
      <c r="BB579" s="7">
        <v>3174017.4</v>
      </c>
      <c r="BC579" s="7"/>
      <c r="BD579" s="7"/>
      <c r="BE579" s="7"/>
      <c r="BF579" s="7"/>
    </row>
    <row r="580" spans="1:58" hidden="1" x14ac:dyDescent="0.25">
      <c r="A580" s="3" t="s">
        <v>631</v>
      </c>
      <c r="B580" s="3" t="str">
        <f t="shared" si="228"/>
        <v>PE</v>
      </c>
      <c r="C580" s="3" t="s">
        <v>1528</v>
      </c>
      <c r="D580" s="3">
        <v>6</v>
      </c>
      <c r="E580" s="11">
        <f t="shared" si="219"/>
        <v>0.30826815273006991</v>
      </c>
      <c r="F580" s="11">
        <f t="shared" si="220"/>
        <v>0.69173184726993009</v>
      </c>
      <c r="G580" s="7">
        <v>29.277251940943675</v>
      </c>
      <c r="H580" s="11">
        <f t="shared" si="221"/>
        <v>0.40504015136192228</v>
      </c>
      <c r="I580" s="7">
        <f t="shared" si="222"/>
        <v>-44975544.436298378</v>
      </c>
      <c r="J580" s="7">
        <v>12825746.100000001</v>
      </c>
      <c r="K580" s="12">
        <v>0.12720000000000001</v>
      </c>
      <c r="L580" s="7">
        <v>-418995.18</v>
      </c>
      <c r="M580" s="10">
        <f t="shared" si="223"/>
        <v>3.2668288981644505E-2</v>
      </c>
      <c r="N580" s="12">
        <f t="shared" si="224"/>
        <v>0.15986828898164451</v>
      </c>
      <c r="O580" s="7">
        <f t="shared" si="225"/>
        <v>-2698532.6661779024</v>
      </c>
      <c r="P580" s="11">
        <f t="shared" si="226"/>
        <v>0.21039966370283145</v>
      </c>
      <c r="Q580" s="12">
        <f t="shared" si="227"/>
        <v>0.33759966370283145</v>
      </c>
      <c r="R580" s="12">
        <f t="shared" si="229"/>
        <v>0.17773137472118694</v>
      </c>
      <c r="S580" s="12">
        <f t="shared" si="230"/>
        <v>1.1117362664811745</v>
      </c>
      <c r="T580" s="7">
        <f t="shared" si="211"/>
        <v>-75594251.510000005</v>
      </c>
      <c r="U580" s="7">
        <f t="shared" si="212"/>
        <v>18449134.859999999</v>
      </c>
      <c r="V580" s="7">
        <f t="shared" si="212"/>
        <v>52290951.240000002</v>
      </c>
      <c r="W580" s="7">
        <f t="shared" si="218"/>
        <v>42857681.039999999</v>
      </c>
      <c r="X580" s="7">
        <f t="shared" si="213"/>
        <v>1105245.9099999999</v>
      </c>
      <c r="Y580" s="7" t="str">
        <f t="shared" si="214"/>
        <v/>
      </c>
      <c r="Z580" s="7" t="str">
        <f t="shared" si="215"/>
        <v/>
      </c>
      <c r="AA580" s="7" t="str">
        <f t="shared" si="216"/>
        <v/>
      </c>
      <c r="AB580" s="7" t="str">
        <f t="shared" si="216"/>
        <v/>
      </c>
      <c r="AC580" s="8" t="str">
        <f t="shared" si="217"/>
        <v/>
      </c>
      <c r="AE580" s="9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>
        <v>14640444.92</v>
      </c>
      <c r="AR580" s="7">
        <v>26497858.469999999</v>
      </c>
      <c r="AS580" s="7">
        <v>23642571.050000001</v>
      </c>
      <c r="AT580" s="7">
        <v>1394351.51</v>
      </c>
      <c r="AU580" s="7">
        <v>16357324.67</v>
      </c>
      <c r="AV580" s="7">
        <v>42869984.950000003</v>
      </c>
      <c r="AW580" s="7">
        <v>27226770.699999999</v>
      </c>
      <c r="AX580" s="7">
        <v>1786316.41</v>
      </c>
      <c r="AY580" s="7">
        <v>18449134.859999999</v>
      </c>
      <c r="AZ580" s="7">
        <v>52290951.240000002</v>
      </c>
      <c r="BA580" s="7">
        <v>42857681.039999999</v>
      </c>
      <c r="BB580" s="7">
        <v>1105245.9099999999</v>
      </c>
      <c r="BC580" s="7"/>
      <c r="BD580" s="7"/>
      <c r="BE580" s="7"/>
      <c r="BF580" s="7"/>
    </row>
    <row r="581" spans="1:58" hidden="1" x14ac:dyDescent="0.25">
      <c r="A581" s="3" t="s">
        <v>1375</v>
      </c>
      <c r="B581" s="3" t="str">
        <f t="shared" si="228"/>
        <v>SP</v>
      </c>
      <c r="C581" s="3" t="s">
        <v>1530</v>
      </c>
      <c r="D581" s="3">
        <v>7</v>
      </c>
      <c r="E581" s="11">
        <f t="shared" si="219"/>
        <v>0.51100822327669881</v>
      </c>
      <c r="F581" s="11">
        <f t="shared" si="220"/>
        <v>0.48899177672330119</v>
      </c>
      <c r="G581" s="7">
        <v>8.3828212801096491</v>
      </c>
      <c r="H581" s="11">
        <f t="shared" si="221"/>
        <v>8.1982613434294305E-2</v>
      </c>
      <c r="I581" s="7">
        <f t="shared" si="222"/>
        <v>-91909416.486928508</v>
      </c>
      <c r="J581" s="7">
        <v>9300016.5500000007</v>
      </c>
      <c r="K581" s="12">
        <v>0.11</v>
      </c>
      <c r="L581" s="7">
        <v>-2325004.14</v>
      </c>
      <c r="M581" s="10">
        <f t="shared" si="223"/>
        <v>0.25000000026881675</v>
      </c>
      <c r="N581" s="12">
        <f t="shared" si="224"/>
        <v>0.36000000026881673</v>
      </c>
      <c r="O581" s="7">
        <f t="shared" si="225"/>
        <v>-5514564.9892157102</v>
      </c>
      <c r="P581" s="11">
        <f t="shared" si="226"/>
        <v>0.59296292211605905</v>
      </c>
      <c r="Q581" s="12">
        <f t="shared" si="227"/>
        <v>0.70296292211605904</v>
      </c>
      <c r="R581" s="12">
        <f t="shared" si="229"/>
        <v>0.34296292184724231</v>
      </c>
      <c r="S581" s="12">
        <f t="shared" si="230"/>
        <v>0.95267478219763158</v>
      </c>
      <c r="T581" s="7">
        <f t="shared" si="211"/>
        <v>-100117293.89</v>
      </c>
      <c r="U581" s="7">
        <f t="shared" si="212"/>
        <v>6939092.1699999999</v>
      </c>
      <c r="V581" s="7">
        <f t="shared" si="212"/>
        <v>48956533.420000002</v>
      </c>
      <c r="W581" s="7">
        <f t="shared" si="218"/>
        <v>58099852.640000001</v>
      </c>
      <c r="X581" s="7">
        <f t="shared" si="213"/>
        <v>0</v>
      </c>
      <c r="Y581" s="7" t="str">
        <f t="shared" si="214"/>
        <v/>
      </c>
      <c r="Z581" s="7" t="str">
        <f t="shared" si="215"/>
        <v/>
      </c>
      <c r="AA581" s="7" t="str">
        <f t="shared" si="216"/>
        <v/>
      </c>
      <c r="AB581" s="7" t="str">
        <f t="shared" si="216"/>
        <v/>
      </c>
      <c r="AC581" s="8" t="str">
        <f t="shared" si="217"/>
        <v/>
      </c>
      <c r="AE581" s="9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>
        <v>6866623.5999999996</v>
      </c>
      <c r="AR581" s="7">
        <v>43205212.93</v>
      </c>
      <c r="AS581" s="7">
        <v>42569078.219999999</v>
      </c>
      <c r="AT581" s="7">
        <v>0</v>
      </c>
      <c r="AU581" s="7">
        <v>6080036.8099999996</v>
      </c>
      <c r="AV581" s="7">
        <v>44587680.119999997</v>
      </c>
      <c r="AW581" s="7">
        <v>50256741.100000001</v>
      </c>
      <c r="AX581" s="7">
        <v>0</v>
      </c>
      <c r="AY581" s="7">
        <v>6939092.1699999999</v>
      </c>
      <c r="AZ581" s="7">
        <v>48956533.420000002</v>
      </c>
      <c r="BA581" s="7">
        <v>58099852.640000001</v>
      </c>
      <c r="BB581" s="7">
        <v>0</v>
      </c>
      <c r="BC581" s="7"/>
      <c r="BD581" s="7"/>
      <c r="BE581" s="7"/>
      <c r="BF581" s="7"/>
    </row>
    <row r="582" spans="1:58" hidden="1" x14ac:dyDescent="0.25">
      <c r="A582" s="3" t="s">
        <v>1087</v>
      </c>
      <c r="B582" s="3" t="str">
        <f t="shared" si="228"/>
        <v>RS</v>
      </c>
      <c r="C582" s="3" t="s">
        <v>1529</v>
      </c>
      <c r="D582" s="3">
        <v>7</v>
      </c>
      <c r="E582" s="11">
        <f t="shared" si="219"/>
        <v>0</v>
      </c>
      <c r="F582" s="11">
        <f t="shared" si="220"/>
        <v>1</v>
      </c>
      <c r="G582" s="7">
        <v>7.7012883184201284</v>
      </c>
      <c r="H582" s="11">
        <f t="shared" si="221"/>
        <v>0.15402576636840257</v>
      </c>
      <c r="I582" s="7">
        <f t="shared" si="222"/>
        <v>-16457380.730881847</v>
      </c>
      <c r="J582" s="7">
        <v>5177566.47</v>
      </c>
      <c r="K582" s="12">
        <v>0.11</v>
      </c>
      <c r="L582" s="7">
        <v>-997717.06</v>
      </c>
      <c r="M582" s="10">
        <f t="shared" si="223"/>
        <v>0.19270000023775649</v>
      </c>
      <c r="N582" s="12">
        <f t="shared" si="224"/>
        <v>0.30270000023775651</v>
      </c>
      <c r="O582" s="7">
        <f t="shared" si="225"/>
        <v>-987442.8438529108</v>
      </c>
      <c r="P582" s="11">
        <f t="shared" si="226"/>
        <v>0.19071562858234264</v>
      </c>
      <c r="Q582" s="12">
        <f t="shared" si="227"/>
        <v>0.30071562858234263</v>
      </c>
      <c r="R582" s="12">
        <f t="shared" si="229"/>
        <v>-1.9843716554138746E-3</v>
      </c>
      <c r="S582" s="12">
        <f t="shared" si="230"/>
        <v>-6.5555720312363563E-3</v>
      </c>
      <c r="T582" s="7">
        <f t="shared" si="211"/>
        <v>-19453761.210000001</v>
      </c>
      <c r="U582" s="7">
        <f t="shared" si="212"/>
        <v>19378850.789999999</v>
      </c>
      <c r="V582" s="7">
        <f t="shared" si="212"/>
        <v>26881629</v>
      </c>
      <c r="W582" s="7">
        <f t="shared" si="218"/>
        <v>11950983</v>
      </c>
      <c r="X582" s="7">
        <f t="shared" si="213"/>
        <v>0</v>
      </c>
      <c r="Y582" s="7" t="str">
        <f t="shared" si="214"/>
        <v/>
      </c>
      <c r="Z582" s="7" t="str">
        <f t="shared" si="215"/>
        <v/>
      </c>
      <c r="AA582" s="7" t="str">
        <f t="shared" si="216"/>
        <v/>
      </c>
      <c r="AB582" s="7" t="str">
        <f t="shared" si="216"/>
        <v/>
      </c>
      <c r="AC582" s="8" t="str">
        <f t="shared" si="217"/>
        <v/>
      </c>
      <c r="AE582" s="9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>
        <v>13734596.880000001</v>
      </c>
      <c r="AR582" s="7">
        <v>21352999.460000001</v>
      </c>
      <c r="AS582" s="7">
        <v>6023437.6200000001</v>
      </c>
      <c r="AT582" s="7">
        <v>0</v>
      </c>
      <c r="AU582" s="7">
        <v>16009999.060000001</v>
      </c>
      <c r="AV582" s="7">
        <v>24388037.75</v>
      </c>
      <c r="AW582" s="7">
        <v>7058186.75</v>
      </c>
      <c r="AX582" s="7">
        <v>0</v>
      </c>
      <c r="AY582" s="7">
        <v>19378850.789999999</v>
      </c>
      <c r="AZ582" s="7">
        <v>26881629</v>
      </c>
      <c r="BA582" s="7">
        <v>11950983</v>
      </c>
      <c r="BB582" s="7">
        <v>0</v>
      </c>
      <c r="BC582" s="7"/>
      <c r="BD582" s="7"/>
      <c r="BE582" s="7"/>
      <c r="BF582" s="7"/>
    </row>
    <row r="583" spans="1:58" hidden="1" x14ac:dyDescent="0.25">
      <c r="A583" s="3" t="s">
        <v>45</v>
      </c>
      <c r="B583" s="3" t="str">
        <f t="shared" si="228"/>
        <v>BA</v>
      </c>
      <c r="C583" s="3" t="s">
        <v>1528</v>
      </c>
      <c r="D583" s="3">
        <v>6</v>
      </c>
      <c r="E583" s="11">
        <f t="shared" si="219"/>
        <v>0</v>
      </c>
      <c r="F583" s="11">
        <f t="shared" si="220"/>
        <v>1</v>
      </c>
      <c r="G583" s="7">
        <v>21.093161752396291</v>
      </c>
      <c r="H583" s="11">
        <f t="shared" si="221"/>
        <v>0.42186323504792583</v>
      </c>
      <c r="I583" s="7">
        <f t="shared" si="222"/>
        <v>-1428826.8517711968</v>
      </c>
      <c r="J583" s="7">
        <v>8655123.3000000007</v>
      </c>
      <c r="K583" s="12">
        <v>0.11119999999999999</v>
      </c>
      <c r="L583" s="7">
        <v>-88447.6</v>
      </c>
      <c r="M583" s="10">
        <f t="shared" si="223"/>
        <v>1.0219103406649331E-2</v>
      </c>
      <c r="N583" s="12">
        <f t="shared" si="224"/>
        <v>0.12141910340664933</v>
      </c>
      <c r="O583" s="7">
        <f t="shared" si="225"/>
        <v>-85729.611106271812</v>
      </c>
      <c r="P583" s="11">
        <f t="shared" si="226"/>
        <v>9.905071035356804E-3</v>
      </c>
      <c r="Q583" s="12">
        <f t="shared" si="227"/>
        <v>0.1211050710353568</v>
      </c>
      <c r="R583" s="12">
        <f t="shared" si="229"/>
        <v>-3.1403237129253025E-4</v>
      </c>
      <c r="S583" s="12">
        <f t="shared" si="230"/>
        <v>-2.5863506028437344E-3</v>
      </c>
      <c r="T583" s="7">
        <f t="shared" si="211"/>
        <v>-2471433.9900000002</v>
      </c>
      <c r="U583" s="7">
        <f t="shared" si="212"/>
        <v>16323181.58</v>
      </c>
      <c r="V583" s="7">
        <f t="shared" si="212"/>
        <v>18794615.57</v>
      </c>
      <c r="W583" s="7">
        <f t="shared" si="218"/>
        <v>0</v>
      </c>
      <c r="X583" s="7">
        <f t="shared" si="213"/>
        <v>0</v>
      </c>
      <c r="Y583" s="7" t="str">
        <f t="shared" si="214"/>
        <v/>
      </c>
      <c r="Z583" s="7" t="str">
        <f t="shared" si="215"/>
        <v/>
      </c>
      <c r="AA583" s="7" t="str">
        <f t="shared" si="216"/>
        <v/>
      </c>
      <c r="AB583" s="7" t="str">
        <f t="shared" si="216"/>
        <v/>
      </c>
      <c r="AC583" s="8" t="str">
        <f t="shared" si="217"/>
        <v/>
      </c>
      <c r="AE583" s="9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>
        <v>16323181.58</v>
      </c>
      <c r="AV583" s="7">
        <v>18794615.57</v>
      </c>
      <c r="AW583" s="7">
        <v>0</v>
      </c>
      <c r="AX583" s="7">
        <v>0</v>
      </c>
      <c r="AY583" s="7"/>
      <c r="AZ583" s="7"/>
      <c r="BA583" s="7"/>
      <c r="BB583" s="7"/>
      <c r="BC583" s="7"/>
      <c r="BD583" s="7"/>
      <c r="BE583" s="7"/>
      <c r="BF583" s="7"/>
    </row>
    <row r="584" spans="1:58" hidden="1" x14ac:dyDescent="0.25">
      <c r="A584" s="3" t="s">
        <v>72</v>
      </c>
      <c r="B584" s="3" t="str">
        <f t="shared" si="228"/>
        <v>CE</v>
      </c>
      <c r="C584" s="3" t="s">
        <v>1528</v>
      </c>
      <c r="D584" s="3">
        <v>6</v>
      </c>
      <c r="E584" s="11">
        <f t="shared" si="219"/>
        <v>0</v>
      </c>
      <c r="F584" s="11">
        <f t="shared" si="220"/>
        <v>1</v>
      </c>
      <c r="G584" s="7">
        <v>20.193390404488891</v>
      </c>
      <c r="H584" s="11">
        <f t="shared" si="221"/>
        <v>0.40386780808977785</v>
      </c>
      <c r="I584" s="7">
        <f t="shared" si="222"/>
        <v>-19687533.158117525</v>
      </c>
      <c r="J584" s="7">
        <v>9709568.8900000006</v>
      </c>
      <c r="K584" s="12">
        <v>0.11</v>
      </c>
      <c r="L584" s="7">
        <v>-559271.17000000004</v>
      </c>
      <c r="M584" s="10">
        <f t="shared" si="223"/>
        <v>5.7600000199390933E-2</v>
      </c>
      <c r="N584" s="12">
        <f t="shared" si="224"/>
        <v>0.16760000019939092</v>
      </c>
      <c r="O584" s="7">
        <f t="shared" si="225"/>
        <v>-1181251.9894870515</v>
      </c>
      <c r="P584" s="11">
        <f t="shared" si="226"/>
        <v>0.12165854147279771</v>
      </c>
      <c r="Q584" s="12">
        <f t="shared" si="227"/>
        <v>0.23165854147279771</v>
      </c>
      <c r="R584" s="12">
        <f t="shared" si="229"/>
        <v>6.4058541273406794E-2</v>
      </c>
      <c r="S584" s="12">
        <f t="shared" si="230"/>
        <v>0.38221086633172674</v>
      </c>
      <c r="T584" s="7">
        <f t="shared" si="211"/>
        <v>-33025448.759999998</v>
      </c>
      <c r="U584" s="7">
        <f t="shared" si="212"/>
        <v>2411785.7400000002</v>
      </c>
      <c r="V584" s="7">
        <f t="shared" si="212"/>
        <v>34766401.579999998</v>
      </c>
      <c r="W584" s="7">
        <f t="shared" si="218"/>
        <v>670832.92000000004</v>
      </c>
      <c r="X584" s="7">
        <f t="shared" si="213"/>
        <v>0</v>
      </c>
      <c r="Y584" s="7" t="str">
        <f t="shared" si="214"/>
        <v/>
      </c>
      <c r="Z584" s="7" t="str">
        <f t="shared" si="215"/>
        <v/>
      </c>
      <c r="AA584" s="7" t="str">
        <f t="shared" si="216"/>
        <v/>
      </c>
      <c r="AB584" s="7" t="str">
        <f t="shared" si="216"/>
        <v/>
      </c>
      <c r="AC584" s="8" t="str">
        <f t="shared" si="217"/>
        <v/>
      </c>
      <c r="AE584" s="9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>
        <v>1353645.98</v>
      </c>
      <c r="AR584" s="7">
        <v>10138353.02</v>
      </c>
      <c r="AS584" s="7">
        <v>87264.01</v>
      </c>
      <c r="AT584" s="7">
        <v>0</v>
      </c>
      <c r="AU584" s="7">
        <v>2104070.79</v>
      </c>
      <c r="AV584" s="7">
        <v>29616696.760000002</v>
      </c>
      <c r="AW584" s="7">
        <v>342722.97</v>
      </c>
      <c r="AX584" s="7">
        <v>0</v>
      </c>
      <c r="AY584" s="7">
        <v>2411785.7400000002</v>
      </c>
      <c r="AZ584" s="7">
        <v>34766401.579999998</v>
      </c>
      <c r="BA584" s="7">
        <v>670832.92000000004</v>
      </c>
      <c r="BB584" s="7">
        <v>0</v>
      </c>
      <c r="BC584" s="7"/>
      <c r="BD584" s="7"/>
      <c r="BE584" s="7"/>
      <c r="BF584" s="7"/>
    </row>
    <row r="585" spans="1:58" hidden="1" x14ac:dyDescent="0.25">
      <c r="A585" s="3" t="s">
        <v>632</v>
      </c>
      <c r="B585" s="3" t="str">
        <f t="shared" si="228"/>
        <v>PE</v>
      </c>
      <c r="C585" s="3" t="s">
        <v>1528</v>
      </c>
      <c r="D585" s="3">
        <v>6</v>
      </c>
      <c r="E585" s="11">
        <f t="shared" si="219"/>
        <v>0.46276308599396837</v>
      </c>
      <c r="F585" s="11">
        <f t="shared" si="220"/>
        <v>0.53723691400603157</v>
      </c>
      <c r="G585" s="7">
        <v>8.2012757441126904</v>
      </c>
      <c r="H585" s="11">
        <f t="shared" si="221"/>
        <v>8.812056143359244E-2</v>
      </c>
      <c r="I585" s="7">
        <f t="shared" si="222"/>
        <v>-70570710.836674348</v>
      </c>
      <c r="J585" s="7">
        <v>12972008.42</v>
      </c>
      <c r="K585" s="12">
        <v>0.11</v>
      </c>
      <c r="L585" s="7">
        <v>-648600.42000000004</v>
      </c>
      <c r="M585" s="10">
        <f t="shared" si="223"/>
        <v>4.9999999922910938E-2</v>
      </c>
      <c r="N585" s="12">
        <f t="shared" si="224"/>
        <v>0.15999999992291095</v>
      </c>
      <c r="O585" s="7">
        <f t="shared" si="225"/>
        <v>-4234242.650200461</v>
      </c>
      <c r="P585" s="11">
        <f t="shared" si="226"/>
        <v>0.32641380679896759</v>
      </c>
      <c r="Q585" s="12">
        <f t="shared" si="227"/>
        <v>0.43641380679896757</v>
      </c>
      <c r="R585" s="12">
        <f t="shared" si="229"/>
        <v>0.27641380687605666</v>
      </c>
      <c r="S585" s="12">
        <f t="shared" si="230"/>
        <v>1.7275862938077164</v>
      </c>
      <c r="T585" s="7">
        <f t="shared" si="211"/>
        <v>-77390395.979999989</v>
      </c>
      <c r="U585" s="7">
        <f t="shared" si="212"/>
        <v>4613393.42</v>
      </c>
      <c r="V585" s="7">
        <f t="shared" si="212"/>
        <v>41576977.509999998</v>
      </c>
      <c r="W585" s="7">
        <f t="shared" si="218"/>
        <v>40426811.890000001</v>
      </c>
      <c r="X585" s="7">
        <f t="shared" si="213"/>
        <v>0</v>
      </c>
      <c r="Y585" s="7" t="str">
        <f t="shared" si="214"/>
        <v/>
      </c>
      <c r="Z585" s="7" t="str">
        <f t="shared" si="215"/>
        <v/>
      </c>
      <c r="AA585" s="7" t="str">
        <f t="shared" si="216"/>
        <v/>
      </c>
      <c r="AB585" s="7" t="str">
        <f t="shared" si="216"/>
        <v/>
      </c>
      <c r="AC585" s="8" t="str">
        <f t="shared" si="217"/>
        <v/>
      </c>
      <c r="AE585" s="9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>
        <v>1999047.44</v>
      </c>
      <c r="AR585" s="7">
        <v>26469364.280000001</v>
      </c>
      <c r="AS585" s="7">
        <v>25769639.010000002</v>
      </c>
      <c r="AT585" s="7">
        <v>0</v>
      </c>
      <c r="AU585" s="7">
        <v>3230034.23</v>
      </c>
      <c r="AV585" s="7">
        <v>38070512.969999999</v>
      </c>
      <c r="AW585" s="7">
        <v>28166103.23</v>
      </c>
      <c r="AX585" s="7">
        <v>0</v>
      </c>
      <c r="AY585" s="7">
        <v>4613393.42</v>
      </c>
      <c r="AZ585" s="7">
        <v>41576977.509999998</v>
      </c>
      <c r="BA585" s="7">
        <v>40426811.890000001</v>
      </c>
      <c r="BB585" s="7">
        <v>0</v>
      </c>
      <c r="BC585" s="7"/>
      <c r="BD585" s="7"/>
      <c r="BE585" s="7"/>
      <c r="BF585" s="7"/>
    </row>
    <row r="586" spans="1:58" hidden="1" x14ac:dyDescent="0.25">
      <c r="A586" s="3" t="s">
        <v>789</v>
      </c>
      <c r="B586" s="3" t="str">
        <f t="shared" si="228"/>
        <v>PR</v>
      </c>
      <c r="C586" s="3" t="s">
        <v>1529</v>
      </c>
      <c r="D586" s="3">
        <v>6</v>
      </c>
      <c r="E586" s="11">
        <f t="shared" si="219"/>
        <v>0.45231387972120557</v>
      </c>
      <c r="F586" s="11">
        <f t="shared" si="220"/>
        <v>0.54768612027879437</v>
      </c>
      <c r="G586" s="7">
        <v>11.67720407066029</v>
      </c>
      <c r="H586" s="11">
        <f t="shared" si="221"/>
        <v>0.12790885186327358</v>
      </c>
      <c r="I586" s="7">
        <f t="shared" si="222"/>
        <v>-214399109.78199461</v>
      </c>
      <c r="J586" s="7">
        <v>50703534.060000002</v>
      </c>
      <c r="K586" s="12">
        <v>0.11</v>
      </c>
      <c r="L586" s="7">
        <v>-4852426.4000000004</v>
      </c>
      <c r="M586" s="10">
        <f t="shared" si="223"/>
        <v>9.5701936560435491E-2</v>
      </c>
      <c r="N586" s="12">
        <f t="shared" si="224"/>
        <v>0.20570193656043551</v>
      </c>
      <c r="O586" s="7">
        <f t="shared" si="225"/>
        <v>-12863946.586919677</v>
      </c>
      <c r="P586" s="11">
        <f t="shared" si="226"/>
        <v>0.25370907226500489</v>
      </c>
      <c r="Q586" s="12">
        <f t="shared" si="227"/>
        <v>0.36370907226500487</v>
      </c>
      <c r="R586" s="12">
        <f t="shared" si="229"/>
        <v>0.15800713570456937</v>
      </c>
      <c r="S586" s="12">
        <f t="shared" si="230"/>
        <v>0.76813635470148656</v>
      </c>
      <c r="T586" s="7">
        <f t="shared" si="211"/>
        <v>-245844841.15000001</v>
      </c>
      <c r="U586" s="7">
        <f t="shared" si="212"/>
        <v>51405977.82</v>
      </c>
      <c r="V586" s="7">
        <f t="shared" si="212"/>
        <v>134645807.24000001</v>
      </c>
      <c r="W586" s="7">
        <f t="shared" si="218"/>
        <v>162605011.72999999</v>
      </c>
      <c r="X586" s="7">
        <f t="shared" si="213"/>
        <v>0</v>
      </c>
      <c r="Y586" s="7" t="str">
        <f t="shared" si="214"/>
        <v/>
      </c>
      <c r="Z586" s="7" t="str">
        <f t="shared" si="215"/>
        <v/>
      </c>
      <c r="AA586" s="7" t="str">
        <f t="shared" si="216"/>
        <v/>
      </c>
      <c r="AB586" s="7" t="str">
        <f t="shared" si="216"/>
        <v/>
      </c>
      <c r="AC586" s="8" t="str">
        <f t="shared" si="217"/>
        <v/>
      </c>
      <c r="AE586" s="9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>
        <v>33603904.549999997</v>
      </c>
      <c r="AR586" s="7">
        <v>81219524.319999993</v>
      </c>
      <c r="AS586" s="7">
        <v>112227429.31</v>
      </c>
      <c r="AT586" s="7">
        <v>0</v>
      </c>
      <c r="AU586" s="7">
        <v>43067313.909999996</v>
      </c>
      <c r="AV586" s="7">
        <v>123942235.87</v>
      </c>
      <c r="AW586" s="7">
        <v>136746738.41</v>
      </c>
      <c r="AX586" s="7">
        <v>0</v>
      </c>
      <c r="AY586" s="7">
        <v>51405977.82</v>
      </c>
      <c r="AZ586" s="7">
        <v>134645807.24000001</v>
      </c>
      <c r="BA586" s="7">
        <v>162605011.72999999</v>
      </c>
      <c r="BB586" s="7">
        <v>0</v>
      </c>
      <c r="BC586" s="7"/>
      <c r="BD586" s="7"/>
      <c r="BE586" s="7"/>
      <c r="BF586" s="7"/>
    </row>
    <row r="587" spans="1:58" hidden="1" x14ac:dyDescent="0.25">
      <c r="A587" s="3" t="s">
        <v>97</v>
      </c>
      <c r="B587" s="3" t="str">
        <f t="shared" si="228"/>
        <v>ES</v>
      </c>
      <c r="C587" s="3" t="s">
        <v>1530</v>
      </c>
      <c r="D587" s="3">
        <v>6</v>
      </c>
      <c r="E587" s="11">
        <f t="shared" si="219"/>
        <v>0.33842490508328965</v>
      </c>
      <c r="F587" s="11">
        <f t="shared" si="220"/>
        <v>0.66157509491671029</v>
      </c>
      <c r="G587" s="7">
        <v>12.359084525901295</v>
      </c>
      <c r="H587" s="11">
        <f t="shared" si="221"/>
        <v>0.16352925036613591</v>
      </c>
      <c r="I587" s="7">
        <f t="shared" si="222"/>
        <v>-25351998.633585364</v>
      </c>
      <c r="J587" s="7">
        <v>5514058.1600000001</v>
      </c>
      <c r="K587" s="12">
        <v>0.11</v>
      </c>
      <c r="L587" s="7">
        <v>-551405.81999999995</v>
      </c>
      <c r="M587" s="10">
        <f t="shared" si="223"/>
        <v>0.10000000072541852</v>
      </c>
      <c r="N587" s="12">
        <f t="shared" si="224"/>
        <v>0.21000000072541852</v>
      </c>
      <c r="O587" s="7">
        <f t="shared" si="225"/>
        <v>-1521119.9180151217</v>
      </c>
      <c r="P587" s="11">
        <f t="shared" si="226"/>
        <v>0.27586214615029048</v>
      </c>
      <c r="Q587" s="12">
        <f t="shared" si="227"/>
        <v>0.38586214615029046</v>
      </c>
      <c r="R587" s="12">
        <f t="shared" si="229"/>
        <v>0.17586214542487194</v>
      </c>
      <c r="S587" s="12">
        <f t="shared" si="230"/>
        <v>0.83743878484465872</v>
      </c>
      <c r="T587" s="7">
        <f t="shared" si="211"/>
        <v>-30308290.689999998</v>
      </c>
      <c r="U587" s="7">
        <f t="shared" si="212"/>
        <v>12889853.65</v>
      </c>
      <c r="V587" s="7">
        <f t="shared" si="212"/>
        <v>20051210.289999999</v>
      </c>
      <c r="W587" s="7">
        <f t="shared" si="218"/>
        <v>23146934.050000001</v>
      </c>
      <c r="X587" s="7">
        <f t="shared" si="213"/>
        <v>0</v>
      </c>
      <c r="Y587" s="7" t="str">
        <f t="shared" si="214"/>
        <v/>
      </c>
      <c r="Z587" s="7" t="str">
        <f t="shared" si="215"/>
        <v/>
      </c>
      <c r="AA587" s="7" t="str">
        <f t="shared" si="216"/>
        <v/>
      </c>
      <c r="AB587" s="7" t="str">
        <f t="shared" si="216"/>
        <v/>
      </c>
      <c r="AC587" s="8" t="str">
        <f t="shared" si="217"/>
        <v/>
      </c>
      <c r="AE587" s="9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>
        <v>12403342.57</v>
      </c>
      <c r="AR587" s="7">
        <v>15731974.869999999</v>
      </c>
      <c r="AS587" s="7">
        <v>20090110.780000001</v>
      </c>
      <c r="AT587" s="7">
        <v>0</v>
      </c>
      <c r="AU587" s="7">
        <v>11219967.91</v>
      </c>
      <c r="AV587" s="7">
        <v>18011154.73</v>
      </c>
      <c r="AW587" s="7">
        <v>22186322.850000001</v>
      </c>
      <c r="AX587" s="7">
        <v>0</v>
      </c>
      <c r="AY587" s="7">
        <v>12889853.65</v>
      </c>
      <c r="AZ587" s="7">
        <v>20051210.289999999</v>
      </c>
      <c r="BA587" s="7">
        <v>23146934.050000001</v>
      </c>
      <c r="BB587" s="7">
        <v>0</v>
      </c>
      <c r="BC587" s="7"/>
      <c r="BD587" s="7"/>
      <c r="BE587" s="7"/>
      <c r="BF587" s="7"/>
    </row>
    <row r="588" spans="1:58" hidden="1" x14ac:dyDescent="0.25">
      <c r="A588" s="3" t="s">
        <v>1088</v>
      </c>
      <c r="B588" s="3" t="str">
        <f t="shared" si="228"/>
        <v>RS</v>
      </c>
      <c r="C588" s="3" t="s">
        <v>1529</v>
      </c>
      <c r="D588" s="3">
        <v>7</v>
      </c>
      <c r="E588" s="11">
        <f t="shared" si="219"/>
        <v>0.15106299549483354</v>
      </c>
      <c r="F588" s="11">
        <f t="shared" si="220"/>
        <v>0.84893700450516651</v>
      </c>
      <c r="G588" s="7">
        <v>12.228243656397623</v>
      </c>
      <c r="H588" s="11">
        <f t="shared" si="221"/>
        <v>0.20762017080043005</v>
      </c>
      <c r="I588" s="7">
        <f t="shared" si="222"/>
        <v>-21075457.298868306</v>
      </c>
      <c r="J588" s="7">
        <v>7079126.271428572</v>
      </c>
      <c r="K588" s="12">
        <v>0.12</v>
      </c>
      <c r="L588" s="7">
        <v>-1133245.77</v>
      </c>
      <c r="M588" s="10">
        <f t="shared" si="223"/>
        <v>0.16008271735083918</v>
      </c>
      <c r="N588" s="12">
        <f t="shared" si="224"/>
        <v>0.28008271735083917</v>
      </c>
      <c r="O588" s="7">
        <f t="shared" si="225"/>
        <v>-1264527.4379320983</v>
      </c>
      <c r="P588" s="11">
        <f t="shared" si="226"/>
        <v>0.17862761440430075</v>
      </c>
      <c r="Q588" s="12">
        <f t="shared" si="227"/>
        <v>0.29862761440430075</v>
      </c>
      <c r="R588" s="12">
        <f t="shared" si="229"/>
        <v>1.8544897053461573E-2</v>
      </c>
      <c r="S588" s="12">
        <f t="shared" si="230"/>
        <v>6.6212214837346517E-2</v>
      </c>
      <c r="T588" s="7">
        <f t="shared" si="211"/>
        <v>-26597670.109999999</v>
      </c>
      <c r="U588" s="7">
        <f t="shared" si="212"/>
        <v>14904886.970000001</v>
      </c>
      <c r="V588" s="7">
        <f t="shared" si="212"/>
        <v>22579746.390000001</v>
      </c>
      <c r="W588" s="7">
        <f t="shared" si="218"/>
        <v>21757691.550000001</v>
      </c>
      <c r="X588" s="7">
        <f t="shared" si="213"/>
        <v>2834880.86</v>
      </c>
      <c r="Y588" s="7" t="str">
        <f t="shared" si="214"/>
        <v/>
      </c>
      <c r="Z588" s="7" t="str">
        <f t="shared" si="215"/>
        <v/>
      </c>
      <c r="AA588" s="7" t="str">
        <f t="shared" si="216"/>
        <v/>
      </c>
      <c r="AB588" s="7" t="str">
        <f t="shared" si="216"/>
        <v/>
      </c>
      <c r="AC588" s="8" t="str">
        <f t="shared" si="217"/>
        <v/>
      </c>
      <c r="AE588" s="9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>
        <v>10043588.789999999</v>
      </c>
      <c r="AR588" s="7">
        <v>19387032.260000002</v>
      </c>
      <c r="AS588" s="7">
        <v>13623193.460000001</v>
      </c>
      <c r="AT588" s="7">
        <v>2447792.86</v>
      </c>
      <c r="AU588" s="7">
        <v>12102055.15</v>
      </c>
      <c r="AV588" s="7">
        <v>22107112.25</v>
      </c>
      <c r="AW588" s="7">
        <v>16334665.98</v>
      </c>
      <c r="AX588" s="7">
        <v>2685106.5</v>
      </c>
      <c r="AY588" s="7">
        <v>14904886.970000001</v>
      </c>
      <c r="AZ588" s="7">
        <v>22579746.390000001</v>
      </c>
      <c r="BA588" s="7">
        <v>21757691.550000001</v>
      </c>
      <c r="BB588" s="7">
        <v>2834880.86</v>
      </c>
      <c r="BC588" s="7"/>
      <c r="BD588" s="7"/>
      <c r="BE588" s="7"/>
      <c r="BF588" s="7"/>
    </row>
    <row r="589" spans="1:58" hidden="1" x14ac:dyDescent="0.25">
      <c r="A589" s="3" t="s">
        <v>1089</v>
      </c>
      <c r="B589" s="3" t="str">
        <f t="shared" si="228"/>
        <v>RS</v>
      </c>
      <c r="C589" s="3" t="s">
        <v>1529</v>
      </c>
      <c r="D589" s="3">
        <v>7</v>
      </c>
      <c r="E589" s="11">
        <f t="shared" si="219"/>
        <v>0.24983303672912119</v>
      </c>
      <c r="F589" s="11">
        <f t="shared" si="220"/>
        <v>0.75016696327087884</v>
      </c>
      <c r="G589" s="7">
        <v>11.825089280074586</v>
      </c>
      <c r="H589" s="11">
        <f t="shared" si="221"/>
        <v>0.1774158263128115</v>
      </c>
      <c r="I589" s="7">
        <f t="shared" si="222"/>
        <v>-17954225.440119881</v>
      </c>
      <c r="J589" s="7">
        <v>4172337.24</v>
      </c>
      <c r="K589" s="12">
        <v>0.1235</v>
      </c>
      <c r="L589" s="7">
        <v>-1083973.21</v>
      </c>
      <c r="M589" s="10">
        <f t="shared" si="223"/>
        <v>0.2597999988131352</v>
      </c>
      <c r="N589" s="12">
        <f t="shared" si="224"/>
        <v>0.3832999988131352</v>
      </c>
      <c r="O589" s="7">
        <f t="shared" si="225"/>
        <v>-1077253.5264071929</v>
      </c>
      <c r="P589" s="11">
        <f t="shared" si="226"/>
        <v>0.25818946658472719</v>
      </c>
      <c r="Q589" s="12">
        <f t="shared" si="227"/>
        <v>0.38168946658472719</v>
      </c>
      <c r="R589" s="12">
        <f t="shared" si="229"/>
        <v>-1.6105322284080126E-3</v>
      </c>
      <c r="S589" s="12">
        <f t="shared" si="230"/>
        <v>-4.2017538048393366E-3</v>
      </c>
      <c r="T589" s="7">
        <f t="shared" si="211"/>
        <v>-21826611.810000002</v>
      </c>
      <c r="U589" s="7">
        <f t="shared" si="212"/>
        <v>7638667.75</v>
      </c>
      <c r="V589" s="7">
        <f t="shared" si="212"/>
        <v>16373603.1</v>
      </c>
      <c r="W589" s="7">
        <f t="shared" si="218"/>
        <v>13091676.460000001</v>
      </c>
      <c r="X589" s="7">
        <f t="shared" si="213"/>
        <v>0</v>
      </c>
      <c r="Y589" s="7" t="str">
        <f t="shared" si="214"/>
        <v/>
      </c>
      <c r="Z589" s="7" t="str">
        <f t="shared" si="215"/>
        <v/>
      </c>
      <c r="AA589" s="7" t="str">
        <f t="shared" si="216"/>
        <v/>
      </c>
      <c r="AB589" s="7" t="str">
        <f t="shared" si="216"/>
        <v/>
      </c>
      <c r="AC589" s="8" t="str">
        <f t="shared" si="217"/>
        <v/>
      </c>
      <c r="AE589" s="9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>
        <v>5721723.25</v>
      </c>
      <c r="AR589" s="7">
        <v>11697463.369999999</v>
      </c>
      <c r="AS589" s="7">
        <v>9779518.25</v>
      </c>
      <c r="AT589" s="7">
        <v>0</v>
      </c>
      <c r="AU589" s="7">
        <v>6464402.3200000003</v>
      </c>
      <c r="AV589" s="7">
        <v>11920795.630000001</v>
      </c>
      <c r="AW589" s="7">
        <v>9921729.7200000007</v>
      </c>
      <c r="AX589" s="7">
        <v>0</v>
      </c>
      <c r="AY589" s="7">
        <v>7638667.75</v>
      </c>
      <c r="AZ589" s="7">
        <v>16373603.1</v>
      </c>
      <c r="BA589" s="7">
        <v>13091676.460000001</v>
      </c>
      <c r="BB589" s="7">
        <v>0</v>
      </c>
      <c r="BC589" s="7"/>
      <c r="BD589" s="7"/>
      <c r="BE589" s="7"/>
      <c r="BF589" s="7"/>
    </row>
    <row r="590" spans="1:58" hidden="1" x14ac:dyDescent="0.25">
      <c r="A590" s="3" t="s">
        <v>349</v>
      </c>
      <c r="B590" s="3" t="str">
        <f t="shared" si="228"/>
        <v>MG</v>
      </c>
      <c r="C590" s="3" t="s">
        <v>1530</v>
      </c>
      <c r="D590" s="3">
        <v>4</v>
      </c>
      <c r="E590" s="11">
        <f t="shared" si="219"/>
        <v>0</v>
      </c>
      <c r="F590" s="11">
        <f t="shared" si="220"/>
        <v>1</v>
      </c>
      <c r="G590" s="7">
        <v>14.337494175700778</v>
      </c>
      <c r="H590" s="11">
        <f t="shared" si="221"/>
        <v>0.28674988351401554</v>
      </c>
      <c r="I590" s="7">
        <f t="shared" si="222"/>
        <v>-12215126.544749809</v>
      </c>
      <c r="J590" s="7">
        <v>65435444.490000002</v>
      </c>
      <c r="K590" s="12">
        <v>0.11</v>
      </c>
      <c r="L590" s="7">
        <v>-1832192.45</v>
      </c>
      <c r="M590" s="10">
        <f t="shared" si="223"/>
        <v>2.8000000065407975E-2</v>
      </c>
      <c r="N590" s="12">
        <f t="shared" si="224"/>
        <v>0.13800000006540797</v>
      </c>
      <c r="O590" s="7">
        <f t="shared" si="225"/>
        <v>-732907.59268498851</v>
      </c>
      <c r="P590" s="11">
        <f t="shared" si="226"/>
        <v>1.1200467856484006E-2</v>
      </c>
      <c r="Q590" s="12">
        <f t="shared" si="227"/>
        <v>0.121200467856484</v>
      </c>
      <c r="R590" s="12">
        <f t="shared" si="229"/>
        <v>-1.6799532208923967E-2</v>
      </c>
      <c r="S590" s="12">
        <f t="shared" si="230"/>
        <v>-0.12173574058667735</v>
      </c>
      <c r="T590" s="7">
        <f t="shared" si="211"/>
        <v>-17126007.080000021</v>
      </c>
      <c r="U590" s="7">
        <f t="shared" si="212"/>
        <v>197497483.22999999</v>
      </c>
      <c r="V590" s="7">
        <f t="shared" si="212"/>
        <v>148349318.02000001</v>
      </c>
      <c r="W590" s="7">
        <f t="shared" si="218"/>
        <v>66274172.289999999</v>
      </c>
      <c r="X590" s="7">
        <f t="shared" si="213"/>
        <v>0</v>
      </c>
      <c r="Y590" s="7" t="str">
        <f t="shared" si="214"/>
        <v/>
      </c>
      <c r="Z590" s="7" t="str">
        <f t="shared" si="215"/>
        <v/>
      </c>
      <c r="AA590" s="7" t="str">
        <f t="shared" si="216"/>
        <v/>
      </c>
      <c r="AB590" s="7" t="str">
        <f t="shared" si="216"/>
        <v/>
      </c>
      <c r="AC590" s="8" t="str">
        <f t="shared" si="217"/>
        <v/>
      </c>
      <c r="AE590" s="9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>
        <v>133680340.31999999</v>
      </c>
      <c r="AR590" s="7">
        <v>91413875.269999996</v>
      </c>
      <c r="AS590" s="7">
        <v>41340664.969999999</v>
      </c>
      <c r="AT590" s="7">
        <v>0</v>
      </c>
      <c r="AU590" s="7">
        <v>160529857.97</v>
      </c>
      <c r="AV590" s="7">
        <v>110004010.51000001</v>
      </c>
      <c r="AW590" s="7">
        <v>54288009.109999999</v>
      </c>
      <c r="AX590" s="7">
        <v>0</v>
      </c>
      <c r="AY590" s="7">
        <v>197497483.22999999</v>
      </c>
      <c r="AZ590" s="7">
        <v>148349318.02000001</v>
      </c>
      <c r="BA590" s="7">
        <v>66274172.289999999</v>
      </c>
      <c r="BB590" s="7">
        <v>0</v>
      </c>
      <c r="BC590" s="7"/>
      <c r="BD590" s="7"/>
      <c r="BE590" s="7"/>
      <c r="BF590" s="7"/>
    </row>
    <row r="591" spans="1:58" hidden="1" x14ac:dyDescent="0.25">
      <c r="A591" s="3" t="s">
        <v>1090</v>
      </c>
      <c r="B591" s="3" t="str">
        <f t="shared" si="228"/>
        <v>RS</v>
      </c>
      <c r="C591" s="3" t="s">
        <v>1529</v>
      </c>
      <c r="D591" s="3">
        <v>6</v>
      </c>
      <c r="E591" s="11">
        <f t="shared" si="219"/>
        <v>0</v>
      </c>
      <c r="F591" s="11">
        <f t="shared" si="220"/>
        <v>1</v>
      </c>
      <c r="G591" s="7">
        <v>14.693129811379821</v>
      </c>
      <c r="H591" s="11">
        <f t="shared" si="221"/>
        <v>0.29386259622759642</v>
      </c>
      <c r="I591" s="7">
        <f t="shared" si="222"/>
        <v>-23242438.93854646</v>
      </c>
      <c r="J591" s="7">
        <v>14898987.848571427</v>
      </c>
      <c r="K591" s="12">
        <v>0.13699999999999998</v>
      </c>
      <c r="L591" s="7">
        <v>-2415090.61</v>
      </c>
      <c r="M591" s="10">
        <f t="shared" si="223"/>
        <v>0.16209762935215549</v>
      </c>
      <c r="N591" s="12">
        <f t="shared" si="224"/>
        <v>0.29909762935215545</v>
      </c>
      <c r="O591" s="7">
        <f t="shared" si="225"/>
        <v>-1394546.3363127876</v>
      </c>
      <c r="P591" s="11">
        <f t="shared" si="226"/>
        <v>9.3600072064392081E-2</v>
      </c>
      <c r="Q591" s="12">
        <f t="shared" si="227"/>
        <v>0.23060007206439206</v>
      </c>
      <c r="R591" s="12">
        <f t="shared" si="229"/>
        <v>-6.8497557287763383E-2</v>
      </c>
      <c r="S591" s="12">
        <f t="shared" si="230"/>
        <v>-0.22901404279308024</v>
      </c>
      <c r="T591" s="7">
        <f t="shared" si="211"/>
        <v>-32914895.620000005</v>
      </c>
      <c r="U591" s="7">
        <f t="shared" si="212"/>
        <v>33392890.739999998</v>
      </c>
      <c r="V591" s="7">
        <f t="shared" si="212"/>
        <v>41947793.560000002</v>
      </c>
      <c r="W591" s="7">
        <f t="shared" ref="W591:W610" si="231">IF(SUM($BC591:$BF591)&lt;&gt;0,BE591,IF(SUM($AY591:$BB591)&lt;&gt;0,BA591,IF(SUM($AU591:$AX591)&lt;&gt;0,AW591,IF(SUM($AQ591:$AT591)&lt;&gt;0,AS591,""))))</f>
        <v>24359992.800000001</v>
      </c>
      <c r="X591" s="7">
        <f t="shared" si="213"/>
        <v>0</v>
      </c>
      <c r="Y591" s="7" t="str">
        <f t="shared" si="214"/>
        <v/>
      </c>
      <c r="Z591" s="7" t="str">
        <f t="shared" si="215"/>
        <v/>
      </c>
      <c r="AA591" s="7" t="str">
        <f t="shared" si="216"/>
        <v/>
      </c>
      <c r="AB591" s="7" t="str">
        <f t="shared" si="216"/>
        <v/>
      </c>
      <c r="AC591" s="8" t="str">
        <f t="shared" si="217"/>
        <v/>
      </c>
      <c r="AE591" s="9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>
        <v>20707322.170000002</v>
      </c>
      <c r="AR591" s="7">
        <v>23008018.760000002</v>
      </c>
      <c r="AS591" s="7">
        <v>17945699.359999999</v>
      </c>
      <c r="AT591" s="7">
        <v>0</v>
      </c>
      <c r="AU591" s="7">
        <v>25680742.440000001</v>
      </c>
      <c r="AV591" s="7">
        <v>27169969.370000001</v>
      </c>
      <c r="AW591" s="7">
        <v>19261642.780000001</v>
      </c>
      <c r="AX591" s="7">
        <v>0</v>
      </c>
      <c r="AY591" s="7">
        <v>33392890.739999998</v>
      </c>
      <c r="AZ591" s="7">
        <v>41947793.560000002</v>
      </c>
      <c r="BA591" s="7">
        <v>24359992.800000001</v>
      </c>
      <c r="BB591" s="7">
        <v>0</v>
      </c>
      <c r="BC591" s="7"/>
      <c r="BD591" s="7"/>
      <c r="BE591" s="7"/>
      <c r="BF591" s="7"/>
    </row>
    <row r="592" spans="1:58" hidden="1" x14ac:dyDescent="0.25">
      <c r="A592" s="3" t="s">
        <v>1286</v>
      </c>
      <c r="B592" s="3" t="str">
        <f t="shared" si="228"/>
        <v>SC</v>
      </c>
      <c r="C592" s="3" t="s">
        <v>1529</v>
      </c>
      <c r="D592" s="3">
        <v>5</v>
      </c>
      <c r="E592" s="11">
        <f t="shared" si="219"/>
        <v>0.12209292923859746</v>
      </c>
      <c r="F592" s="11">
        <f t="shared" si="220"/>
        <v>0.87790707076140251</v>
      </c>
      <c r="G592" s="7">
        <v>39.743694516775548</v>
      </c>
      <c r="H592" s="11">
        <f t="shared" si="221"/>
        <v>0.69782540868916865</v>
      </c>
      <c r="I592" s="7">
        <f t="shared" si="222"/>
        <v>-61251839.023430496</v>
      </c>
      <c r="J592" s="7">
        <v>33758463.990000002</v>
      </c>
      <c r="K592" s="12">
        <v>0.11</v>
      </c>
      <c r="L592" s="7">
        <v>-6063020.1299999999</v>
      </c>
      <c r="M592" s="10">
        <f t="shared" si="223"/>
        <v>0.17959999992286377</v>
      </c>
      <c r="N592" s="12">
        <f t="shared" si="224"/>
        <v>0.28959999992286378</v>
      </c>
      <c r="O592" s="7">
        <f t="shared" si="225"/>
        <v>-3675110.3414058299</v>
      </c>
      <c r="P592" s="11">
        <f t="shared" si="226"/>
        <v>0.10886485660290937</v>
      </c>
      <c r="Q592" s="12">
        <f t="shared" si="227"/>
        <v>0.21886485660290939</v>
      </c>
      <c r="R592" s="12">
        <f t="shared" si="229"/>
        <v>-7.0735143319954397E-2</v>
      </c>
      <c r="S592" s="12">
        <f t="shared" si="230"/>
        <v>-0.24425118556213743</v>
      </c>
      <c r="T592" s="7">
        <f t="shared" si="211"/>
        <v>-202703472.70999998</v>
      </c>
      <c r="U592" s="7">
        <f t="shared" si="212"/>
        <v>68998694.230000004</v>
      </c>
      <c r="V592" s="7">
        <f t="shared" si="212"/>
        <v>177954811.96000001</v>
      </c>
      <c r="W592" s="7">
        <f t="shared" si="231"/>
        <v>94429097.030000001</v>
      </c>
      <c r="X592" s="7">
        <f t="shared" si="213"/>
        <v>681742.05</v>
      </c>
      <c r="Y592" s="7" t="str">
        <f t="shared" si="214"/>
        <v/>
      </c>
      <c r="Z592" s="7" t="str">
        <f t="shared" si="215"/>
        <v/>
      </c>
      <c r="AA592" s="7" t="str">
        <f t="shared" si="216"/>
        <v/>
      </c>
      <c r="AB592" s="7" t="str">
        <f t="shared" si="216"/>
        <v/>
      </c>
      <c r="AC592" s="8" t="str">
        <f t="shared" si="217"/>
        <v/>
      </c>
      <c r="AE592" s="9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>
        <v>47259405.140000001</v>
      </c>
      <c r="AR592" s="7">
        <v>111274348.41</v>
      </c>
      <c r="AS592" s="7">
        <v>54605113.109999999</v>
      </c>
      <c r="AT592" s="7">
        <v>0</v>
      </c>
      <c r="AU592" s="7">
        <v>56719270.289999999</v>
      </c>
      <c r="AV592" s="7">
        <v>106462108.59</v>
      </c>
      <c r="AW592" s="7">
        <v>72508409.409999996</v>
      </c>
      <c r="AX592" s="7">
        <v>0</v>
      </c>
      <c r="AY592" s="7">
        <v>68998694.230000004</v>
      </c>
      <c r="AZ592" s="7">
        <v>177954811.96000001</v>
      </c>
      <c r="BA592" s="7">
        <v>94429097.030000001</v>
      </c>
      <c r="BB592" s="7">
        <v>681742.05</v>
      </c>
      <c r="BC592" s="7"/>
      <c r="BD592" s="7"/>
      <c r="BE592" s="7"/>
      <c r="BF592" s="7"/>
    </row>
    <row r="593" spans="1:58" hidden="1" x14ac:dyDescent="0.25">
      <c r="A593" s="3" t="s">
        <v>790</v>
      </c>
      <c r="B593" s="3" t="str">
        <f t="shared" si="228"/>
        <v>PR</v>
      </c>
      <c r="C593" s="3" t="s">
        <v>1529</v>
      </c>
      <c r="D593" s="3">
        <v>7</v>
      </c>
      <c r="E593" s="11">
        <f t="shared" si="219"/>
        <v>0.52227681871737863</v>
      </c>
      <c r="F593" s="11">
        <f t="shared" si="220"/>
        <v>0.47772318128262137</v>
      </c>
      <c r="G593" s="7">
        <v>10.464397021381361</v>
      </c>
      <c r="H593" s="11">
        <f t="shared" si="221"/>
        <v>9.9981700705173815E-2</v>
      </c>
      <c r="I593" s="7">
        <f t="shared" si="222"/>
        <v>-45457743.283036992</v>
      </c>
      <c r="J593" s="7">
        <v>7226341.9500000002</v>
      </c>
      <c r="K593" s="12">
        <v>0.13</v>
      </c>
      <c r="L593" s="7">
        <v>-1056534.1100000001</v>
      </c>
      <c r="M593" s="10">
        <f t="shared" si="223"/>
        <v>0.14620593895366382</v>
      </c>
      <c r="N593" s="12">
        <f t="shared" si="224"/>
        <v>0.27620593895366385</v>
      </c>
      <c r="O593" s="7">
        <f t="shared" si="225"/>
        <v>-2727464.5969822193</v>
      </c>
      <c r="P593" s="11">
        <f t="shared" si="226"/>
        <v>0.37743364704492283</v>
      </c>
      <c r="Q593" s="12">
        <f t="shared" si="227"/>
        <v>0.50743364704492278</v>
      </c>
      <c r="R593" s="12">
        <f t="shared" si="229"/>
        <v>0.23122770809125892</v>
      </c>
      <c r="S593" s="12">
        <f t="shared" si="230"/>
        <v>0.83715690172052937</v>
      </c>
      <c r="T593" s="7">
        <f t="shared" si="211"/>
        <v>-50507576.700000003</v>
      </c>
      <c r="U593" s="7">
        <f t="shared" si="212"/>
        <v>14759244.34</v>
      </c>
      <c r="V593" s="7">
        <f t="shared" si="212"/>
        <v>24128640.219999999</v>
      </c>
      <c r="W593" s="7">
        <f t="shared" si="231"/>
        <v>41138180.82</v>
      </c>
      <c r="X593" s="7">
        <f t="shared" si="213"/>
        <v>0</v>
      </c>
      <c r="Y593" s="7" t="str">
        <f t="shared" si="214"/>
        <v/>
      </c>
      <c r="Z593" s="7" t="str">
        <f t="shared" si="215"/>
        <v/>
      </c>
      <c r="AA593" s="7" t="str">
        <f t="shared" si="216"/>
        <v/>
      </c>
      <c r="AB593" s="7" t="str">
        <f t="shared" si="216"/>
        <v/>
      </c>
      <c r="AC593" s="8" t="str">
        <f t="shared" si="217"/>
        <v/>
      </c>
      <c r="AE593" s="9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>
        <v>9781076.8599999994</v>
      </c>
      <c r="AR593" s="7">
        <v>17136109.59</v>
      </c>
      <c r="AS593" s="7">
        <v>24150563.379999999</v>
      </c>
      <c r="AT593" s="7">
        <v>0</v>
      </c>
      <c r="AU593" s="7">
        <v>12168924.58</v>
      </c>
      <c r="AV593" s="7">
        <v>25426237.02</v>
      </c>
      <c r="AW593" s="7">
        <v>36678594.219999999</v>
      </c>
      <c r="AX593" s="7">
        <v>0</v>
      </c>
      <c r="AY593" s="7">
        <v>14759244.34</v>
      </c>
      <c r="AZ593" s="7">
        <v>24128640.219999999</v>
      </c>
      <c r="BA593" s="7">
        <v>41138180.82</v>
      </c>
      <c r="BB593" s="7">
        <v>0</v>
      </c>
      <c r="BC593" s="7"/>
      <c r="BD593" s="7"/>
      <c r="BE593" s="7"/>
      <c r="BF593" s="7"/>
    </row>
    <row r="594" spans="1:58" hidden="1" x14ac:dyDescent="0.25">
      <c r="A594" s="3" t="s">
        <v>98</v>
      </c>
      <c r="B594" s="3" t="str">
        <f t="shared" si="228"/>
        <v>ES</v>
      </c>
      <c r="C594" s="3" t="s">
        <v>1530</v>
      </c>
      <c r="D594" s="3">
        <v>6</v>
      </c>
      <c r="E594" s="11">
        <f t="shared" si="219"/>
        <v>0.1734068873511658</v>
      </c>
      <c r="F594" s="11">
        <f t="shared" si="220"/>
        <v>0.82659311264883417</v>
      </c>
      <c r="G594" s="7">
        <v>17.503956989871259</v>
      </c>
      <c r="H594" s="11">
        <f t="shared" si="221"/>
        <v>0.28937300583858006</v>
      </c>
      <c r="I594" s="7">
        <f t="shared" si="222"/>
        <v>-20304587.771357745</v>
      </c>
      <c r="J594" s="7">
        <v>9000406.5999999996</v>
      </c>
      <c r="K594" s="12">
        <v>0.11</v>
      </c>
      <c r="L594" s="7">
        <v>-813636.76</v>
      </c>
      <c r="M594" s="10">
        <f t="shared" si="223"/>
        <v>9.0400000373316469E-2</v>
      </c>
      <c r="N594" s="12">
        <f t="shared" si="224"/>
        <v>0.20040000037331646</v>
      </c>
      <c r="O594" s="7">
        <f t="shared" si="225"/>
        <v>-1218275.2662814646</v>
      </c>
      <c r="P594" s="11">
        <f t="shared" si="226"/>
        <v>0.13535780331095981</v>
      </c>
      <c r="Q594" s="12">
        <f t="shared" si="227"/>
        <v>0.2453578033109598</v>
      </c>
      <c r="R594" s="12">
        <f t="shared" si="229"/>
        <v>4.4957802937643343E-2</v>
      </c>
      <c r="S594" s="12">
        <f t="shared" si="230"/>
        <v>0.22434033360226247</v>
      </c>
      <c r="T594" s="7">
        <f t="shared" si="211"/>
        <v>-28572778.600000001</v>
      </c>
      <c r="U594" s="7">
        <f t="shared" si="212"/>
        <v>22187748</v>
      </c>
      <c r="V594" s="7">
        <f t="shared" si="212"/>
        <v>23618062</v>
      </c>
      <c r="W594" s="7">
        <f t="shared" si="231"/>
        <v>27821615.710000001</v>
      </c>
      <c r="X594" s="7">
        <f t="shared" si="213"/>
        <v>679151.11</v>
      </c>
      <c r="Y594" s="7" t="str">
        <f t="shared" si="214"/>
        <v/>
      </c>
      <c r="Z594" s="7" t="str">
        <f t="shared" si="215"/>
        <v/>
      </c>
      <c r="AA594" s="7" t="str">
        <f t="shared" si="216"/>
        <v/>
      </c>
      <c r="AB594" s="7" t="str">
        <f t="shared" si="216"/>
        <v/>
      </c>
      <c r="AC594" s="8" t="str">
        <f t="shared" si="217"/>
        <v/>
      </c>
      <c r="AE594" s="9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>
        <v>14723693.789999999</v>
      </c>
      <c r="AR594" s="7">
        <v>18117225</v>
      </c>
      <c r="AS594" s="7">
        <v>19743734.02</v>
      </c>
      <c r="AT594" s="7">
        <v>735804.66</v>
      </c>
      <c r="AU594" s="7">
        <v>17755913.640000001</v>
      </c>
      <c r="AV594" s="7">
        <v>21211169.649999999</v>
      </c>
      <c r="AW594" s="7">
        <v>25807716.629999999</v>
      </c>
      <c r="AX594" s="7">
        <v>735804.66</v>
      </c>
      <c r="AY594" s="7">
        <v>22187748</v>
      </c>
      <c r="AZ594" s="7">
        <v>23618062</v>
      </c>
      <c r="BA594" s="7">
        <v>27821615.710000001</v>
      </c>
      <c r="BB594" s="7">
        <v>679151.11</v>
      </c>
      <c r="BC594" s="7"/>
      <c r="BD594" s="7"/>
      <c r="BE594" s="7"/>
      <c r="BF594" s="7"/>
    </row>
    <row r="595" spans="1:58" hidden="1" x14ac:dyDescent="0.25">
      <c r="A595" s="3" t="s">
        <v>1376</v>
      </c>
      <c r="B595" s="3" t="str">
        <f t="shared" si="228"/>
        <v>SP</v>
      </c>
      <c r="C595" s="3" t="s">
        <v>1530</v>
      </c>
      <c r="D595" s="3">
        <v>6</v>
      </c>
      <c r="E595" s="11">
        <f t="shared" si="219"/>
        <v>0.22718881582337228</v>
      </c>
      <c r="F595" s="11">
        <f t="shared" si="220"/>
        <v>0.77281118417662775</v>
      </c>
      <c r="G595" s="7">
        <v>8.1898241627901385</v>
      </c>
      <c r="H595" s="11">
        <f t="shared" si="221"/>
        <v>0.12658375418888412</v>
      </c>
      <c r="I595" s="7">
        <f t="shared" si="222"/>
        <v>-54324689.155786052</v>
      </c>
      <c r="J595" s="7">
        <v>15766688.08</v>
      </c>
      <c r="K595" s="12">
        <v>0.11</v>
      </c>
      <c r="L595" s="7">
        <v>-1261335.05</v>
      </c>
      <c r="M595" s="10">
        <f t="shared" si="223"/>
        <v>8.0000000228329496E-2</v>
      </c>
      <c r="N595" s="12">
        <f t="shared" si="224"/>
        <v>0.1900000002283295</v>
      </c>
      <c r="O595" s="7">
        <f t="shared" si="225"/>
        <v>-3259481.349347163</v>
      </c>
      <c r="P595" s="11">
        <f t="shared" si="226"/>
        <v>0.20673215153420876</v>
      </c>
      <c r="Q595" s="12">
        <f t="shared" si="227"/>
        <v>0.31673215153420875</v>
      </c>
      <c r="R595" s="12">
        <f t="shared" si="229"/>
        <v>0.12673215130587925</v>
      </c>
      <c r="S595" s="12">
        <f t="shared" si="230"/>
        <v>0.66701132186095213</v>
      </c>
      <c r="T595" s="7">
        <f t="shared" si="211"/>
        <v>-62197937.600000009</v>
      </c>
      <c r="U595" s="7">
        <f t="shared" si="212"/>
        <v>25424798.199999999</v>
      </c>
      <c r="V595" s="7">
        <f t="shared" si="212"/>
        <v>48067261.810000002</v>
      </c>
      <c r="W595" s="7">
        <f t="shared" si="231"/>
        <v>39555473.990000002</v>
      </c>
      <c r="X595" s="7">
        <f t="shared" si="213"/>
        <v>0</v>
      </c>
      <c r="Y595" s="7" t="str">
        <f t="shared" si="214"/>
        <v/>
      </c>
      <c r="Z595" s="7" t="str">
        <f t="shared" si="215"/>
        <v/>
      </c>
      <c r="AA595" s="7" t="str">
        <f t="shared" si="216"/>
        <v/>
      </c>
      <c r="AB595" s="7" t="str">
        <f t="shared" si="216"/>
        <v/>
      </c>
      <c r="AC595" s="8" t="str">
        <f t="shared" si="217"/>
        <v/>
      </c>
      <c r="AE595" s="9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>
        <v>17794257.41</v>
      </c>
      <c r="AR595" s="7">
        <v>32910178.440000001</v>
      </c>
      <c r="AS595" s="7">
        <v>33598038.850000001</v>
      </c>
      <c r="AT595" s="7">
        <v>0</v>
      </c>
      <c r="AU595" s="7">
        <v>20447757.43</v>
      </c>
      <c r="AV595" s="7">
        <v>35288428.960000001</v>
      </c>
      <c r="AW595" s="7">
        <v>37742021.200000003</v>
      </c>
      <c r="AX595" s="7">
        <v>0</v>
      </c>
      <c r="AY595" s="7">
        <v>25424798.199999999</v>
      </c>
      <c r="AZ595" s="7">
        <v>48067261.810000002</v>
      </c>
      <c r="BA595" s="7">
        <v>39555473.990000002</v>
      </c>
      <c r="BB595" s="7">
        <v>0</v>
      </c>
      <c r="BC595" s="7"/>
      <c r="BD595" s="7"/>
      <c r="BE595" s="7"/>
      <c r="BF595" s="7"/>
    </row>
    <row r="596" spans="1:58" hidden="1" x14ac:dyDescent="0.25">
      <c r="A596" s="3" t="s">
        <v>1377</v>
      </c>
      <c r="B596" s="3" t="str">
        <f t="shared" si="228"/>
        <v>SP</v>
      </c>
      <c r="C596" s="3" t="s">
        <v>1530</v>
      </c>
      <c r="D596" s="3">
        <v>6</v>
      </c>
      <c r="E596" s="11">
        <f t="shared" si="219"/>
        <v>0.49424793217184793</v>
      </c>
      <c r="F596" s="11">
        <f t="shared" si="220"/>
        <v>0.50575206782815207</v>
      </c>
      <c r="G596" s="7">
        <v>13.438063959902152</v>
      </c>
      <c r="H596" s="11">
        <f t="shared" si="221"/>
        <v>0.13592657270654959</v>
      </c>
      <c r="I596" s="7">
        <f t="shared" si="222"/>
        <v>-133149269.79920369</v>
      </c>
      <c r="J596" s="7">
        <v>22566565.710000001</v>
      </c>
      <c r="K596" s="12">
        <v>0.11</v>
      </c>
      <c r="L596" s="7">
        <v>-2707987.89</v>
      </c>
      <c r="M596" s="10">
        <f t="shared" si="223"/>
        <v>0.12000000021270406</v>
      </c>
      <c r="N596" s="12">
        <f t="shared" si="224"/>
        <v>0.23000000021270406</v>
      </c>
      <c r="O596" s="7">
        <f t="shared" si="225"/>
        <v>-7988956.1879522214</v>
      </c>
      <c r="P596" s="11">
        <f t="shared" si="226"/>
        <v>0.35401736757897756</v>
      </c>
      <c r="Q596" s="12">
        <f t="shared" si="227"/>
        <v>0.46401736757897755</v>
      </c>
      <c r="R596" s="12">
        <f t="shared" si="229"/>
        <v>0.23401736736627349</v>
      </c>
      <c r="S596" s="12">
        <f t="shared" si="230"/>
        <v>1.0174668136950182</v>
      </c>
      <c r="T596" s="7">
        <f t="shared" si="211"/>
        <v>-154094855.35999998</v>
      </c>
      <c r="U596" s="7">
        <f t="shared" si="212"/>
        <v>15533605.09</v>
      </c>
      <c r="V596" s="7">
        <f t="shared" si="212"/>
        <v>77933791.739999995</v>
      </c>
      <c r="W596" s="7">
        <f t="shared" si="231"/>
        <v>91694668.709999993</v>
      </c>
      <c r="X596" s="7">
        <f t="shared" si="213"/>
        <v>0</v>
      </c>
      <c r="Y596" s="7" t="str">
        <f t="shared" si="214"/>
        <v/>
      </c>
      <c r="Z596" s="7" t="str">
        <f t="shared" si="215"/>
        <v/>
      </c>
      <c r="AA596" s="7" t="str">
        <f t="shared" si="216"/>
        <v/>
      </c>
      <c r="AB596" s="7" t="str">
        <f t="shared" si="216"/>
        <v/>
      </c>
      <c r="AC596" s="8" t="str">
        <f t="shared" si="217"/>
        <v/>
      </c>
      <c r="AE596" s="9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>
        <v>35516788.520000003</v>
      </c>
      <c r="AR596" s="7">
        <v>50641414.840000004</v>
      </c>
      <c r="AS596" s="7">
        <v>50711911.310000002</v>
      </c>
      <c r="AT596" s="7">
        <v>0</v>
      </c>
      <c r="AU596" s="7">
        <v>19995192.559999999</v>
      </c>
      <c r="AV596" s="7">
        <v>66346476.719999999</v>
      </c>
      <c r="AW596" s="7">
        <v>71508023.780000001</v>
      </c>
      <c r="AX596" s="7">
        <v>0</v>
      </c>
      <c r="AY596" s="7">
        <v>15533605.09</v>
      </c>
      <c r="AZ596" s="7">
        <v>77933791.739999995</v>
      </c>
      <c r="BA596" s="7">
        <v>91694668.709999993</v>
      </c>
      <c r="BB596" s="7">
        <v>0</v>
      </c>
      <c r="BC596" s="7"/>
      <c r="BD596" s="7"/>
      <c r="BE596" s="7"/>
      <c r="BF596" s="7"/>
    </row>
    <row r="597" spans="1:58" hidden="1" x14ac:dyDescent="0.25">
      <c r="A597" s="3" t="s">
        <v>350</v>
      </c>
      <c r="B597" s="3" t="str">
        <f t="shared" si="228"/>
        <v>MG</v>
      </c>
      <c r="C597" s="3" t="s">
        <v>1530</v>
      </c>
      <c r="D597" s="3">
        <v>7</v>
      </c>
      <c r="E597" s="11">
        <f t="shared" si="219"/>
        <v>0</v>
      </c>
      <c r="F597" s="11">
        <f t="shared" si="220"/>
        <v>1</v>
      </c>
      <c r="G597" s="7">
        <v>8.5190118839480711</v>
      </c>
      <c r="H597" s="11">
        <f t="shared" si="221"/>
        <v>0.17038023767896143</v>
      </c>
      <c r="I597" s="7">
        <f t="shared" si="222"/>
        <v>-5619365.8199495859</v>
      </c>
      <c r="J597" s="7">
        <v>7106120.5800000001</v>
      </c>
      <c r="K597" s="12">
        <v>0.11</v>
      </c>
      <c r="L597" s="7">
        <v>-391547.24</v>
      </c>
      <c r="M597" s="10">
        <f t="shared" si="223"/>
        <v>5.5099999443015357E-2</v>
      </c>
      <c r="N597" s="12">
        <f t="shared" si="224"/>
        <v>0.16509999944301534</v>
      </c>
      <c r="O597" s="7">
        <f t="shared" si="225"/>
        <v>-337161.94919697515</v>
      </c>
      <c r="P597" s="11">
        <f t="shared" si="226"/>
        <v>4.7446696886330512E-2</v>
      </c>
      <c r="Q597" s="12">
        <f t="shared" si="227"/>
        <v>0.15744669688633051</v>
      </c>
      <c r="R597" s="12">
        <f t="shared" si="229"/>
        <v>-7.6533025566848378E-3</v>
      </c>
      <c r="S597" s="12">
        <f t="shared" si="230"/>
        <v>-4.6355557737760011E-2</v>
      </c>
      <c r="T597" s="7">
        <f t="shared" si="211"/>
        <v>-6773423.2899999982</v>
      </c>
      <c r="U597" s="7">
        <f t="shared" si="212"/>
        <v>12482862.810000001</v>
      </c>
      <c r="V597" s="7">
        <f t="shared" si="212"/>
        <v>13889242.289999999</v>
      </c>
      <c r="W597" s="7">
        <f t="shared" si="231"/>
        <v>6492188.1299999999</v>
      </c>
      <c r="X597" s="7">
        <f t="shared" si="213"/>
        <v>1125144.32</v>
      </c>
      <c r="Y597" s="7" t="str">
        <f t="shared" si="214"/>
        <v/>
      </c>
      <c r="Z597" s="7" t="str">
        <f t="shared" si="215"/>
        <v/>
      </c>
      <c r="AA597" s="7" t="str">
        <f t="shared" si="216"/>
        <v/>
      </c>
      <c r="AB597" s="7" t="str">
        <f t="shared" si="216"/>
        <v/>
      </c>
      <c r="AC597" s="8" t="str">
        <f t="shared" si="217"/>
        <v/>
      </c>
      <c r="AE597" s="9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>
        <v>8280564.0199999996</v>
      </c>
      <c r="AR597" s="7">
        <v>8291783.1100000003</v>
      </c>
      <c r="AS597" s="7">
        <v>3847908.12</v>
      </c>
      <c r="AT597" s="7">
        <v>94854.31</v>
      </c>
      <c r="AU597" s="7">
        <v>10388169.27</v>
      </c>
      <c r="AV597" s="7">
        <v>11836275.99</v>
      </c>
      <c r="AW597" s="7">
        <v>5236383.37</v>
      </c>
      <c r="AX597" s="7">
        <v>194131.28</v>
      </c>
      <c r="AY597" s="7">
        <v>12482862.810000001</v>
      </c>
      <c r="AZ597" s="7">
        <v>13889242.289999999</v>
      </c>
      <c r="BA597" s="7">
        <v>6492188.1299999999</v>
      </c>
      <c r="BB597" s="7">
        <v>1125144.32</v>
      </c>
      <c r="BC597" s="7"/>
      <c r="BD597" s="7"/>
      <c r="BE597" s="7"/>
      <c r="BF597" s="7"/>
    </row>
    <row r="598" spans="1:58" hidden="1" x14ac:dyDescent="0.25">
      <c r="A598" s="3" t="s">
        <v>1091</v>
      </c>
      <c r="B598" s="3" t="str">
        <f t="shared" si="228"/>
        <v>RS</v>
      </c>
      <c r="C598" s="3" t="s">
        <v>1529</v>
      </c>
      <c r="D598" s="3">
        <v>6</v>
      </c>
      <c r="E598" s="11">
        <f t="shared" si="219"/>
        <v>0</v>
      </c>
      <c r="F598" s="11">
        <f t="shared" si="220"/>
        <v>1</v>
      </c>
      <c r="G598" s="7">
        <v>53.886691411871062</v>
      </c>
      <c r="H598" s="11">
        <f t="shared" si="221"/>
        <v>1.0777338282374211</v>
      </c>
      <c r="I598" s="7">
        <f t="shared" si="222"/>
        <v>6184680.6419004919</v>
      </c>
      <c r="J598" s="7">
        <v>26117043.609999999</v>
      </c>
      <c r="K598" s="12">
        <v>0.1409</v>
      </c>
      <c r="L598" s="7">
        <v>-2838922.64</v>
      </c>
      <c r="M598" s="10">
        <f t="shared" si="223"/>
        <v>0.10869999998441632</v>
      </c>
      <c r="N598" s="12">
        <f t="shared" si="224"/>
        <v>0.24959999998441632</v>
      </c>
      <c r="O598" s="7">
        <f t="shared" si="225"/>
        <v>371080.83851402951</v>
      </c>
      <c r="P598" s="11">
        <f t="shared" si="226"/>
        <v>-1.4208378408188043E-2</v>
      </c>
      <c r="Q598" s="12">
        <f t="shared" si="227"/>
        <v>0.12669162159181196</v>
      </c>
      <c r="R598" s="12">
        <f t="shared" si="229"/>
        <v>-0.12290837839260435</v>
      </c>
      <c r="S598" s="12">
        <f t="shared" si="230"/>
        <v>-0.49242138782162692</v>
      </c>
      <c r="T598" s="7">
        <f t="shared" si="211"/>
        <v>-79562280.439999998</v>
      </c>
      <c r="U598" s="7">
        <f t="shared" si="212"/>
        <v>68182299.950000003</v>
      </c>
      <c r="V598" s="7">
        <f t="shared" si="212"/>
        <v>86133685.280000001</v>
      </c>
      <c r="W598" s="7">
        <f t="shared" si="231"/>
        <v>61610895.109999999</v>
      </c>
      <c r="X598" s="7">
        <f t="shared" si="213"/>
        <v>0</v>
      </c>
      <c r="Y598" s="7" t="str">
        <f t="shared" si="214"/>
        <v/>
      </c>
      <c r="Z598" s="7" t="str">
        <f t="shared" si="215"/>
        <v/>
      </c>
      <c r="AA598" s="7" t="str">
        <f t="shared" si="216"/>
        <v/>
      </c>
      <c r="AB598" s="7" t="str">
        <f t="shared" si="216"/>
        <v/>
      </c>
      <c r="AC598" s="8" t="str">
        <f t="shared" si="217"/>
        <v/>
      </c>
      <c r="AE598" s="9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>
        <v>45846711.729999997</v>
      </c>
      <c r="AR598" s="7">
        <v>66989416.75</v>
      </c>
      <c r="AS598" s="7">
        <v>33858800.740000002</v>
      </c>
      <c r="AT598" s="7">
        <v>859348.84</v>
      </c>
      <c r="AU598" s="7">
        <v>55174255.18</v>
      </c>
      <c r="AV598" s="7">
        <v>77787569.790000007</v>
      </c>
      <c r="AW598" s="7">
        <v>43088969.539999999</v>
      </c>
      <c r="AX598" s="7">
        <v>410992.89</v>
      </c>
      <c r="AY598" s="7">
        <v>68182299.950000003</v>
      </c>
      <c r="AZ598" s="7">
        <v>86133685.280000001</v>
      </c>
      <c r="BA598" s="7">
        <v>61610895.109999999</v>
      </c>
      <c r="BB598" s="7">
        <v>0</v>
      </c>
      <c r="BC598" s="7"/>
      <c r="BD598" s="7"/>
      <c r="BE598" s="7"/>
      <c r="BF598" s="7"/>
    </row>
    <row r="599" spans="1:58" hidden="1" x14ac:dyDescent="0.25">
      <c r="A599" s="3" t="s">
        <v>894</v>
      </c>
      <c r="B599" s="3" t="str">
        <f t="shared" si="228"/>
        <v>RJ</v>
      </c>
      <c r="C599" s="3" t="s">
        <v>1530</v>
      </c>
      <c r="D599" s="3">
        <v>6</v>
      </c>
      <c r="E599" s="11">
        <f t="shared" si="219"/>
        <v>0</v>
      </c>
      <c r="F599" s="11">
        <f t="shared" si="220"/>
        <v>1</v>
      </c>
      <c r="G599" s="7">
        <v>21.645006652534903</v>
      </c>
      <c r="H599" s="11">
        <f t="shared" si="221"/>
        <v>0.43290013305069808</v>
      </c>
      <c r="I599" s="7">
        <f t="shared" si="222"/>
        <v>-6310697.6973393979</v>
      </c>
      <c r="J599" s="7">
        <v>19563466.050000001</v>
      </c>
      <c r="K599" s="12">
        <v>0.11</v>
      </c>
      <c r="L599" s="7">
        <v>-767542.37</v>
      </c>
      <c r="M599" s="10">
        <f t="shared" si="223"/>
        <v>3.9233455259836229E-2</v>
      </c>
      <c r="N599" s="12">
        <f t="shared" si="224"/>
        <v>0.14923345525983622</v>
      </c>
      <c r="O599" s="7">
        <f t="shared" si="225"/>
        <v>-378641.86184036388</v>
      </c>
      <c r="P599" s="11">
        <f t="shared" si="226"/>
        <v>1.9354538754668367E-2</v>
      </c>
      <c r="Q599" s="12">
        <f t="shared" si="227"/>
        <v>0.12935453875466837</v>
      </c>
      <c r="R599" s="12">
        <f t="shared" si="229"/>
        <v>-1.9878916505167848E-2</v>
      </c>
      <c r="S599" s="12">
        <f t="shared" si="230"/>
        <v>-0.13320683670130062</v>
      </c>
      <c r="T599" s="7">
        <f t="shared" si="211"/>
        <v>-11128018.300000001</v>
      </c>
      <c r="U599" s="7">
        <f t="shared" si="212"/>
        <v>43970600.689999998</v>
      </c>
      <c r="V599" s="7">
        <f t="shared" si="212"/>
        <v>65497539.060000002</v>
      </c>
      <c r="W599" s="7">
        <f t="shared" si="231"/>
        <v>21878421.550000001</v>
      </c>
      <c r="X599" s="7">
        <f t="shared" si="213"/>
        <v>32277341.620000001</v>
      </c>
      <c r="Y599" s="7" t="str">
        <f t="shared" si="214"/>
        <v/>
      </c>
      <c r="Z599" s="7" t="str">
        <f t="shared" si="215"/>
        <v/>
      </c>
      <c r="AA599" s="7" t="str">
        <f t="shared" si="216"/>
        <v/>
      </c>
      <c r="AB599" s="7" t="str">
        <f t="shared" si="216"/>
        <v/>
      </c>
      <c r="AC599" s="8" t="str">
        <f t="shared" si="217"/>
        <v/>
      </c>
      <c r="AE599" s="9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>
        <v>36768043.130000003</v>
      </c>
      <c r="AR599" s="7">
        <v>67734208.819999993</v>
      </c>
      <c r="AS599" s="7">
        <v>18290266.850000001</v>
      </c>
      <c r="AT599" s="7">
        <v>33982833.340000004</v>
      </c>
      <c r="AU599" s="7">
        <v>43970600.689999998</v>
      </c>
      <c r="AV599" s="7">
        <v>65497539.060000002</v>
      </c>
      <c r="AW599" s="7">
        <v>21878421.550000001</v>
      </c>
      <c r="AX599" s="7">
        <v>32277341.620000001</v>
      </c>
      <c r="AY599" s="7"/>
      <c r="AZ599" s="7"/>
      <c r="BA599" s="7"/>
      <c r="BB599" s="7"/>
      <c r="BC599" s="7"/>
      <c r="BD599" s="7"/>
      <c r="BE599" s="7"/>
      <c r="BF599" s="7"/>
    </row>
    <row r="600" spans="1:58" hidden="1" x14ac:dyDescent="0.25">
      <c r="A600" s="3" t="s">
        <v>633</v>
      </c>
      <c r="B600" s="3" t="str">
        <f t="shared" si="228"/>
        <v>PE</v>
      </c>
      <c r="C600" s="3" t="s">
        <v>1528</v>
      </c>
      <c r="D600" s="3">
        <v>6</v>
      </c>
      <c r="E600" s="11">
        <f t="shared" si="219"/>
        <v>0.56801373324608118</v>
      </c>
      <c r="F600" s="11">
        <f t="shared" si="220"/>
        <v>0.43198626675391882</v>
      </c>
      <c r="G600" s="7">
        <v>17.79748074400263</v>
      </c>
      <c r="H600" s="11">
        <f t="shared" si="221"/>
        <v>0.15376534528452906</v>
      </c>
      <c r="I600" s="7">
        <f t="shared" si="222"/>
        <v>-55194057.214284115</v>
      </c>
      <c r="J600" s="7">
        <v>7181793.96</v>
      </c>
      <c r="K600" s="12">
        <v>0.11</v>
      </c>
      <c r="L600" s="7">
        <v>-2616327.54</v>
      </c>
      <c r="M600" s="10">
        <f t="shared" si="223"/>
        <v>0.36430000005179763</v>
      </c>
      <c r="N600" s="12">
        <f t="shared" si="224"/>
        <v>0.47430000005179762</v>
      </c>
      <c r="O600" s="7">
        <f t="shared" si="225"/>
        <v>-3311643.4328570468</v>
      </c>
      <c r="P600" s="11">
        <f t="shared" si="226"/>
        <v>0.46111646356073505</v>
      </c>
      <c r="Q600" s="12">
        <f t="shared" si="227"/>
        <v>0.57111646356073509</v>
      </c>
      <c r="R600" s="12">
        <f t="shared" si="229"/>
        <v>9.6816463508937467E-2</v>
      </c>
      <c r="S600" s="12">
        <f t="shared" si="230"/>
        <v>0.20412494939566583</v>
      </c>
      <c r="T600" s="7">
        <f t="shared" si="211"/>
        <v>-65223111.469999999</v>
      </c>
      <c r="U600" s="7">
        <f t="shared" si="212"/>
        <v>0</v>
      </c>
      <c r="V600" s="7">
        <f t="shared" si="212"/>
        <v>28175488.43</v>
      </c>
      <c r="W600" s="7">
        <f t="shared" si="231"/>
        <v>37047623.039999999</v>
      </c>
      <c r="X600" s="7">
        <f t="shared" si="213"/>
        <v>0</v>
      </c>
      <c r="Y600" s="7" t="str">
        <f t="shared" si="214"/>
        <v/>
      </c>
      <c r="Z600" s="7" t="str">
        <f t="shared" si="215"/>
        <v/>
      </c>
      <c r="AA600" s="7" t="str">
        <f t="shared" si="216"/>
        <v/>
      </c>
      <c r="AB600" s="7" t="str">
        <f t="shared" si="216"/>
        <v/>
      </c>
      <c r="AC600" s="8" t="str">
        <f t="shared" si="217"/>
        <v/>
      </c>
      <c r="AE600" s="9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>
        <v>857006.6</v>
      </c>
      <c r="AR600" s="7">
        <v>16565271.210000001</v>
      </c>
      <c r="AS600" s="7">
        <v>21875108.34</v>
      </c>
      <c r="AT600" s="7">
        <v>0</v>
      </c>
      <c r="AU600" s="7">
        <v>593985.18999999994</v>
      </c>
      <c r="AV600" s="7">
        <v>17093384.48</v>
      </c>
      <c r="AW600" s="7">
        <v>18121978.760000002</v>
      </c>
      <c r="AX600" s="7">
        <v>0</v>
      </c>
      <c r="AY600" s="7">
        <v>0</v>
      </c>
      <c r="AZ600" s="7">
        <v>28175488.43</v>
      </c>
      <c r="BA600" s="7">
        <v>37047623.039999999</v>
      </c>
      <c r="BB600" s="7">
        <v>0</v>
      </c>
      <c r="BC600" s="7"/>
      <c r="BD600" s="7"/>
      <c r="BE600" s="7"/>
      <c r="BF600" s="7"/>
    </row>
    <row r="601" spans="1:58" hidden="1" x14ac:dyDescent="0.25">
      <c r="A601" s="3" t="s">
        <v>351</v>
      </c>
      <c r="B601" s="3" t="str">
        <f t="shared" si="228"/>
        <v>MG</v>
      </c>
      <c r="C601" s="3" t="s">
        <v>1530</v>
      </c>
      <c r="D601" s="3">
        <v>7</v>
      </c>
      <c r="E601" s="11">
        <f t="shared" si="219"/>
        <v>0.38068355800391707</v>
      </c>
      <c r="F601" s="11">
        <f t="shared" si="220"/>
        <v>0.61931644199608293</v>
      </c>
      <c r="G601" s="7">
        <v>8.1815535355431699</v>
      </c>
      <c r="H601" s="11">
        <f t="shared" si="221"/>
        <v>0.10133941251266138</v>
      </c>
      <c r="I601" s="7">
        <f t="shared" si="222"/>
        <v>-22352183.079217102</v>
      </c>
      <c r="J601" s="7">
        <v>5417004.2485714285</v>
      </c>
      <c r="K601" s="12">
        <v>0.11</v>
      </c>
      <c r="L601" s="7">
        <v>-908791.37</v>
      </c>
      <c r="M601" s="10">
        <f t="shared" si="223"/>
        <v>0.16776641263289876</v>
      </c>
      <c r="N601" s="12">
        <f t="shared" si="224"/>
        <v>0.27776641263289875</v>
      </c>
      <c r="O601" s="7">
        <f t="shared" si="225"/>
        <v>-1341130.9847530262</v>
      </c>
      <c r="P601" s="11">
        <f t="shared" si="226"/>
        <v>0.24757798281341739</v>
      </c>
      <c r="Q601" s="12">
        <f t="shared" si="227"/>
        <v>0.35757798281341741</v>
      </c>
      <c r="R601" s="12">
        <f t="shared" si="229"/>
        <v>7.9811570180518654E-2</v>
      </c>
      <c r="S601" s="12">
        <f t="shared" si="230"/>
        <v>0.28733340875881597</v>
      </c>
      <c r="T601" s="7">
        <f t="shared" si="211"/>
        <v>-24872775.539999999</v>
      </c>
      <c r="U601" s="7">
        <f t="shared" si="212"/>
        <v>146648.79</v>
      </c>
      <c r="V601" s="7">
        <f t="shared" si="212"/>
        <v>15404118.85</v>
      </c>
      <c r="W601" s="7">
        <f t="shared" si="231"/>
        <v>12791488.689999999</v>
      </c>
      <c r="X601" s="7">
        <f t="shared" si="213"/>
        <v>3176183.21</v>
      </c>
      <c r="Y601" s="7" t="str">
        <f t="shared" si="214"/>
        <v/>
      </c>
      <c r="Z601" s="7" t="str">
        <f t="shared" si="215"/>
        <v/>
      </c>
      <c r="AA601" s="7" t="str">
        <f t="shared" si="216"/>
        <v/>
      </c>
      <c r="AB601" s="7" t="str">
        <f t="shared" si="216"/>
        <v/>
      </c>
      <c r="AC601" s="8" t="str">
        <f t="shared" si="217"/>
        <v/>
      </c>
      <c r="AE601" s="9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>
        <v>160597.5</v>
      </c>
      <c r="AR601" s="7">
        <v>11655267.65</v>
      </c>
      <c r="AS601" s="7">
        <v>7721618.71</v>
      </c>
      <c r="AT601" s="7">
        <v>1399659.23</v>
      </c>
      <c r="AU601" s="7">
        <v>118528.27</v>
      </c>
      <c r="AV601" s="7">
        <v>13410713.1</v>
      </c>
      <c r="AW601" s="7">
        <v>9404892.6999999993</v>
      </c>
      <c r="AX601" s="7">
        <v>2058391.64</v>
      </c>
      <c r="AY601" s="7">
        <v>146648.79</v>
      </c>
      <c r="AZ601" s="7">
        <v>15404118.85</v>
      </c>
      <c r="BA601" s="7">
        <v>12791488.689999999</v>
      </c>
      <c r="BB601" s="7">
        <v>3176183.21</v>
      </c>
      <c r="BC601" s="7"/>
      <c r="BD601" s="7"/>
      <c r="BE601" s="7"/>
      <c r="BF601" s="7"/>
    </row>
    <row r="602" spans="1:58" hidden="1" x14ac:dyDescent="0.25">
      <c r="A602" s="3" t="s">
        <v>1092</v>
      </c>
      <c r="B602" s="3" t="str">
        <f t="shared" si="228"/>
        <v>RS</v>
      </c>
      <c r="C602" s="3" t="s">
        <v>1529</v>
      </c>
      <c r="D602" s="3">
        <v>5</v>
      </c>
      <c r="E602" s="11">
        <f t="shared" si="219"/>
        <v>0.2714497268311179</v>
      </c>
      <c r="F602" s="11">
        <f t="shared" si="220"/>
        <v>0.7285502731688821</v>
      </c>
      <c r="G602" s="7">
        <v>25.563068218545851</v>
      </c>
      <c r="H602" s="11">
        <f t="shared" si="221"/>
        <v>0.37247960667312696</v>
      </c>
      <c r="I602" s="7">
        <f t="shared" si="222"/>
        <v>-294211125.36234844</v>
      </c>
      <c r="J602" s="7">
        <v>81988994.400000006</v>
      </c>
      <c r="K602" s="12">
        <v>0.11</v>
      </c>
      <c r="L602" s="7">
        <v>-17479828.039999999</v>
      </c>
      <c r="M602" s="10">
        <f t="shared" si="223"/>
        <v>0.21319724882489835</v>
      </c>
      <c r="N602" s="12">
        <f t="shared" si="224"/>
        <v>0.32319724882489836</v>
      </c>
      <c r="O602" s="7">
        <f t="shared" si="225"/>
        <v>-17652667.521740906</v>
      </c>
      <c r="P602" s="11">
        <f t="shared" si="226"/>
        <v>0.21530533031810065</v>
      </c>
      <c r="Q602" s="12">
        <f t="shared" si="227"/>
        <v>0.32530533031810066</v>
      </c>
      <c r="R602" s="12">
        <f t="shared" si="229"/>
        <v>2.1080814932022962E-3</v>
      </c>
      <c r="S602" s="12">
        <f t="shared" si="230"/>
        <v>6.5225848947261245E-3</v>
      </c>
      <c r="T602" s="7">
        <f t="shared" si="211"/>
        <v>-468847113.95999998</v>
      </c>
      <c r="U602" s="7">
        <f t="shared" si="212"/>
        <v>110318654.40000001</v>
      </c>
      <c r="V602" s="7">
        <f t="shared" si="212"/>
        <v>341578692.94999999</v>
      </c>
      <c r="W602" s="7">
        <f t="shared" si="231"/>
        <v>237587075.41</v>
      </c>
      <c r="X602" s="7">
        <f t="shared" si="213"/>
        <v>0</v>
      </c>
      <c r="Y602" s="7" t="str">
        <f t="shared" si="214"/>
        <v/>
      </c>
      <c r="Z602" s="7" t="str">
        <f t="shared" si="215"/>
        <v/>
      </c>
      <c r="AA602" s="7" t="str">
        <f t="shared" si="216"/>
        <v/>
      </c>
      <c r="AB602" s="7" t="str">
        <f t="shared" si="216"/>
        <v/>
      </c>
      <c r="AC602" s="8" t="str">
        <f t="shared" si="217"/>
        <v/>
      </c>
      <c r="AE602" s="9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>
        <v>67323716.310000002</v>
      </c>
      <c r="AR602" s="7">
        <v>265377319.16999999</v>
      </c>
      <c r="AS602" s="7">
        <v>180774028.84999999</v>
      </c>
      <c r="AT602" s="7">
        <v>8264779.7300000004</v>
      </c>
      <c r="AU602" s="7">
        <v>84322588.430000007</v>
      </c>
      <c r="AV602" s="7">
        <v>328740960.70999998</v>
      </c>
      <c r="AW602" s="7">
        <v>204633857.25</v>
      </c>
      <c r="AX602" s="7">
        <v>0</v>
      </c>
      <c r="AY602" s="7">
        <v>110318654.40000001</v>
      </c>
      <c r="AZ602" s="7">
        <v>341578692.94999999</v>
      </c>
      <c r="BA602" s="7">
        <v>237587075.41</v>
      </c>
      <c r="BB602" s="7">
        <v>0</v>
      </c>
      <c r="BC602" s="7"/>
      <c r="BD602" s="7"/>
      <c r="BE602" s="7"/>
      <c r="BF602" s="7"/>
    </row>
    <row r="603" spans="1:58" hidden="1" x14ac:dyDescent="0.25">
      <c r="A603" s="3" t="s">
        <v>634</v>
      </c>
      <c r="B603" s="3" t="str">
        <f t="shared" si="228"/>
        <v>PE</v>
      </c>
      <c r="C603" s="3" t="s">
        <v>1528</v>
      </c>
      <c r="D603" s="3">
        <v>6</v>
      </c>
      <c r="E603" s="11">
        <f t="shared" si="219"/>
        <v>0</v>
      </c>
      <c r="F603" s="11">
        <f t="shared" si="220"/>
        <v>1</v>
      </c>
      <c r="G603" s="7">
        <v>15.180387868003695</v>
      </c>
      <c r="H603" s="11">
        <f t="shared" si="221"/>
        <v>0.30360775736007389</v>
      </c>
      <c r="I603" s="7">
        <f t="shared" si="222"/>
        <v>-4340607.270272796</v>
      </c>
      <c r="J603" s="7">
        <v>3028549.79</v>
      </c>
      <c r="K603" s="12">
        <v>0.11</v>
      </c>
      <c r="L603" s="7">
        <v>-90856.49</v>
      </c>
      <c r="M603" s="10">
        <f t="shared" si="223"/>
        <v>2.9999998778293159E-2</v>
      </c>
      <c r="N603" s="12">
        <f t="shared" si="224"/>
        <v>0.13999999877829317</v>
      </c>
      <c r="O603" s="7">
        <f t="shared" si="225"/>
        <v>-260436.43621636776</v>
      </c>
      <c r="P603" s="11">
        <f t="shared" si="226"/>
        <v>8.5993777310944514E-2</v>
      </c>
      <c r="Q603" s="12">
        <f t="shared" si="227"/>
        <v>0.19599377731094453</v>
      </c>
      <c r="R603" s="12">
        <f t="shared" si="229"/>
        <v>5.5993778532651362E-2</v>
      </c>
      <c r="S603" s="12">
        <f t="shared" si="230"/>
        <v>0.39995556443771285</v>
      </c>
      <c r="T603" s="7">
        <f t="shared" si="211"/>
        <v>-6232991.9900000002</v>
      </c>
      <c r="U603" s="7">
        <f t="shared" si="212"/>
        <v>657402.97</v>
      </c>
      <c r="V603" s="7">
        <f t="shared" si="212"/>
        <v>6890394.96</v>
      </c>
      <c r="W603" s="7">
        <f t="shared" si="231"/>
        <v>0</v>
      </c>
      <c r="X603" s="7">
        <f t="shared" si="213"/>
        <v>0</v>
      </c>
      <c r="Y603" s="7">
        <f t="shared" si="214"/>
        <v>-47222317.689999998</v>
      </c>
      <c r="Z603" s="7">
        <f t="shared" si="215"/>
        <v>-141802194.77000001</v>
      </c>
      <c r="AA603" s="7">
        <f t="shared" si="216"/>
        <v>67620.850000000006</v>
      </c>
      <c r="AB603" s="7">
        <f t="shared" si="216"/>
        <v>99454585.939999998</v>
      </c>
      <c r="AC603" s="8">
        <f t="shared" si="217"/>
        <v>42415229.68</v>
      </c>
      <c r="AE603" s="9"/>
      <c r="AF603" s="7"/>
      <c r="AG603" s="7"/>
      <c r="AH603" s="7">
        <v>67620.850000000006</v>
      </c>
      <c r="AI603" s="7">
        <v>99454585.939999998</v>
      </c>
      <c r="AJ603" s="7">
        <v>42415229.68</v>
      </c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>
        <v>657402.97</v>
      </c>
      <c r="AV603" s="7">
        <v>6890394.96</v>
      </c>
      <c r="AW603" s="7">
        <v>0</v>
      </c>
      <c r="AX603" s="7">
        <v>0</v>
      </c>
      <c r="AY603" s="7"/>
      <c r="AZ603" s="7"/>
      <c r="BA603" s="7"/>
      <c r="BB603" s="7"/>
      <c r="BC603" s="7"/>
      <c r="BD603" s="7"/>
      <c r="BE603" s="7"/>
      <c r="BF603" s="7"/>
    </row>
    <row r="604" spans="1:58" hidden="1" x14ac:dyDescent="0.25">
      <c r="A604" s="3" t="s">
        <v>1378</v>
      </c>
      <c r="B604" s="3" t="str">
        <f t="shared" si="228"/>
        <v>SP</v>
      </c>
      <c r="C604" s="3" t="s">
        <v>1530</v>
      </c>
      <c r="D604" s="3">
        <v>6</v>
      </c>
      <c r="E604" s="11">
        <f t="shared" si="219"/>
        <v>0</v>
      </c>
      <c r="F604" s="11">
        <f t="shared" si="220"/>
        <v>1</v>
      </c>
      <c r="G604" s="7">
        <v>16.548631853434927</v>
      </c>
      <c r="H604" s="11">
        <f t="shared" si="221"/>
        <v>0.33097263706869851</v>
      </c>
      <c r="I604" s="7">
        <f t="shared" si="222"/>
        <v>-54592996.337902121</v>
      </c>
      <c r="J604" s="7">
        <v>35398828.159999996</v>
      </c>
      <c r="K604" s="12">
        <v>0.11</v>
      </c>
      <c r="L604" s="7">
        <v>-1415953.13</v>
      </c>
      <c r="M604" s="10">
        <f t="shared" si="223"/>
        <v>4.0000000101698283E-2</v>
      </c>
      <c r="N604" s="12">
        <f t="shared" si="224"/>
        <v>0.15000000010169828</v>
      </c>
      <c r="O604" s="7">
        <f t="shared" si="225"/>
        <v>-3275579.7802741271</v>
      </c>
      <c r="P604" s="11">
        <f t="shared" si="226"/>
        <v>9.2533565390039388E-2</v>
      </c>
      <c r="Q604" s="12">
        <f t="shared" si="227"/>
        <v>0.20253356539003939</v>
      </c>
      <c r="R604" s="12">
        <f t="shared" si="229"/>
        <v>5.2533565288341105E-2</v>
      </c>
      <c r="S604" s="12">
        <f t="shared" si="230"/>
        <v>0.35022376835149305</v>
      </c>
      <c r="T604" s="7">
        <f t="shared" si="211"/>
        <v>-81600543.359999999</v>
      </c>
      <c r="U604" s="7">
        <f t="shared" si="212"/>
        <v>127820413.65000001</v>
      </c>
      <c r="V604" s="7">
        <f t="shared" si="212"/>
        <v>133759217.31</v>
      </c>
      <c r="W604" s="7">
        <f t="shared" si="231"/>
        <v>75661739.700000003</v>
      </c>
      <c r="X604" s="7">
        <f t="shared" si="213"/>
        <v>0</v>
      </c>
      <c r="Y604" s="7" t="str">
        <f t="shared" si="214"/>
        <v/>
      </c>
      <c r="Z604" s="7" t="str">
        <f t="shared" si="215"/>
        <v/>
      </c>
      <c r="AA604" s="7" t="str">
        <f t="shared" si="216"/>
        <v/>
      </c>
      <c r="AB604" s="7" t="str">
        <f t="shared" si="216"/>
        <v/>
      </c>
      <c r="AC604" s="8" t="str">
        <f t="shared" si="217"/>
        <v/>
      </c>
      <c r="AE604" s="9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>
        <v>99144167.519999996</v>
      </c>
      <c r="AR604" s="7">
        <v>105446437.68000001</v>
      </c>
      <c r="AS604" s="7">
        <v>45409919.369999997</v>
      </c>
      <c r="AT604" s="7">
        <v>0</v>
      </c>
      <c r="AU604" s="7">
        <v>107792852.17</v>
      </c>
      <c r="AV604" s="7">
        <v>131536931</v>
      </c>
      <c r="AW604" s="7">
        <v>57282195.68</v>
      </c>
      <c r="AX604" s="7">
        <v>0</v>
      </c>
      <c r="AY604" s="7">
        <v>127820413.65000001</v>
      </c>
      <c r="AZ604" s="7">
        <v>133759217.31</v>
      </c>
      <c r="BA604" s="7">
        <v>75661739.700000003</v>
      </c>
      <c r="BB604" s="7">
        <v>0</v>
      </c>
      <c r="BC604" s="7"/>
      <c r="BD604" s="7"/>
      <c r="BE604" s="7"/>
      <c r="BF604" s="7"/>
    </row>
    <row r="605" spans="1:58" hidden="1" x14ac:dyDescent="0.25">
      <c r="A605" s="3" t="s">
        <v>1379</v>
      </c>
      <c r="B605" s="3" t="str">
        <f t="shared" si="228"/>
        <v>SP</v>
      </c>
      <c r="C605" s="3" t="s">
        <v>1530</v>
      </c>
      <c r="D605" s="3">
        <v>6</v>
      </c>
      <c r="E605" s="11">
        <f t="shared" si="219"/>
        <v>0</v>
      </c>
      <c r="F605" s="11">
        <f t="shared" si="220"/>
        <v>1</v>
      </c>
      <c r="G605" s="7">
        <v>17.905869179494953</v>
      </c>
      <c r="H605" s="11">
        <f t="shared" si="221"/>
        <v>0.35811738358989909</v>
      </c>
      <c r="I605" s="7">
        <f t="shared" si="222"/>
        <v>-57112223.631675139</v>
      </c>
      <c r="J605" s="7">
        <v>43310474.691428572</v>
      </c>
      <c r="K605" s="12">
        <v>0.11</v>
      </c>
      <c r="L605" s="7">
        <v>-5679814.3600000003</v>
      </c>
      <c r="M605" s="10">
        <f t="shared" si="223"/>
        <v>0.13114181731940411</v>
      </c>
      <c r="N605" s="12">
        <f t="shared" si="224"/>
        <v>0.24114181731940409</v>
      </c>
      <c r="O605" s="7">
        <f t="shared" si="225"/>
        <v>-3426733.4179005083</v>
      </c>
      <c r="P605" s="11">
        <f t="shared" si="226"/>
        <v>7.9120199958895424E-2</v>
      </c>
      <c r="Q605" s="12">
        <f t="shared" si="227"/>
        <v>0.18912019995889542</v>
      </c>
      <c r="R605" s="12">
        <f t="shared" si="229"/>
        <v>-5.2021617360508671E-2</v>
      </c>
      <c r="S605" s="12">
        <f t="shared" si="230"/>
        <v>-0.21573038612213613</v>
      </c>
      <c r="T605" s="7">
        <f t="shared" si="211"/>
        <v>-88976118.329999998</v>
      </c>
      <c r="U605" s="7">
        <f t="shared" si="212"/>
        <v>106673618.67</v>
      </c>
      <c r="V605" s="7">
        <f t="shared" si="212"/>
        <v>108381798.23</v>
      </c>
      <c r="W605" s="7">
        <f t="shared" si="231"/>
        <v>87267938.769999996</v>
      </c>
      <c r="X605" s="7">
        <f t="shared" si="213"/>
        <v>0</v>
      </c>
      <c r="Y605" s="7" t="str">
        <f t="shared" si="214"/>
        <v/>
      </c>
      <c r="Z605" s="7" t="str">
        <f t="shared" si="215"/>
        <v/>
      </c>
      <c r="AA605" s="7" t="str">
        <f t="shared" si="216"/>
        <v/>
      </c>
      <c r="AB605" s="7" t="str">
        <f t="shared" si="216"/>
        <v/>
      </c>
      <c r="AC605" s="8" t="str">
        <f t="shared" si="217"/>
        <v/>
      </c>
      <c r="AE605" s="9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>
        <v>68893739.730000004</v>
      </c>
      <c r="AR605" s="7">
        <v>56371921.100000001</v>
      </c>
      <c r="AS605" s="7">
        <v>59484684.560000002</v>
      </c>
      <c r="AT605" s="7">
        <v>0</v>
      </c>
      <c r="AU605" s="7">
        <v>89464052.819999993</v>
      </c>
      <c r="AV605" s="7">
        <v>93239775.230000004</v>
      </c>
      <c r="AW605" s="7">
        <v>79736841.969999999</v>
      </c>
      <c r="AX605" s="7">
        <v>0</v>
      </c>
      <c r="AY605" s="7">
        <v>106673618.67</v>
      </c>
      <c r="AZ605" s="7">
        <v>108381798.23</v>
      </c>
      <c r="BA605" s="7">
        <v>87267938.769999996</v>
      </c>
      <c r="BB605" s="7">
        <v>0</v>
      </c>
      <c r="BC605" s="7"/>
      <c r="BD605" s="7"/>
      <c r="BE605" s="7"/>
      <c r="BF605" s="7"/>
    </row>
    <row r="606" spans="1:58" hidden="1" x14ac:dyDescent="0.25">
      <c r="A606" s="3" t="s">
        <v>1287</v>
      </c>
      <c r="B606" s="3" t="str">
        <f t="shared" si="228"/>
        <v>SC</v>
      </c>
      <c r="C606" s="3" t="s">
        <v>1529</v>
      </c>
      <c r="D606" s="3">
        <v>6</v>
      </c>
      <c r="E606" s="11">
        <f t="shared" si="219"/>
        <v>9.8207302075889569E-2</v>
      </c>
      <c r="F606" s="11">
        <f t="shared" si="220"/>
        <v>0.90179269792411043</v>
      </c>
      <c r="G606" s="7">
        <v>11.775148899366974</v>
      </c>
      <c r="H606" s="11">
        <f t="shared" si="221"/>
        <v>0.21237486588836524</v>
      </c>
      <c r="I606" s="7">
        <f t="shared" si="222"/>
        <v>-15704832.356224451</v>
      </c>
      <c r="J606" s="7">
        <v>6579637.0899999999</v>
      </c>
      <c r="K606" s="12">
        <v>0.13500000000000001</v>
      </c>
      <c r="L606" s="7">
        <v>-591192.63</v>
      </c>
      <c r="M606" s="10">
        <f t="shared" si="223"/>
        <v>8.9851859899464454E-2</v>
      </c>
      <c r="N606" s="12">
        <f t="shared" si="224"/>
        <v>0.22485185989946446</v>
      </c>
      <c r="O606" s="7">
        <f t="shared" si="225"/>
        <v>-942289.9413734671</v>
      </c>
      <c r="P606" s="11">
        <f t="shared" si="226"/>
        <v>0.14321305696412917</v>
      </c>
      <c r="Q606" s="12">
        <f t="shared" si="227"/>
        <v>0.27821305696412918</v>
      </c>
      <c r="R606" s="12">
        <f t="shared" si="229"/>
        <v>5.3361197064664717E-2</v>
      </c>
      <c r="S606" s="12">
        <f t="shared" si="230"/>
        <v>0.23731712554445195</v>
      </c>
      <c r="T606" s="7">
        <f t="shared" si="211"/>
        <v>-19939475.869999997</v>
      </c>
      <c r="U606" s="7">
        <f t="shared" si="212"/>
        <v>12985617.08</v>
      </c>
      <c r="V606" s="7">
        <f t="shared" si="212"/>
        <v>17981273.739999998</v>
      </c>
      <c r="W606" s="7">
        <f t="shared" si="231"/>
        <v>14943819.210000001</v>
      </c>
      <c r="X606" s="7">
        <f t="shared" si="213"/>
        <v>0</v>
      </c>
      <c r="Y606" s="7" t="str">
        <f t="shared" si="214"/>
        <v/>
      </c>
      <c r="Z606" s="7" t="str">
        <f t="shared" si="215"/>
        <v/>
      </c>
      <c r="AA606" s="7" t="str">
        <f t="shared" si="216"/>
        <v/>
      </c>
      <c r="AB606" s="7" t="str">
        <f t="shared" si="216"/>
        <v/>
      </c>
      <c r="AC606" s="8" t="str">
        <f t="shared" si="217"/>
        <v/>
      </c>
      <c r="AE606" s="9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>
        <v>9021113.5099999998</v>
      </c>
      <c r="AR606" s="7">
        <v>15423993.109999999</v>
      </c>
      <c r="AS606" s="7">
        <v>7386454.8600000003</v>
      </c>
      <c r="AT606" s="7">
        <v>125828.54</v>
      </c>
      <c r="AU606" s="7">
        <v>10287529.66</v>
      </c>
      <c r="AV606" s="7">
        <v>15316145.43</v>
      </c>
      <c r="AW606" s="7">
        <v>9827797.7699999996</v>
      </c>
      <c r="AX606" s="7">
        <v>305017.92</v>
      </c>
      <c r="AY606" s="7">
        <v>12985617.08</v>
      </c>
      <c r="AZ606" s="7">
        <v>17981273.739999998</v>
      </c>
      <c r="BA606" s="7">
        <v>14943819.210000001</v>
      </c>
      <c r="BB606" s="7">
        <v>0</v>
      </c>
      <c r="BC606" s="7"/>
      <c r="BD606" s="7"/>
      <c r="BE606" s="7"/>
      <c r="BF606" s="7"/>
    </row>
    <row r="607" spans="1:58" hidden="1" x14ac:dyDescent="0.25">
      <c r="A607" s="3" t="s">
        <v>1093</v>
      </c>
      <c r="B607" s="3" t="str">
        <f t="shared" si="228"/>
        <v>RS</v>
      </c>
      <c r="C607" s="3" t="s">
        <v>1529</v>
      </c>
      <c r="D607" s="3">
        <v>7</v>
      </c>
      <c r="E607" s="11">
        <f t="shared" si="219"/>
        <v>0</v>
      </c>
      <c r="F607" s="11">
        <f t="shared" si="220"/>
        <v>1</v>
      </c>
      <c r="G607" s="7">
        <v>9.5735971481764839</v>
      </c>
      <c r="H607" s="11">
        <f t="shared" si="221"/>
        <v>0.19147194296352968</v>
      </c>
      <c r="I607" s="7">
        <f t="shared" si="222"/>
        <v>-6182731.5418696674</v>
      </c>
      <c r="J607" s="7">
        <v>3088930.55</v>
      </c>
      <c r="K607" s="12">
        <v>0.11</v>
      </c>
      <c r="L607" s="7">
        <v>-308893.06</v>
      </c>
      <c r="M607" s="10">
        <f t="shared" si="223"/>
        <v>0.10000000161868321</v>
      </c>
      <c r="N607" s="12">
        <f t="shared" si="224"/>
        <v>0.21000000161868321</v>
      </c>
      <c r="O607" s="7">
        <f t="shared" si="225"/>
        <v>-370963.89251218003</v>
      </c>
      <c r="P607" s="11">
        <f t="shared" si="226"/>
        <v>0.12009460442941329</v>
      </c>
      <c r="Q607" s="12">
        <f t="shared" si="227"/>
        <v>0.23009460442941329</v>
      </c>
      <c r="R607" s="12">
        <f t="shared" si="229"/>
        <v>2.0094602810730083E-2</v>
      </c>
      <c r="S607" s="12">
        <f t="shared" si="230"/>
        <v>9.5688584075431349E-2</v>
      </c>
      <c r="T607" s="7">
        <f t="shared" si="211"/>
        <v>-7646897.9499999993</v>
      </c>
      <c r="U607" s="7">
        <f t="shared" si="212"/>
        <v>13316484.24</v>
      </c>
      <c r="V607" s="7">
        <f t="shared" si="212"/>
        <v>12123561.539999999</v>
      </c>
      <c r="W607" s="7">
        <f t="shared" si="231"/>
        <v>8839820.6500000004</v>
      </c>
      <c r="X607" s="7">
        <f t="shared" si="213"/>
        <v>0</v>
      </c>
      <c r="Y607" s="7" t="str">
        <f t="shared" si="214"/>
        <v/>
      </c>
      <c r="Z607" s="7" t="str">
        <f t="shared" si="215"/>
        <v/>
      </c>
      <c r="AA607" s="7" t="str">
        <f t="shared" si="216"/>
        <v/>
      </c>
      <c r="AB607" s="7" t="str">
        <f t="shared" si="216"/>
        <v/>
      </c>
      <c r="AC607" s="8" t="str">
        <f t="shared" si="217"/>
        <v/>
      </c>
      <c r="AE607" s="9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>
        <v>9198831.1699999999</v>
      </c>
      <c r="AR607" s="7">
        <v>10080978.93</v>
      </c>
      <c r="AS607" s="7">
        <v>5143841.68</v>
      </c>
      <c r="AT607" s="7">
        <v>327007.62</v>
      </c>
      <c r="AU607" s="7">
        <v>10821021.369999999</v>
      </c>
      <c r="AV607" s="7">
        <v>10640081.119999999</v>
      </c>
      <c r="AW607" s="7">
        <v>6726349.7800000003</v>
      </c>
      <c r="AX607" s="7">
        <v>312918.12</v>
      </c>
      <c r="AY607" s="7">
        <v>13316484.24</v>
      </c>
      <c r="AZ607" s="7">
        <v>12123561.539999999</v>
      </c>
      <c r="BA607" s="7">
        <v>8839820.6500000004</v>
      </c>
      <c r="BB607" s="7">
        <v>0</v>
      </c>
      <c r="BC607" s="7"/>
      <c r="BD607" s="7"/>
      <c r="BE607" s="7"/>
      <c r="BF607" s="7"/>
    </row>
    <row r="608" spans="1:58" hidden="1" x14ac:dyDescent="0.25">
      <c r="A608" s="3" t="s">
        <v>791</v>
      </c>
      <c r="B608" s="3" t="str">
        <f t="shared" si="228"/>
        <v>PR</v>
      </c>
      <c r="C608" s="3" t="s">
        <v>1529</v>
      </c>
      <c r="D608" s="3">
        <v>6</v>
      </c>
      <c r="E608" s="11">
        <f t="shared" si="219"/>
        <v>0.14411211694208173</v>
      </c>
      <c r="F608" s="11">
        <f t="shared" si="220"/>
        <v>0.8558878830579183</v>
      </c>
      <c r="G608" s="7">
        <v>11.85118562495863</v>
      </c>
      <c r="H608" s="11">
        <f t="shared" si="221"/>
        <v>0.20286572352544549</v>
      </c>
      <c r="I608" s="7">
        <f t="shared" si="222"/>
        <v>-39084069.257950537</v>
      </c>
      <c r="J608" s="7">
        <v>20200203.469999999</v>
      </c>
      <c r="K608" s="12">
        <v>0.12</v>
      </c>
      <c r="L608" s="7">
        <v>-918626.16</v>
      </c>
      <c r="M608" s="10">
        <f t="shared" si="223"/>
        <v>4.5476084504014164E-2</v>
      </c>
      <c r="N608" s="12">
        <f t="shared" si="224"/>
        <v>0.16547608450401416</v>
      </c>
      <c r="O608" s="7">
        <f t="shared" si="225"/>
        <v>-2345044.1554770321</v>
      </c>
      <c r="P608" s="11">
        <f t="shared" si="226"/>
        <v>0.1160901254761981</v>
      </c>
      <c r="Q608" s="12">
        <f t="shared" si="227"/>
        <v>0.23609012547619809</v>
      </c>
      <c r="R608" s="12">
        <f t="shared" si="229"/>
        <v>7.0614040972183933E-2</v>
      </c>
      <c r="S608" s="12">
        <f t="shared" si="230"/>
        <v>0.42673260721534034</v>
      </c>
      <c r="T608" s="7">
        <f t="shared" si="211"/>
        <v>-49030722.190000005</v>
      </c>
      <c r="U608" s="7">
        <f t="shared" si="212"/>
        <v>50730777.509999998</v>
      </c>
      <c r="V608" s="7">
        <f t="shared" si="212"/>
        <v>41964801.020000003</v>
      </c>
      <c r="W608" s="7">
        <f t="shared" si="231"/>
        <v>57796698.68</v>
      </c>
      <c r="X608" s="7">
        <f t="shared" si="213"/>
        <v>0</v>
      </c>
      <c r="Y608" s="7" t="str">
        <f t="shared" si="214"/>
        <v/>
      </c>
      <c r="Z608" s="7" t="str">
        <f t="shared" si="215"/>
        <v/>
      </c>
      <c r="AA608" s="7" t="str">
        <f t="shared" si="216"/>
        <v/>
      </c>
      <c r="AB608" s="7" t="str">
        <f t="shared" si="216"/>
        <v/>
      </c>
      <c r="AC608" s="8" t="str">
        <f t="shared" si="217"/>
        <v/>
      </c>
      <c r="AE608" s="9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>
        <v>35714243.200000003</v>
      </c>
      <c r="AR608" s="7">
        <v>34243007.119999997</v>
      </c>
      <c r="AS608" s="7">
        <v>29273686.43</v>
      </c>
      <c r="AT608" s="7">
        <v>0</v>
      </c>
      <c r="AU608" s="7">
        <v>42672417.549999997</v>
      </c>
      <c r="AV608" s="7">
        <v>38348078.149999999</v>
      </c>
      <c r="AW608" s="7">
        <v>42124748.049999997</v>
      </c>
      <c r="AX608" s="7">
        <v>0</v>
      </c>
      <c r="AY608" s="7">
        <v>50730777.509999998</v>
      </c>
      <c r="AZ608" s="7">
        <v>41964801.020000003</v>
      </c>
      <c r="BA608" s="7">
        <v>57796698.68</v>
      </c>
      <c r="BB608" s="7">
        <v>0</v>
      </c>
      <c r="BC608" s="7"/>
      <c r="BD608" s="7"/>
      <c r="BE608" s="7"/>
      <c r="BF608" s="7"/>
    </row>
    <row r="609" spans="1:58" hidden="1" x14ac:dyDescent="0.25">
      <c r="A609" s="3" t="s">
        <v>792</v>
      </c>
      <c r="B609" s="3" t="str">
        <f t="shared" si="228"/>
        <v>PR</v>
      </c>
      <c r="C609" s="3" t="s">
        <v>1529</v>
      </c>
      <c r="D609" s="3">
        <v>6</v>
      </c>
      <c r="E609" s="11">
        <f t="shared" si="219"/>
        <v>0</v>
      </c>
      <c r="F609" s="11">
        <f t="shared" si="220"/>
        <v>1</v>
      </c>
      <c r="G609" s="7">
        <v>9.5246143736276689</v>
      </c>
      <c r="H609" s="11">
        <f t="shared" si="221"/>
        <v>0.19049228747255337</v>
      </c>
      <c r="I609" s="7">
        <f t="shared" si="222"/>
        <v>-20904793.029856268</v>
      </c>
      <c r="J609" s="7">
        <v>8368582.6028571418</v>
      </c>
      <c r="K609" s="12">
        <v>0.11</v>
      </c>
      <c r="L609" s="7">
        <v>-1048696.7</v>
      </c>
      <c r="M609" s="10">
        <f t="shared" si="223"/>
        <v>0.12531353871585868</v>
      </c>
      <c r="N609" s="12">
        <f t="shared" si="224"/>
        <v>0.23531353871585869</v>
      </c>
      <c r="O609" s="7">
        <f t="shared" si="225"/>
        <v>-1254287.581791376</v>
      </c>
      <c r="P609" s="11">
        <f t="shared" si="226"/>
        <v>0.14988052831827769</v>
      </c>
      <c r="Q609" s="12">
        <f t="shared" si="227"/>
        <v>0.25988052831827768</v>
      </c>
      <c r="R609" s="12">
        <f t="shared" si="229"/>
        <v>2.4566989602418987E-2</v>
      </c>
      <c r="S609" s="12">
        <f t="shared" si="230"/>
        <v>0.10440108859220221</v>
      </c>
      <c r="T609" s="7">
        <f t="shared" si="211"/>
        <v>-25824081.359999996</v>
      </c>
      <c r="U609" s="7">
        <f t="shared" si="212"/>
        <v>33834994.68</v>
      </c>
      <c r="V609" s="7">
        <f t="shared" si="212"/>
        <v>38995196.159999996</v>
      </c>
      <c r="W609" s="7">
        <f t="shared" si="231"/>
        <v>20663879.879999999</v>
      </c>
      <c r="X609" s="7">
        <f t="shared" si="213"/>
        <v>0</v>
      </c>
      <c r="Y609" s="7" t="str">
        <f t="shared" si="214"/>
        <v/>
      </c>
      <c r="Z609" s="7" t="str">
        <f t="shared" si="215"/>
        <v/>
      </c>
      <c r="AA609" s="7" t="str">
        <f t="shared" si="216"/>
        <v/>
      </c>
      <c r="AB609" s="7" t="str">
        <f t="shared" si="216"/>
        <v/>
      </c>
      <c r="AC609" s="8" t="str">
        <f t="shared" si="217"/>
        <v/>
      </c>
      <c r="AE609" s="9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>
        <v>30843564.039999999</v>
      </c>
      <c r="AR609" s="7">
        <v>18285270.940000001</v>
      </c>
      <c r="AS609" s="7">
        <v>12508388.09</v>
      </c>
      <c r="AT609" s="7">
        <v>0</v>
      </c>
      <c r="AU609" s="7">
        <v>27979865.859999999</v>
      </c>
      <c r="AV609" s="7">
        <v>37202357.039999999</v>
      </c>
      <c r="AW609" s="7">
        <v>15272461.289999999</v>
      </c>
      <c r="AX609" s="7">
        <v>0</v>
      </c>
      <c r="AY609" s="7">
        <v>33834994.68</v>
      </c>
      <c r="AZ609" s="7">
        <v>38995196.159999996</v>
      </c>
      <c r="BA609" s="7">
        <v>20663879.879999999</v>
      </c>
      <c r="BB609" s="7">
        <v>0</v>
      </c>
      <c r="BC609" s="7"/>
      <c r="BD609" s="7"/>
      <c r="BE609" s="7"/>
      <c r="BF609" s="7"/>
    </row>
    <row r="610" spans="1:58" hidden="1" x14ac:dyDescent="0.25">
      <c r="A610" s="3" t="s">
        <v>173</v>
      </c>
      <c r="B610" s="3" t="str">
        <f t="shared" si="228"/>
        <v>GO</v>
      </c>
      <c r="C610" s="3" t="s">
        <v>1526</v>
      </c>
      <c r="D610" s="3">
        <v>7</v>
      </c>
      <c r="E610" s="11">
        <f t="shared" si="219"/>
        <v>0.23620462784314986</v>
      </c>
      <c r="F610" s="11">
        <f t="shared" si="220"/>
        <v>0.76379537215685012</v>
      </c>
      <c r="G610" s="7">
        <v>18.040480013630148</v>
      </c>
      <c r="H610" s="11">
        <f t="shared" si="221"/>
        <v>0.2755847029179771</v>
      </c>
      <c r="I610" s="7">
        <f t="shared" si="222"/>
        <v>-32331965.559983213</v>
      </c>
      <c r="J610" s="7">
        <v>6702132.265714285</v>
      </c>
      <c r="K610" s="12">
        <v>0.13339999999999999</v>
      </c>
      <c r="L610" s="7">
        <v>-322578.46000000002</v>
      </c>
      <c r="M610" s="10">
        <f t="shared" si="223"/>
        <v>4.813072127063147E-2</v>
      </c>
      <c r="N610" s="12">
        <f t="shared" si="224"/>
        <v>0.18153072127063147</v>
      </c>
      <c r="O610" s="7">
        <f t="shared" si="225"/>
        <v>-1939917.9335989926</v>
      </c>
      <c r="P610" s="11">
        <f t="shared" si="226"/>
        <v>0.28944787370474917</v>
      </c>
      <c r="Q610" s="12">
        <f t="shared" si="227"/>
        <v>0.42284787370474919</v>
      </c>
      <c r="R610" s="12">
        <f t="shared" si="229"/>
        <v>0.24131715243411772</v>
      </c>
      <c r="S610" s="12">
        <f t="shared" si="230"/>
        <v>1.3293460784213753</v>
      </c>
      <c r="T610" s="7">
        <f t="shared" si="211"/>
        <v>-44631809.530000001</v>
      </c>
      <c r="U610" s="7">
        <f t="shared" si="212"/>
        <v>7152243.8799999999</v>
      </c>
      <c r="V610" s="7">
        <f t="shared" si="212"/>
        <v>34089569.57</v>
      </c>
      <c r="W610" s="7">
        <f t="shared" si="231"/>
        <v>17812908.449999999</v>
      </c>
      <c r="X610" s="7">
        <f t="shared" si="213"/>
        <v>118424.61</v>
      </c>
      <c r="Y610" s="7" t="str">
        <f t="shared" si="214"/>
        <v/>
      </c>
      <c r="Z610" s="7" t="str">
        <f t="shared" si="215"/>
        <v/>
      </c>
      <c r="AA610" s="7" t="str">
        <f t="shared" si="216"/>
        <v/>
      </c>
      <c r="AB610" s="7" t="str">
        <f t="shared" si="216"/>
        <v/>
      </c>
      <c r="AC610" s="8" t="str">
        <f t="shared" si="217"/>
        <v/>
      </c>
      <c r="AE610" s="9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>
        <v>3799877.47</v>
      </c>
      <c r="AR610" s="7">
        <v>17190188.41</v>
      </c>
      <c r="AS610" s="7">
        <v>10793523.83</v>
      </c>
      <c r="AT610" s="7">
        <v>38612.400000000001</v>
      </c>
      <c r="AU610" s="7">
        <v>5518335.3099999996</v>
      </c>
      <c r="AV610" s="7">
        <v>23864964.969999999</v>
      </c>
      <c r="AW610" s="7">
        <v>12907560.609999999</v>
      </c>
      <c r="AX610" s="7">
        <v>0</v>
      </c>
      <c r="AY610" s="7">
        <v>7152243.8799999999</v>
      </c>
      <c r="AZ610" s="7">
        <v>34089569.57</v>
      </c>
      <c r="BA610" s="7">
        <v>17812908.449999999</v>
      </c>
      <c r="BB610" s="7">
        <v>118424.61</v>
      </c>
      <c r="BC610" s="7"/>
      <c r="BD610" s="7"/>
      <c r="BE610" s="7"/>
      <c r="BF610" s="7"/>
    </row>
    <row r="611" spans="1:58" hidden="1" x14ac:dyDescent="0.25">
      <c r="A611" s="3" t="s">
        <v>635</v>
      </c>
      <c r="B611" s="3" t="str">
        <f t="shared" si="228"/>
        <v>PE</v>
      </c>
      <c r="C611" s="3" t="s">
        <v>1528</v>
      </c>
      <c r="D611" s="3">
        <v>6</v>
      </c>
      <c r="E611" s="11">
        <f t="shared" si="219"/>
        <v>0.3420012332378678</v>
      </c>
      <c r="F611" s="11">
        <f t="shared" si="220"/>
        <v>0.6579987667621322</v>
      </c>
      <c r="G611" s="7">
        <v>21.163923285733325</v>
      </c>
      <c r="H611" s="11">
        <f t="shared" si="221"/>
        <v>0.27851670843721804</v>
      </c>
      <c r="I611" s="7">
        <f t="shared" si="222"/>
        <v>-43852375.997397073</v>
      </c>
      <c r="J611" s="7">
        <v>9124978.4600000009</v>
      </c>
      <c r="K611" s="12">
        <v>0.11</v>
      </c>
      <c r="L611" s="7">
        <v>-1017264.9</v>
      </c>
      <c r="M611" s="10">
        <f t="shared" si="223"/>
        <v>0.111481348088574</v>
      </c>
      <c r="N611" s="12">
        <f t="shared" si="224"/>
        <v>0.221481348088574</v>
      </c>
      <c r="O611" s="7">
        <f t="shared" si="225"/>
        <v>-2631142.5598438242</v>
      </c>
      <c r="P611" s="11">
        <f t="shared" si="226"/>
        <v>0.28834507077223542</v>
      </c>
      <c r="Q611" s="12">
        <f t="shared" si="227"/>
        <v>0.39834507077223541</v>
      </c>
      <c r="R611" s="12">
        <f t="shared" si="229"/>
        <v>0.17686372268366141</v>
      </c>
      <c r="S611" s="12">
        <f t="shared" si="230"/>
        <v>0.79854906162540917</v>
      </c>
      <c r="T611" s="7">
        <f t="shared" ref="T611:T662" si="232">IF(SUM(U611:X611)&lt;&gt;0,U611-V611-W611+X611,"")</f>
        <v>-60780861.469999999</v>
      </c>
      <c r="U611" s="7">
        <f t="shared" ref="U611:X662" si="233">IF(SUM($BC611:$BF611)&lt;&gt;0,BC611,IF(SUM($AY611:$BB611)&lt;&gt;0,AY611,IF(SUM($AU611:$AX611)&lt;&gt;0,AU611,IF(SUM($AQ611:$AT611)&lt;&gt;0,AQ611,""))))</f>
        <v>17396.490000000002</v>
      </c>
      <c r="V611" s="7">
        <f t="shared" si="233"/>
        <v>39993731.890000001</v>
      </c>
      <c r="W611" s="7">
        <f t="shared" si="233"/>
        <v>20804526.07</v>
      </c>
      <c r="X611" s="7">
        <f t="shared" si="233"/>
        <v>0</v>
      </c>
      <c r="Y611" s="7" t="str">
        <f t="shared" ref="Y611:Y662" si="234">IF(SUM(AA611:AC611)&lt;&gt;0,AA611-(AB611/3)-(AC611/3),"")</f>
        <v/>
      </c>
      <c r="Z611" s="7" t="str">
        <f t="shared" ref="Z611:Z662" si="235">IF(SUM(AA611:AC611)&lt;&gt;0,AA611-AB611-AC611,"")</f>
        <v/>
      </c>
      <c r="AA611" s="7" t="str">
        <f t="shared" ref="AA611:AB662" si="236">IF(SUM($AN611:$AP611)&lt;&gt;0,AN611,IF(SUM($AK611:$AM611)&lt;&gt;0,AK611,IF(SUM($AH611:$AJ611)&lt;&gt;0,AH611,IF(SUM($AE611:$AG611)&lt;&gt;0,AE611,""))))</f>
        <v/>
      </c>
      <c r="AB611" s="7" t="str">
        <f t="shared" si="236"/>
        <v/>
      </c>
      <c r="AC611" s="8" t="str">
        <f t="shared" ref="AC611:AC662" si="237">IF(SUM($AN611:$AP611)&lt;&gt;0,AP611,IF(SUM($AK611:$AM611)&lt;&gt;0,AM611,IF(SUM($AH611:$AJ611)&lt;&gt;0,AJ611,IF(SUM($AE611:$AG611)&lt;&gt;0,AG611,""))))</f>
        <v/>
      </c>
      <c r="AE611" s="9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>
        <v>17396.490000000002</v>
      </c>
      <c r="AR611" s="7">
        <v>39993731.890000001</v>
      </c>
      <c r="AS611" s="7">
        <v>20804526.07</v>
      </c>
      <c r="AT611" s="7">
        <v>0</v>
      </c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</row>
    <row r="612" spans="1:58" hidden="1" x14ac:dyDescent="0.25">
      <c r="A612" s="3" t="s">
        <v>1288</v>
      </c>
      <c r="B612" s="3" t="str">
        <f t="shared" si="228"/>
        <v>SC</v>
      </c>
      <c r="C612" s="3" t="s">
        <v>1529</v>
      </c>
      <c r="D612" s="3">
        <v>5</v>
      </c>
      <c r="E612" s="11">
        <f t="shared" si="219"/>
        <v>3.4238551663577921E-2</v>
      </c>
      <c r="F612" s="11">
        <f t="shared" si="220"/>
        <v>0.96576144833642208</v>
      </c>
      <c r="G612" s="7">
        <v>19.396303018065201</v>
      </c>
      <c r="H612" s="11">
        <f t="shared" si="221"/>
        <v>0.37464403390197526</v>
      </c>
      <c r="I612" s="7">
        <f t="shared" si="222"/>
        <v>-104659636.83415526</v>
      </c>
      <c r="J612" s="7">
        <v>46732346.708571427</v>
      </c>
      <c r="K612" s="12">
        <v>0.11</v>
      </c>
      <c r="L612" s="7">
        <v>-2669463.1</v>
      </c>
      <c r="M612" s="10">
        <f t="shared" si="223"/>
        <v>5.7122384986294295E-2</v>
      </c>
      <c r="N612" s="12">
        <f t="shared" si="224"/>
        <v>0.16712238498629428</v>
      </c>
      <c r="O612" s="7">
        <f t="shared" si="225"/>
        <v>-6279578.2100493154</v>
      </c>
      <c r="P612" s="11">
        <f t="shared" si="226"/>
        <v>0.13437326931620885</v>
      </c>
      <c r="Q612" s="12">
        <f t="shared" si="227"/>
        <v>0.24437326931620884</v>
      </c>
      <c r="R612" s="12">
        <f t="shared" si="229"/>
        <v>7.725088432991456E-2</v>
      </c>
      <c r="S612" s="12">
        <f t="shared" si="230"/>
        <v>0.46224139474942216</v>
      </c>
      <c r="T612" s="7">
        <f t="shared" si="232"/>
        <v>-167360099.70000002</v>
      </c>
      <c r="U612" s="7">
        <f t="shared" si="233"/>
        <v>75553380</v>
      </c>
      <c r="V612" s="7">
        <f t="shared" si="233"/>
        <v>161629932.28</v>
      </c>
      <c r="W612" s="7">
        <f t="shared" si="233"/>
        <v>81891586.269999996</v>
      </c>
      <c r="X612" s="7">
        <f t="shared" si="233"/>
        <v>608038.85</v>
      </c>
      <c r="Y612" s="7" t="str">
        <f t="shared" si="234"/>
        <v/>
      </c>
      <c r="Z612" s="7" t="str">
        <f t="shared" si="235"/>
        <v/>
      </c>
      <c r="AA612" s="7" t="str">
        <f t="shared" si="236"/>
        <v/>
      </c>
      <c r="AB612" s="7" t="str">
        <f t="shared" si="236"/>
        <v/>
      </c>
      <c r="AC612" s="8" t="str">
        <f t="shared" si="237"/>
        <v/>
      </c>
      <c r="AE612" s="9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>
        <v>54315151</v>
      </c>
      <c r="AR612" s="7">
        <v>-132942595.54000001</v>
      </c>
      <c r="AS612" s="7">
        <v>0</v>
      </c>
      <c r="AT612" s="7">
        <v>856022</v>
      </c>
      <c r="AU612" s="7">
        <v>60812103</v>
      </c>
      <c r="AV612" s="7">
        <v>185070295.25</v>
      </c>
      <c r="AW612" s="7">
        <v>81613438.109999999</v>
      </c>
      <c r="AX612" s="7">
        <v>2097340.67</v>
      </c>
      <c r="AY612" s="7">
        <v>75553380</v>
      </c>
      <c r="AZ612" s="7">
        <v>161629932.28</v>
      </c>
      <c r="BA612" s="7">
        <v>81891586.269999996</v>
      </c>
      <c r="BB612" s="7">
        <v>608038.85</v>
      </c>
      <c r="BC612" s="7"/>
      <c r="BD612" s="7"/>
      <c r="BE612" s="7"/>
      <c r="BF612" s="7"/>
    </row>
    <row r="613" spans="1:58" hidden="1" x14ac:dyDescent="0.25">
      <c r="A613" s="3" t="s">
        <v>1094</v>
      </c>
      <c r="B613" s="3" t="str">
        <f t="shared" si="228"/>
        <v>RS</v>
      </c>
      <c r="C613" s="3" t="s">
        <v>1529</v>
      </c>
      <c r="D613" s="3">
        <v>7</v>
      </c>
      <c r="E613" s="11">
        <f t="shared" si="219"/>
        <v>0</v>
      </c>
      <c r="F613" s="11">
        <f t="shared" si="220"/>
        <v>1</v>
      </c>
      <c r="G613" s="7">
        <v>18.27773631676828</v>
      </c>
      <c r="H613" s="11">
        <f t="shared" si="221"/>
        <v>0.36555472633536562</v>
      </c>
      <c r="I613" s="7">
        <f t="shared" si="222"/>
        <v>-12022597.082749614</v>
      </c>
      <c r="J613" s="7">
        <v>6068789.7479999997</v>
      </c>
      <c r="K613" s="12">
        <v>0.1168</v>
      </c>
      <c r="L613" s="7">
        <v>-791429.61</v>
      </c>
      <c r="M613" s="10">
        <f t="shared" si="223"/>
        <v>0.13040979220952903</v>
      </c>
      <c r="N613" s="12">
        <f t="shared" si="224"/>
        <v>0.24720979220952904</v>
      </c>
      <c r="O613" s="7">
        <f t="shared" si="225"/>
        <v>-721355.82496497687</v>
      </c>
      <c r="P613" s="11">
        <f t="shared" si="226"/>
        <v>0.11886320912710864</v>
      </c>
      <c r="Q613" s="12">
        <f t="shared" si="227"/>
        <v>0.23566320912710864</v>
      </c>
      <c r="R613" s="12">
        <f t="shared" si="229"/>
        <v>-1.1546583082420403E-2</v>
      </c>
      <c r="S613" s="12">
        <f t="shared" si="230"/>
        <v>-4.67076282829193E-2</v>
      </c>
      <c r="T613" s="7">
        <f t="shared" si="232"/>
        <v>-18949777.989999998</v>
      </c>
      <c r="U613" s="7">
        <f t="shared" si="233"/>
        <v>15041465.15</v>
      </c>
      <c r="V613" s="7">
        <f t="shared" si="233"/>
        <v>20509398.27</v>
      </c>
      <c r="W613" s="7">
        <f t="shared" si="233"/>
        <v>15757828.07</v>
      </c>
      <c r="X613" s="7">
        <f t="shared" si="233"/>
        <v>2275983.2000000002</v>
      </c>
      <c r="Y613" s="7" t="str">
        <f t="shared" si="234"/>
        <v/>
      </c>
      <c r="Z613" s="7" t="str">
        <f t="shared" si="235"/>
        <v/>
      </c>
      <c r="AA613" s="7" t="str">
        <f t="shared" si="236"/>
        <v/>
      </c>
      <c r="AB613" s="7" t="str">
        <f t="shared" si="236"/>
        <v/>
      </c>
      <c r="AC613" s="8" t="str">
        <f t="shared" si="237"/>
        <v/>
      </c>
      <c r="AE613" s="9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>
        <v>10118583.08</v>
      </c>
      <c r="AR613" s="7">
        <v>16351133.48</v>
      </c>
      <c r="AS613" s="7">
        <v>9405303.1099999994</v>
      </c>
      <c r="AT613" s="7">
        <v>2022335.13</v>
      </c>
      <c r="AU613" s="7">
        <v>12020733.74</v>
      </c>
      <c r="AV613" s="7">
        <v>20198377.609999999</v>
      </c>
      <c r="AW613" s="7">
        <v>12240567.390000001</v>
      </c>
      <c r="AX613" s="7">
        <v>2254726.5299999998</v>
      </c>
      <c r="AY613" s="7">
        <v>15041465.15</v>
      </c>
      <c r="AZ613" s="7">
        <v>20509398.27</v>
      </c>
      <c r="BA613" s="7">
        <v>15757828.07</v>
      </c>
      <c r="BB613" s="7">
        <v>2275983.2000000002</v>
      </c>
      <c r="BC613" s="7"/>
      <c r="BD613" s="7"/>
      <c r="BE613" s="7"/>
      <c r="BF613" s="7"/>
    </row>
    <row r="614" spans="1:58" hidden="1" x14ac:dyDescent="0.25">
      <c r="A614" s="3" t="s">
        <v>793</v>
      </c>
      <c r="B614" s="3" t="str">
        <f t="shared" si="228"/>
        <v>PR</v>
      </c>
      <c r="C614" s="3" t="s">
        <v>1529</v>
      </c>
      <c r="D614" s="3">
        <v>7</v>
      </c>
      <c r="E614" s="11">
        <f t="shared" si="219"/>
        <v>0.10946774268939972</v>
      </c>
      <c r="F614" s="11">
        <f t="shared" si="220"/>
        <v>0.89053225731060026</v>
      </c>
      <c r="G614" s="7">
        <v>7.7452597060213249</v>
      </c>
      <c r="H614" s="11">
        <f t="shared" si="221"/>
        <v>0.13794807218920013</v>
      </c>
      <c r="I614" s="7">
        <f t="shared" si="222"/>
        <v>-18365188.209065679</v>
      </c>
      <c r="J614" s="7">
        <v>5581880.0700000003</v>
      </c>
      <c r="K614" s="12">
        <v>0.17180000000000001</v>
      </c>
      <c r="L614" s="7">
        <v>-428463.35999999999</v>
      </c>
      <c r="M614" s="10">
        <f t="shared" si="223"/>
        <v>7.6759685737927352E-2</v>
      </c>
      <c r="N614" s="12">
        <f t="shared" si="224"/>
        <v>0.24855968573792736</v>
      </c>
      <c r="O614" s="7">
        <f t="shared" si="225"/>
        <v>-1101911.2925439407</v>
      </c>
      <c r="P614" s="11">
        <f t="shared" si="226"/>
        <v>0.19740862912232734</v>
      </c>
      <c r="Q614" s="12">
        <f t="shared" si="227"/>
        <v>0.36920862912232733</v>
      </c>
      <c r="R614" s="12">
        <f t="shared" si="229"/>
        <v>0.12064894338439996</v>
      </c>
      <c r="S614" s="12">
        <f t="shared" si="230"/>
        <v>0.48539224301887796</v>
      </c>
      <c r="T614" s="7">
        <f t="shared" si="232"/>
        <v>-21304039.370000001</v>
      </c>
      <c r="U614" s="7">
        <f t="shared" si="233"/>
        <v>17247584.32</v>
      </c>
      <c r="V614" s="7">
        <f t="shared" si="233"/>
        <v>18971934.27</v>
      </c>
      <c r="W614" s="7">
        <f t="shared" si="233"/>
        <v>19579689.420000002</v>
      </c>
      <c r="X614" s="7">
        <f t="shared" si="233"/>
        <v>0</v>
      </c>
      <c r="Y614" s="7" t="str">
        <f t="shared" si="234"/>
        <v/>
      </c>
      <c r="Z614" s="7" t="str">
        <f t="shared" si="235"/>
        <v/>
      </c>
      <c r="AA614" s="7" t="str">
        <f t="shared" si="236"/>
        <v/>
      </c>
      <c r="AB614" s="7" t="str">
        <f t="shared" si="236"/>
        <v/>
      </c>
      <c r="AC614" s="8" t="str">
        <f t="shared" si="237"/>
        <v/>
      </c>
      <c r="AE614" s="9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>
        <v>16650273.65</v>
      </c>
      <c r="AR614" s="7">
        <v>14764942.68</v>
      </c>
      <c r="AS614" s="7">
        <v>11193912.029999999</v>
      </c>
      <c r="AT614" s="7">
        <v>0</v>
      </c>
      <c r="AU614" s="7">
        <v>14358861.720000001</v>
      </c>
      <c r="AV614" s="7">
        <v>18642583.050000001</v>
      </c>
      <c r="AW614" s="7">
        <v>13811937.51</v>
      </c>
      <c r="AX614" s="7">
        <v>0</v>
      </c>
      <c r="AY614" s="7">
        <v>17247584.32</v>
      </c>
      <c r="AZ614" s="7">
        <v>18971934.27</v>
      </c>
      <c r="BA614" s="7">
        <v>19579689.420000002</v>
      </c>
      <c r="BB614" s="7">
        <v>0</v>
      </c>
      <c r="BC614" s="7"/>
      <c r="BD614" s="7"/>
      <c r="BE614" s="7"/>
      <c r="BF614" s="7"/>
    </row>
    <row r="615" spans="1:58" hidden="1" x14ac:dyDescent="0.25">
      <c r="A615" s="3" t="s">
        <v>174</v>
      </c>
      <c r="B615" s="3" t="str">
        <f t="shared" si="228"/>
        <v>GO</v>
      </c>
      <c r="C615" s="3" t="s">
        <v>1526</v>
      </c>
      <c r="D615" s="3">
        <v>6</v>
      </c>
      <c r="E615" s="11">
        <f t="shared" si="219"/>
        <v>0.33583127729863738</v>
      </c>
      <c r="F615" s="11">
        <f t="shared" si="220"/>
        <v>0.66416872270136262</v>
      </c>
      <c r="G615" s="7">
        <v>17.879806716592604</v>
      </c>
      <c r="H615" s="11">
        <f t="shared" si="221"/>
        <v>0.23750416778213107</v>
      </c>
      <c r="I615" s="7">
        <f t="shared" si="222"/>
        <v>-27791153.532911941</v>
      </c>
      <c r="J615" s="7">
        <v>10028331.609999999</v>
      </c>
      <c r="K615" s="12">
        <v>0.12</v>
      </c>
      <c r="L615" s="7">
        <v>-200566.63</v>
      </c>
      <c r="M615" s="10">
        <f t="shared" si="223"/>
        <v>1.9999999780621537E-2</v>
      </c>
      <c r="N615" s="12">
        <f t="shared" si="224"/>
        <v>0.13999999978062153</v>
      </c>
      <c r="O615" s="7">
        <f t="shared" si="225"/>
        <v>-1667469.2119747165</v>
      </c>
      <c r="P615" s="11">
        <f t="shared" si="226"/>
        <v>0.16627583498654536</v>
      </c>
      <c r="Q615" s="12">
        <f t="shared" si="227"/>
        <v>0.28627583498654535</v>
      </c>
      <c r="R615" s="12">
        <f t="shared" si="229"/>
        <v>0.14627583520592383</v>
      </c>
      <c r="S615" s="12">
        <f t="shared" si="230"/>
        <v>1.0448273959652603</v>
      </c>
      <c r="T615" s="7">
        <f t="shared" si="232"/>
        <v>-36447613.689999998</v>
      </c>
      <c r="U615" s="7">
        <f t="shared" si="233"/>
        <v>9832894.2699999996</v>
      </c>
      <c r="V615" s="7">
        <f t="shared" si="233"/>
        <v>24207365.030000001</v>
      </c>
      <c r="W615" s="7">
        <f t="shared" si="233"/>
        <v>22073142.93</v>
      </c>
      <c r="X615" s="7">
        <f t="shared" si="233"/>
        <v>0</v>
      </c>
      <c r="Y615" s="7" t="str">
        <f t="shared" si="234"/>
        <v/>
      </c>
      <c r="Z615" s="7" t="str">
        <f t="shared" si="235"/>
        <v/>
      </c>
      <c r="AA615" s="7" t="str">
        <f t="shared" si="236"/>
        <v/>
      </c>
      <c r="AB615" s="7" t="str">
        <f t="shared" si="236"/>
        <v/>
      </c>
      <c r="AC615" s="8" t="str">
        <f t="shared" si="237"/>
        <v/>
      </c>
      <c r="AE615" s="9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>
        <v>6991077.0300000003</v>
      </c>
      <c r="AR615" s="7">
        <v>28222025.059999999</v>
      </c>
      <c r="AS615" s="7">
        <v>16580845.48</v>
      </c>
      <c r="AT615" s="7">
        <v>0</v>
      </c>
      <c r="AU615" s="7">
        <v>8192051.5700000003</v>
      </c>
      <c r="AV615" s="7">
        <v>45102509.479999997</v>
      </c>
      <c r="AW615" s="7">
        <v>21159571.149999999</v>
      </c>
      <c r="AX615" s="7">
        <v>0</v>
      </c>
      <c r="AY615" s="7">
        <v>9832894.2699999996</v>
      </c>
      <c r="AZ615" s="7">
        <v>24207365.030000001</v>
      </c>
      <c r="BA615" s="7">
        <v>22073142.93</v>
      </c>
      <c r="BB615" s="7">
        <v>0</v>
      </c>
      <c r="BC615" s="7"/>
      <c r="BD615" s="7"/>
      <c r="BE615" s="7"/>
      <c r="BF615" s="7"/>
    </row>
    <row r="616" spans="1:58" hidden="1" x14ac:dyDescent="0.25">
      <c r="A616" s="3" t="s">
        <v>636</v>
      </c>
      <c r="B616" s="3" t="str">
        <f t="shared" si="228"/>
        <v>PE</v>
      </c>
      <c r="C616" s="3" t="s">
        <v>1528</v>
      </c>
      <c r="D616" s="3">
        <v>7</v>
      </c>
      <c r="E616" s="11">
        <f t="shared" si="219"/>
        <v>0.53777185048767873</v>
      </c>
      <c r="F616" s="11">
        <f t="shared" si="220"/>
        <v>0.46222814951232127</v>
      </c>
      <c r="G616" s="7">
        <v>20.86831975905287</v>
      </c>
      <c r="H616" s="11">
        <f t="shared" si="221"/>
        <v>0.19291849651316839</v>
      </c>
      <c r="I616" s="7">
        <f t="shared" si="222"/>
        <v>-29079576.841921687</v>
      </c>
      <c r="J616" s="7">
        <v>4120582.620000001</v>
      </c>
      <c r="K616" s="12">
        <v>0.11</v>
      </c>
      <c r="L616" s="7">
        <v>-402295.74</v>
      </c>
      <c r="M616" s="10">
        <f t="shared" si="223"/>
        <v>9.763079086131754E-2</v>
      </c>
      <c r="N616" s="12">
        <f t="shared" si="224"/>
        <v>0.20763079086131753</v>
      </c>
      <c r="O616" s="7">
        <f t="shared" si="225"/>
        <v>-1744774.6105153011</v>
      </c>
      <c r="P616" s="11">
        <f t="shared" si="226"/>
        <v>0.42342910491509589</v>
      </c>
      <c r="Q616" s="12">
        <f t="shared" si="227"/>
        <v>0.53342910491509588</v>
      </c>
      <c r="R616" s="12">
        <f t="shared" si="229"/>
        <v>0.32579831405377835</v>
      </c>
      <c r="S616" s="12">
        <f t="shared" si="230"/>
        <v>1.5691233111537306</v>
      </c>
      <c r="T616" s="7">
        <f t="shared" si="232"/>
        <v>-36030533.120000005</v>
      </c>
      <c r="U616" s="7">
        <f t="shared" si="233"/>
        <v>2801792.69</v>
      </c>
      <c r="V616" s="7">
        <f t="shared" si="233"/>
        <v>16654326.65</v>
      </c>
      <c r="W616" s="7">
        <f t="shared" si="233"/>
        <v>22177999.16</v>
      </c>
      <c r="X616" s="7">
        <f t="shared" si="233"/>
        <v>0</v>
      </c>
      <c r="Y616" s="7" t="str">
        <f t="shared" si="234"/>
        <v/>
      </c>
      <c r="Z616" s="7" t="str">
        <f t="shared" si="235"/>
        <v/>
      </c>
      <c r="AA616" s="7" t="str">
        <f t="shared" si="236"/>
        <v/>
      </c>
      <c r="AB616" s="7" t="str">
        <f t="shared" si="236"/>
        <v/>
      </c>
      <c r="AC616" s="8" t="str">
        <f t="shared" si="237"/>
        <v/>
      </c>
      <c r="AE616" s="9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>
        <v>2778241.77</v>
      </c>
      <c r="AV616" s="7">
        <v>17561755.879999999</v>
      </c>
      <c r="AW616" s="7">
        <v>17112874.199999999</v>
      </c>
      <c r="AX616" s="7">
        <v>0</v>
      </c>
      <c r="AY616" s="7">
        <v>2801792.69</v>
      </c>
      <c r="AZ616" s="7">
        <v>16654326.65</v>
      </c>
      <c r="BA616" s="7">
        <v>22177999.16</v>
      </c>
      <c r="BB616" s="7">
        <v>0</v>
      </c>
      <c r="BC616" s="7"/>
      <c r="BD616" s="7"/>
      <c r="BE616" s="7"/>
      <c r="BF616" s="7"/>
    </row>
    <row r="617" spans="1:58" hidden="1" x14ac:dyDescent="0.25">
      <c r="A617" s="3" t="s">
        <v>352</v>
      </c>
      <c r="B617" s="3" t="str">
        <f t="shared" si="228"/>
        <v>MG</v>
      </c>
      <c r="C617" s="3" t="s">
        <v>1530</v>
      </c>
      <c r="D617" s="3">
        <v>7</v>
      </c>
      <c r="E617" s="11">
        <f t="shared" si="219"/>
        <v>0.51012143225549467</v>
      </c>
      <c r="F617" s="11">
        <f t="shared" si="220"/>
        <v>0.48987856774450533</v>
      </c>
      <c r="G617" s="7">
        <v>22.056679558336548</v>
      </c>
      <c r="H617" s="11">
        <f t="shared" si="221"/>
        <v>0.21610189182474834</v>
      </c>
      <c r="I617" s="7">
        <f t="shared" si="222"/>
        <v>-9743242.5693057328</v>
      </c>
      <c r="J617" s="7">
        <v>3695478.72</v>
      </c>
      <c r="K617" s="12">
        <v>0.11</v>
      </c>
      <c r="L617" s="7">
        <v>-341831.78</v>
      </c>
      <c r="M617" s="10">
        <f t="shared" si="223"/>
        <v>9.2499999567038499E-2</v>
      </c>
      <c r="N617" s="12">
        <f t="shared" si="224"/>
        <v>0.20249999956703851</v>
      </c>
      <c r="O617" s="7">
        <f t="shared" si="225"/>
        <v>-584594.55415834393</v>
      </c>
      <c r="P617" s="11">
        <f t="shared" si="226"/>
        <v>0.15819183344082249</v>
      </c>
      <c r="Q617" s="12">
        <f t="shared" si="227"/>
        <v>0.26819183344082248</v>
      </c>
      <c r="R617" s="12">
        <f t="shared" si="229"/>
        <v>6.5691833873783967E-2</v>
      </c>
      <c r="S617" s="12">
        <f t="shared" si="230"/>
        <v>0.32440411858883178</v>
      </c>
      <c r="T617" s="7">
        <f t="shared" si="232"/>
        <v>-12429220.67</v>
      </c>
      <c r="U617" s="7">
        <f t="shared" si="233"/>
        <v>3478950.65</v>
      </c>
      <c r="V617" s="7">
        <f t="shared" si="233"/>
        <v>6088808.8200000003</v>
      </c>
      <c r="W617" s="7">
        <f t="shared" si="233"/>
        <v>9819362.5</v>
      </c>
      <c r="X617" s="7">
        <f t="shared" si="233"/>
        <v>0</v>
      </c>
      <c r="Y617" s="7" t="str">
        <f t="shared" si="234"/>
        <v/>
      </c>
      <c r="Z617" s="7" t="str">
        <f t="shared" si="235"/>
        <v/>
      </c>
      <c r="AA617" s="7" t="str">
        <f t="shared" si="236"/>
        <v/>
      </c>
      <c r="AB617" s="7" t="str">
        <f t="shared" si="236"/>
        <v/>
      </c>
      <c r="AC617" s="8" t="str">
        <f t="shared" si="237"/>
        <v/>
      </c>
      <c r="AE617" s="9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>
        <v>2991869.65</v>
      </c>
      <c r="AR617" s="7">
        <v>6371955.1799999997</v>
      </c>
      <c r="AS617" s="7">
        <v>6994802.29</v>
      </c>
      <c r="AT617" s="7">
        <v>0</v>
      </c>
      <c r="AU617" s="7">
        <v>3478950.65</v>
      </c>
      <c r="AV617" s="7">
        <v>6088808.8200000003</v>
      </c>
      <c r="AW617" s="7">
        <v>9819362.5</v>
      </c>
      <c r="AX617" s="7">
        <v>0</v>
      </c>
      <c r="AY617" s="7"/>
      <c r="AZ617" s="7"/>
      <c r="BA617" s="7"/>
      <c r="BB617" s="7"/>
      <c r="BC617" s="7"/>
      <c r="BD617" s="7"/>
      <c r="BE617" s="7"/>
      <c r="BF617" s="7"/>
    </row>
    <row r="618" spans="1:58" hidden="1" x14ac:dyDescent="0.25">
      <c r="A618" s="3" t="s">
        <v>175</v>
      </c>
      <c r="B618" s="3" t="str">
        <f t="shared" si="228"/>
        <v>GO</v>
      </c>
      <c r="C618" s="3" t="s">
        <v>1526</v>
      </c>
      <c r="D618" s="3">
        <v>6</v>
      </c>
      <c r="E618" s="11">
        <f t="shared" si="219"/>
        <v>0.27815781618966728</v>
      </c>
      <c r="F618" s="11">
        <f t="shared" si="220"/>
        <v>0.72184218381033272</v>
      </c>
      <c r="G618" s="7">
        <v>17.833952479421281</v>
      </c>
      <c r="H618" s="11">
        <f t="shared" si="221"/>
        <v>0.2574659840743031</v>
      </c>
      <c r="I618" s="7">
        <f t="shared" si="222"/>
        <v>-149372499.17978871</v>
      </c>
      <c r="J618" s="7">
        <v>30065288.5</v>
      </c>
      <c r="K618" s="12">
        <v>0.11</v>
      </c>
      <c r="L618" s="7">
        <v>-1343918.4</v>
      </c>
      <c r="M618" s="10">
        <f t="shared" si="223"/>
        <v>4.470000013470684E-2</v>
      </c>
      <c r="N618" s="12">
        <f t="shared" si="224"/>
        <v>0.15470000013470683</v>
      </c>
      <c r="O618" s="7">
        <f t="shared" si="225"/>
        <v>-8962349.9507873226</v>
      </c>
      <c r="P618" s="11">
        <f t="shared" si="226"/>
        <v>0.29809625644494725</v>
      </c>
      <c r="Q618" s="12">
        <f t="shared" si="227"/>
        <v>0.40809625644494724</v>
      </c>
      <c r="R618" s="12">
        <f t="shared" si="229"/>
        <v>0.25339625631024043</v>
      </c>
      <c r="S618" s="12">
        <f t="shared" si="230"/>
        <v>1.6379848486722213</v>
      </c>
      <c r="T618" s="7">
        <f t="shared" si="232"/>
        <v>-201165867.12</v>
      </c>
      <c r="U618" s="7">
        <f t="shared" si="233"/>
        <v>18030969.66</v>
      </c>
      <c r="V618" s="7">
        <f t="shared" si="233"/>
        <v>145210008.83000001</v>
      </c>
      <c r="W618" s="7">
        <f t="shared" si="233"/>
        <v>84633484.959999993</v>
      </c>
      <c r="X618" s="7">
        <f t="shared" si="233"/>
        <v>10646657.01</v>
      </c>
      <c r="Y618" s="7" t="str">
        <f t="shared" si="234"/>
        <v/>
      </c>
      <c r="Z618" s="7" t="str">
        <f t="shared" si="235"/>
        <v/>
      </c>
      <c r="AA618" s="7" t="str">
        <f t="shared" si="236"/>
        <v/>
      </c>
      <c r="AB618" s="7" t="str">
        <f t="shared" si="236"/>
        <v/>
      </c>
      <c r="AC618" s="8" t="str">
        <f t="shared" si="237"/>
        <v/>
      </c>
      <c r="AE618" s="9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>
        <v>16342573.07</v>
      </c>
      <c r="AR618" s="7">
        <v>69761312.650000006</v>
      </c>
      <c r="AS618" s="7">
        <v>51082815.159999996</v>
      </c>
      <c r="AT618" s="7">
        <v>0</v>
      </c>
      <c r="AU618" s="7">
        <v>16660906.369999999</v>
      </c>
      <c r="AV618" s="7">
        <v>70423583.760000005</v>
      </c>
      <c r="AW618" s="7">
        <v>68407025.849999994</v>
      </c>
      <c r="AX618" s="7">
        <v>0</v>
      </c>
      <c r="AY618" s="7">
        <v>18030969.66</v>
      </c>
      <c r="AZ618" s="7">
        <v>145210008.83000001</v>
      </c>
      <c r="BA618" s="7">
        <v>84633484.959999993</v>
      </c>
      <c r="BB618" s="7">
        <v>10646657.01</v>
      </c>
      <c r="BC618" s="7"/>
      <c r="BD618" s="7"/>
      <c r="BE618" s="7"/>
      <c r="BF618" s="7"/>
    </row>
    <row r="619" spans="1:58" hidden="1" x14ac:dyDescent="0.25">
      <c r="A619" s="3" t="s">
        <v>471</v>
      </c>
      <c r="B619" s="3" t="str">
        <f t="shared" si="228"/>
        <v>MS</v>
      </c>
      <c r="C619" s="3" t="s">
        <v>1526</v>
      </c>
      <c r="D619" s="3">
        <v>7</v>
      </c>
      <c r="E619" s="11">
        <f t="shared" si="219"/>
        <v>0.10960467681646655</v>
      </c>
      <c r="F619" s="11">
        <f t="shared" si="220"/>
        <v>0.89039532318353343</v>
      </c>
      <c r="G619" s="7">
        <v>35.536141743602336</v>
      </c>
      <c r="H619" s="11">
        <f t="shared" si="221"/>
        <v>0.63282428824981307</v>
      </c>
      <c r="I619" s="7">
        <f t="shared" si="222"/>
        <v>-6765413.5213711336</v>
      </c>
      <c r="J619" s="7">
        <v>7314319.540000001</v>
      </c>
      <c r="K619" s="12">
        <v>0.11</v>
      </c>
      <c r="L619" s="7">
        <v>-326053.5</v>
      </c>
      <c r="M619" s="10">
        <f t="shared" si="223"/>
        <v>4.4577420799966849E-2</v>
      </c>
      <c r="N619" s="12">
        <f t="shared" si="224"/>
        <v>0.15457742079996684</v>
      </c>
      <c r="O619" s="7">
        <f t="shared" si="225"/>
        <v>-405924.81128226803</v>
      </c>
      <c r="P619" s="11">
        <f t="shared" si="226"/>
        <v>5.5497276139274056E-2</v>
      </c>
      <c r="Q619" s="12">
        <f t="shared" si="227"/>
        <v>0.16549727613927406</v>
      </c>
      <c r="R619" s="12">
        <f t="shared" si="229"/>
        <v>1.0919855339307227E-2</v>
      </c>
      <c r="S619" s="12">
        <f t="shared" si="230"/>
        <v>7.0643275601280919E-2</v>
      </c>
      <c r="T619" s="7">
        <f t="shared" si="232"/>
        <v>-18425547.509999998</v>
      </c>
      <c r="U619" s="7">
        <f t="shared" si="233"/>
        <v>12821881.939999999</v>
      </c>
      <c r="V619" s="7">
        <f t="shared" si="233"/>
        <v>16406021.33</v>
      </c>
      <c r="W619" s="7">
        <f t="shared" si="233"/>
        <v>14841408.119999999</v>
      </c>
      <c r="X619" s="7">
        <f t="shared" si="233"/>
        <v>0</v>
      </c>
      <c r="Y619" s="7" t="str">
        <f t="shared" si="234"/>
        <v/>
      </c>
      <c r="Z619" s="7" t="str">
        <f t="shared" si="235"/>
        <v/>
      </c>
      <c r="AA619" s="7" t="str">
        <f t="shared" si="236"/>
        <v/>
      </c>
      <c r="AB619" s="7" t="str">
        <f t="shared" si="236"/>
        <v/>
      </c>
      <c r="AC619" s="8" t="str">
        <f t="shared" si="237"/>
        <v/>
      </c>
      <c r="AE619" s="9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>
        <v>8153476.1600000001</v>
      </c>
      <c r="AR619" s="7">
        <v>16419904.32</v>
      </c>
      <c r="AS619" s="7">
        <v>8200352.9400000004</v>
      </c>
      <c r="AT619" s="7">
        <v>0</v>
      </c>
      <c r="AU619" s="7">
        <v>10914521.92</v>
      </c>
      <c r="AV619" s="7">
        <v>10592867.970000001</v>
      </c>
      <c r="AW619" s="7">
        <v>13163721.789999999</v>
      </c>
      <c r="AX619" s="7">
        <v>211953.51</v>
      </c>
      <c r="AY619" s="7">
        <v>12821881.939999999</v>
      </c>
      <c r="AZ619" s="7">
        <v>16406021.33</v>
      </c>
      <c r="BA619" s="7">
        <v>14841408.119999999</v>
      </c>
      <c r="BB619" s="7">
        <v>0</v>
      </c>
      <c r="BC619" s="7"/>
      <c r="BD619" s="7"/>
      <c r="BE619" s="7"/>
      <c r="BF619" s="7"/>
    </row>
    <row r="620" spans="1:58" hidden="1" x14ac:dyDescent="0.25">
      <c r="A620" s="3" t="s">
        <v>176</v>
      </c>
      <c r="B620" s="3" t="str">
        <f t="shared" si="228"/>
        <v>GO</v>
      </c>
      <c r="C620" s="3" t="s">
        <v>1526</v>
      </c>
      <c r="D620" s="3">
        <v>6</v>
      </c>
      <c r="E620" s="11">
        <f t="shared" si="219"/>
        <v>0.36398211268695352</v>
      </c>
      <c r="F620" s="11">
        <f t="shared" si="220"/>
        <v>0.63601788731304643</v>
      </c>
      <c r="G620" s="7">
        <v>19.274152396430171</v>
      </c>
      <c r="H620" s="11">
        <f t="shared" si="221"/>
        <v>0.2451741137385442</v>
      </c>
      <c r="I620" s="7">
        <f t="shared" si="222"/>
        <v>-164485063.16386056</v>
      </c>
      <c r="J620" s="7">
        <v>21986738.449999999</v>
      </c>
      <c r="K620" s="12">
        <v>0.11</v>
      </c>
      <c r="L620" s="7">
        <v>-2640607.29</v>
      </c>
      <c r="M620" s="10">
        <f t="shared" si="223"/>
        <v>0.12010000009801364</v>
      </c>
      <c r="N620" s="12">
        <f t="shared" si="224"/>
        <v>0.23010000009801362</v>
      </c>
      <c r="O620" s="7">
        <f t="shared" si="225"/>
        <v>-9869103.7898316327</v>
      </c>
      <c r="P620" s="11">
        <f t="shared" si="226"/>
        <v>0.44886620233714714</v>
      </c>
      <c r="Q620" s="12">
        <f t="shared" si="227"/>
        <v>0.55886620233714712</v>
      </c>
      <c r="R620" s="12">
        <f t="shared" si="229"/>
        <v>0.3287662022391335</v>
      </c>
      <c r="S620" s="12">
        <f t="shared" si="230"/>
        <v>1.4287970538856669</v>
      </c>
      <c r="T620" s="7">
        <f t="shared" si="232"/>
        <v>-217911264.25</v>
      </c>
      <c r="U620" s="7">
        <f t="shared" si="233"/>
        <v>5379391.0499999998</v>
      </c>
      <c r="V620" s="7">
        <f t="shared" si="233"/>
        <v>138595461.91</v>
      </c>
      <c r="W620" s="7">
        <f t="shared" si="233"/>
        <v>84695193.390000001</v>
      </c>
      <c r="X620" s="7">
        <f t="shared" si="233"/>
        <v>0</v>
      </c>
      <c r="Y620" s="7" t="str">
        <f t="shared" si="234"/>
        <v/>
      </c>
      <c r="Z620" s="7" t="str">
        <f t="shared" si="235"/>
        <v/>
      </c>
      <c r="AA620" s="7" t="str">
        <f t="shared" si="236"/>
        <v/>
      </c>
      <c r="AB620" s="7" t="str">
        <f t="shared" si="236"/>
        <v/>
      </c>
      <c r="AC620" s="8" t="str">
        <f t="shared" si="237"/>
        <v/>
      </c>
      <c r="AE620" s="9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>
        <v>2996348.32</v>
      </c>
      <c r="AR620" s="7">
        <v>84455101.780000001</v>
      </c>
      <c r="AS620" s="7">
        <v>51510324.619999997</v>
      </c>
      <c r="AT620" s="7">
        <v>4565935.3899999997</v>
      </c>
      <c r="AU620" s="7">
        <v>3697835.42</v>
      </c>
      <c r="AV620" s="7">
        <v>117027817.19</v>
      </c>
      <c r="AW620" s="7">
        <v>63328082.5</v>
      </c>
      <c r="AX620" s="7">
        <v>5270856.09</v>
      </c>
      <c r="AY620" s="7">
        <v>5379391.0499999998</v>
      </c>
      <c r="AZ620" s="7">
        <v>138595461.91</v>
      </c>
      <c r="BA620" s="7">
        <v>84695193.390000001</v>
      </c>
      <c r="BB620" s="7">
        <v>0</v>
      </c>
      <c r="BC620" s="7"/>
      <c r="BD620" s="7"/>
      <c r="BE620" s="7"/>
      <c r="BF620" s="7"/>
    </row>
    <row r="621" spans="1:58" hidden="1" x14ac:dyDescent="0.25">
      <c r="A621" s="3" t="s">
        <v>1095</v>
      </c>
      <c r="B621" s="3" t="str">
        <f t="shared" si="228"/>
        <v>RS</v>
      </c>
      <c r="C621" s="3" t="s">
        <v>1529</v>
      </c>
      <c r="D621" s="3">
        <v>7</v>
      </c>
      <c r="E621" s="11">
        <f t="shared" si="219"/>
        <v>0</v>
      </c>
      <c r="F621" s="11">
        <f t="shared" si="220"/>
        <v>1</v>
      </c>
      <c r="G621" s="7">
        <v>11.984090068599778</v>
      </c>
      <c r="H621" s="11">
        <f t="shared" si="221"/>
        <v>0.23968180137199557</v>
      </c>
      <c r="I621" s="7">
        <f t="shared" si="222"/>
        <v>-18685861.359612148</v>
      </c>
      <c r="J621" s="7">
        <v>5516193.5485714292</v>
      </c>
      <c r="K621" s="12">
        <v>0.11</v>
      </c>
      <c r="L621" s="7">
        <v>-1617537.9</v>
      </c>
      <c r="M621" s="10">
        <f t="shared" si="223"/>
        <v>0.29323443525996401</v>
      </c>
      <c r="N621" s="12">
        <f t="shared" si="224"/>
        <v>0.403234435259964</v>
      </c>
      <c r="O621" s="7">
        <f t="shared" si="225"/>
        <v>-1121151.6815767288</v>
      </c>
      <c r="P621" s="11">
        <f t="shared" si="226"/>
        <v>0.20324734288322463</v>
      </c>
      <c r="Q621" s="12">
        <f t="shared" si="227"/>
        <v>0.31324734288322464</v>
      </c>
      <c r="R621" s="12">
        <f t="shared" si="229"/>
        <v>-8.9987092376739353E-2</v>
      </c>
      <c r="S621" s="12">
        <f t="shared" si="230"/>
        <v>-0.22316321352546431</v>
      </c>
      <c r="T621" s="7">
        <f t="shared" si="232"/>
        <v>-24576369.990000002</v>
      </c>
      <c r="U621" s="7">
        <f t="shared" si="233"/>
        <v>18740515.57</v>
      </c>
      <c r="V621" s="7">
        <f t="shared" si="233"/>
        <v>25872800.050000001</v>
      </c>
      <c r="W621" s="7">
        <f t="shared" si="233"/>
        <v>17747739.350000001</v>
      </c>
      <c r="X621" s="7">
        <f t="shared" si="233"/>
        <v>303653.84000000003</v>
      </c>
      <c r="Y621" s="7" t="str">
        <f t="shared" si="234"/>
        <v/>
      </c>
      <c r="Z621" s="7" t="str">
        <f t="shared" si="235"/>
        <v/>
      </c>
      <c r="AA621" s="7" t="str">
        <f t="shared" si="236"/>
        <v/>
      </c>
      <c r="AB621" s="7" t="str">
        <f t="shared" si="236"/>
        <v/>
      </c>
      <c r="AC621" s="8" t="str">
        <f t="shared" si="237"/>
        <v/>
      </c>
      <c r="AE621" s="9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>
        <v>11334099.51</v>
      </c>
      <c r="AR621" s="7">
        <v>20007165.649999999</v>
      </c>
      <c r="AS621" s="7">
        <v>13117319.210000001</v>
      </c>
      <c r="AT621" s="7">
        <v>1019634.81</v>
      </c>
      <c r="AU621" s="7">
        <v>14107373.18</v>
      </c>
      <c r="AV621" s="7">
        <v>22505439.899999999</v>
      </c>
      <c r="AW621" s="7">
        <v>13918008.380000001</v>
      </c>
      <c r="AX621" s="7">
        <v>666547.82999999996</v>
      </c>
      <c r="AY621" s="7">
        <v>18740515.57</v>
      </c>
      <c r="AZ621" s="7">
        <v>25872800.050000001</v>
      </c>
      <c r="BA621" s="7">
        <v>17747739.350000001</v>
      </c>
      <c r="BB621" s="7">
        <v>303653.84000000003</v>
      </c>
      <c r="BC621" s="7"/>
      <c r="BD621" s="7"/>
      <c r="BE621" s="7"/>
      <c r="BF621" s="7"/>
    </row>
    <row r="622" spans="1:58" hidden="1" x14ac:dyDescent="0.25">
      <c r="A622" s="3" t="s">
        <v>353</v>
      </c>
      <c r="B622" s="3" t="str">
        <f t="shared" si="228"/>
        <v>MG</v>
      </c>
      <c r="C622" s="3" t="s">
        <v>1530</v>
      </c>
      <c r="D622" s="3">
        <v>7</v>
      </c>
      <c r="E622" s="11">
        <f t="shared" si="219"/>
        <v>0.5078036218783164</v>
      </c>
      <c r="F622" s="11">
        <f t="shared" si="220"/>
        <v>0.4921963781216836</v>
      </c>
      <c r="G622" s="7">
        <v>52.628491795117839</v>
      </c>
      <c r="H622" s="11">
        <f t="shared" si="221"/>
        <v>0.51807106095127486</v>
      </c>
      <c r="I622" s="7">
        <f t="shared" si="222"/>
        <v>-11322107.018467182</v>
      </c>
      <c r="J622" s="7">
        <v>3882117.07</v>
      </c>
      <c r="K622" s="12">
        <v>0.11</v>
      </c>
      <c r="L622" s="7">
        <v>-718191.01</v>
      </c>
      <c r="M622" s="10">
        <f t="shared" si="223"/>
        <v>0.18499983309364754</v>
      </c>
      <c r="N622" s="12">
        <f t="shared" si="224"/>
        <v>0.29499983309364752</v>
      </c>
      <c r="O622" s="7">
        <f t="shared" si="225"/>
        <v>-679326.42110803095</v>
      </c>
      <c r="P622" s="11">
        <f t="shared" si="226"/>
        <v>0.1749886489404687</v>
      </c>
      <c r="Q622" s="12">
        <f t="shared" si="227"/>
        <v>0.28498864894046871</v>
      </c>
      <c r="R622" s="12">
        <f t="shared" si="229"/>
        <v>-1.0011184153178809E-2</v>
      </c>
      <c r="S622" s="12">
        <f t="shared" si="230"/>
        <v>-3.3936236668990816E-2</v>
      </c>
      <c r="T622" s="7">
        <f t="shared" si="232"/>
        <v>-23493312.190000001</v>
      </c>
      <c r="U622" s="7">
        <f t="shared" si="233"/>
        <v>211628.54</v>
      </c>
      <c r="V622" s="7">
        <f t="shared" si="233"/>
        <v>11563323.17</v>
      </c>
      <c r="W622" s="7">
        <f t="shared" si="233"/>
        <v>12141617.560000001</v>
      </c>
      <c r="X622" s="7">
        <f t="shared" si="233"/>
        <v>0</v>
      </c>
      <c r="Y622" s="7" t="str">
        <f t="shared" si="234"/>
        <v/>
      </c>
      <c r="Z622" s="7" t="str">
        <f t="shared" si="235"/>
        <v/>
      </c>
      <c r="AA622" s="7" t="str">
        <f t="shared" si="236"/>
        <v/>
      </c>
      <c r="AB622" s="7" t="str">
        <f t="shared" si="236"/>
        <v/>
      </c>
      <c r="AC622" s="8" t="str">
        <f t="shared" si="237"/>
        <v/>
      </c>
      <c r="AE622" s="9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>
        <v>271144.28999999998</v>
      </c>
      <c r="AR622" s="7">
        <v>7180975.0499999998</v>
      </c>
      <c r="AS622" s="7">
        <v>6224254.8099999996</v>
      </c>
      <c r="AT622" s="7">
        <v>0</v>
      </c>
      <c r="AU622" s="7">
        <v>231093.87</v>
      </c>
      <c r="AV622" s="7">
        <v>7141642.7599999998</v>
      </c>
      <c r="AW622" s="7">
        <v>8254833.9900000002</v>
      </c>
      <c r="AX622" s="7">
        <v>0</v>
      </c>
      <c r="AY622" s="7">
        <v>211628.54</v>
      </c>
      <c r="AZ622" s="7">
        <v>11563323.17</v>
      </c>
      <c r="BA622" s="7">
        <v>12141617.560000001</v>
      </c>
      <c r="BB622" s="7">
        <v>0</v>
      </c>
      <c r="BC622" s="7"/>
      <c r="BD622" s="7"/>
      <c r="BE622" s="7"/>
      <c r="BF622" s="7"/>
    </row>
    <row r="623" spans="1:58" hidden="1" x14ac:dyDescent="0.25">
      <c r="A623" s="3" t="s">
        <v>1380</v>
      </c>
      <c r="B623" s="3" t="str">
        <f t="shared" si="228"/>
        <v>SP</v>
      </c>
      <c r="C623" s="3" t="s">
        <v>1530</v>
      </c>
      <c r="D623" s="3">
        <v>7</v>
      </c>
      <c r="E623" s="11">
        <f t="shared" si="219"/>
        <v>0</v>
      </c>
      <c r="F623" s="11">
        <f t="shared" si="220"/>
        <v>1</v>
      </c>
      <c r="G623" s="7">
        <v>20.812524432515087</v>
      </c>
      <c r="H623" s="11">
        <f t="shared" si="221"/>
        <v>0.41625048865030173</v>
      </c>
      <c r="I623" s="7">
        <f t="shared" si="222"/>
        <v>-7212103.3783650072</v>
      </c>
      <c r="J623" s="7">
        <v>5642180.0499999998</v>
      </c>
      <c r="K623" s="12">
        <v>0.11</v>
      </c>
      <c r="L623" s="7">
        <v>-55857.58</v>
      </c>
      <c r="M623" s="10">
        <f t="shared" si="223"/>
        <v>9.8999995577950407E-3</v>
      </c>
      <c r="N623" s="12">
        <f t="shared" si="224"/>
        <v>0.11989999955779504</v>
      </c>
      <c r="O623" s="7">
        <f t="shared" si="225"/>
        <v>-432726.20270190045</v>
      </c>
      <c r="P623" s="11">
        <f t="shared" si="226"/>
        <v>7.669485887851106E-2</v>
      </c>
      <c r="Q623" s="12">
        <f t="shared" si="227"/>
        <v>0.18669485887851106</v>
      </c>
      <c r="R623" s="12">
        <f t="shared" si="229"/>
        <v>6.6794859320716021E-2</v>
      </c>
      <c r="S623" s="12">
        <f t="shared" si="230"/>
        <v>0.55708806978367909</v>
      </c>
      <c r="T623" s="7">
        <f t="shared" si="232"/>
        <v>-12354791.289999999</v>
      </c>
      <c r="U623" s="7">
        <f t="shared" si="233"/>
        <v>14869734.9</v>
      </c>
      <c r="V623" s="7">
        <f t="shared" si="233"/>
        <v>21302338.739999998</v>
      </c>
      <c r="W623" s="7">
        <f t="shared" si="233"/>
        <v>6129196.6100000003</v>
      </c>
      <c r="X623" s="7">
        <f t="shared" si="233"/>
        <v>207009.16</v>
      </c>
      <c r="Y623" s="7" t="str">
        <f t="shared" si="234"/>
        <v/>
      </c>
      <c r="Z623" s="7" t="str">
        <f t="shared" si="235"/>
        <v/>
      </c>
      <c r="AA623" s="7" t="str">
        <f t="shared" si="236"/>
        <v/>
      </c>
      <c r="AB623" s="7" t="str">
        <f t="shared" si="236"/>
        <v/>
      </c>
      <c r="AC623" s="8" t="str">
        <f t="shared" si="237"/>
        <v/>
      </c>
      <c r="AE623" s="9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>
        <v>11059470.09</v>
      </c>
      <c r="AR623" s="7">
        <v>13496596.09</v>
      </c>
      <c r="AS623" s="7">
        <v>4136399.73</v>
      </c>
      <c r="AT623" s="7">
        <v>1881633.65</v>
      </c>
      <c r="AU623" s="7">
        <v>11059470.09</v>
      </c>
      <c r="AV623" s="7">
        <v>15025671</v>
      </c>
      <c r="AW623" s="7">
        <v>4777539.0999999996</v>
      </c>
      <c r="AX623" s="7">
        <v>847903.03</v>
      </c>
      <c r="AY623" s="7">
        <v>14869734.9</v>
      </c>
      <c r="AZ623" s="7">
        <v>21302338.739999998</v>
      </c>
      <c r="BA623" s="7">
        <v>6129196.6100000003</v>
      </c>
      <c r="BB623" s="7">
        <v>207009.16</v>
      </c>
      <c r="BC623" s="7"/>
      <c r="BD623" s="7"/>
      <c r="BE623" s="7"/>
      <c r="BF623" s="7"/>
    </row>
    <row r="624" spans="1:58" hidden="1" x14ac:dyDescent="0.25">
      <c r="A624" s="3" t="s">
        <v>637</v>
      </c>
      <c r="B624" s="3" t="str">
        <f t="shared" si="228"/>
        <v>PE</v>
      </c>
      <c r="C624" s="3" t="s">
        <v>1528</v>
      </c>
      <c r="D624" s="3">
        <v>5</v>
      </c>
      <c r="E624" s="11">
        <f t="shared" si="219"/>
        <v>0.11358181802744766</v>
      </c>
      <c r="F624" s="11">
        <f t="shared" si="220"/>
        <v>0.88641818197255229</v>
      </c>
      <c r="G624" s="7">
        <v>7.5295599847313222</v>
      </c>
      <c r="H624" s="11">
        <f t="shared" si="221"/>
        <v>0.13348677745437634</v>
      </c>
      <c r="I624" s="7">
        <f t="shared" si="222"/>
        <v>-514703198.53828305</v>
      </c>
      <c r="J624" s="7">
        <v>143292386.38999999</v>
      </c>
      <c r="K624" s="12">
        <v>0.11</v>
      </c>
      <c r="L624" s="7">
        <v>-8597543.1799999997</v>
      </c>
      <c r="M624" s="10">
        <f t="shared" si="223"/>
        <v>5.9999999976272297E-2</v>
      </c>
      <c r="N624" s="12">
        <f t="shared" si="224"/>
        <v>0.1699999999762723</v>
      </c>
      <c r="O624" s="7">
        <f t="shared" si="225"/>
        <v>-30882191.912296981</v>
      </c>
      <c r="P624" s="11">
        <f t="shared" si="226"/>
        <v>0.21551872147794846</v>
      </c>
      <c r="Q624" s="12">
        <f t="shared" si="227"/>
        <v>0.32551872147794847</v>
      </c>
      <c r="R624" s="12">
        <f t="shared" si="229"/>
        <v>0.15551872150167617</v>
      </c>
      <c r="S624" s="12">
        <f t="shared" si="230"/>
        <v>0.9148160089610744</v>
      </c>
      <c r="T624" s="7">
        <f t="shared" si="232"/>
        <v>-593993473.08999991</v>
      </c>
      <c r="U624" s="7">
        <f t="shared" si="233"/>
        <v>156833910.83000001</v>
      </c>
      <c r="V624" s="7">
        <f t="shared" si="233"/>
        <v>526526614.51999998</v>
      </c>
      <c r="W624" s="7">
        <f t="shared" si="233"/>
        <v>238452614.53</v>
      </c>
      <c r="X624" s="7">
        <f t="shared" si="233"/>
        <v>14151845.130000001</v>
      </c>
      <c r="Y624" s="7" t="str">
        <f t="shared" si="234"/>
        <v/>
      </c>
      <c r="Z624" s="7" t="str">
        <f t="shared" si="235"/>
        <v/>
      </c>
      <c r="AA624" s="7" t="str">
        <f t="shared" si="236"/>
        <v/>
      </c>
      <c r="AB624" s="7" t="str">
        <f t="shared" si="236"/>
        <v/>
      </c>
      <c r="AC624" s="8" t="str">
        <f t="shared" si="237"/>
        <v/>
      </c>
      <c r="AE624" s="9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>
        <v>88153755.150000006</v>
      </c>
      <c r="AR624" s="7">
        <v>354067954.88</v>
      </c>
      <c r="AS624" s="7">
        <v>153195316.44999999</v>
      </c>
      <c r="AT624" s="7">
        <v>0</v>
      </c>
      <c r="AU624" s="7">
        <v>116462387.78</v>
      </c>
      <c r="AV624" s="7">
        <v>383696006.83999997</v>
      </c>
      <c r="AW624" s="7">
        <v>168708575.34999999</v>
      </c>
      <c r="AX624" s="7">
        <v>16806983.170000002</v>
      </c>
      <c r="AY624" s="7">
        <v>156833910.83000001</v>
      </c>
      <c r="AZ624" s="7">
        <v>526526614.51999998</v>
      </c>
      <c r="BA624" s="7">
        <v>238452614.53</v>
      </c>
      <c r="BB624" s="7">
        <v>14151845.130000001</v>
      </c>
      <c r="BC624" s="7"/>
      <c r="BD624" s="7"/>
      <c r="BE624" s="7"/>
      <c r="BF624" s="7"/>
    </row>
    <row r="625" spans="1:58" hidden="1" x14ac:dyDescent="0.25">
      <c r="A625" s="3" t="s">
        <v>177</v>
      </c>
      <c r="B625" s="3" t="str">
        <f t="shared" si="228"/>
        <v>GO</v>
      </c>
      <c r="C625" s="3" t="s">
        <v>1526</v>
      </c>
      <c r="D625" s="3">
        <v>6</v>
      </c>
      <c r="E625" s="11">
        <f t="shared" si="219"/>
        <v>0.43712950701859749</v>
      </c>
      <c r="F625" s="11">
        <f t="shared" si="220"/>
        <v>0.56287049298140257</v>
      </c>
      <c r="G625" s="7">
        <v>8.2639242041124579</v>
      </c>
      <c r="H625" s="11">
        <f t="shared" si="221"/>
        <v>9.3030381814594471E-2</v>
      </c>
      <c r="I625" s="7">
        <f t="shared" si="222"/>
        <v>-118282489.46458501</v>
      </c>
      <c r="J625" s="7">
        <v>16197945.780000005</v>
      </c>
      <c r="K625" s="12">
        <v>0.11</v>
      </c>
      <c r="L625" s="7">
        <v>-1200000</v>
      </c>
      <c r="M625" s="10">
        <f t="shared" si="223"/>
        <v>7.4083468132216432E-2</v>
      </c>
      <c r="N625" s="12">
        <f t="shared" si="224"/>
        <v>0.18408346813221643</v>
      </c>
      <c r="O625" s="7">
        <f t="shared" si="225"/>
        <v>-7096949.3678751001</v>
      </c>
      <c r="P625" s="11">
        <f t="shared" si="226"/>
        <v>0.43813885194244045</v>
      </c>
      <c r="Q625" s="12">
        <f t="shared" si="227"/>
        <v>0.5481388519424405</v>
      </c>
      <c r="R625" s="12">
        <f t="shared" si="229"/>
        <v>0.36405538381022406</v>
      </c>
      <c r="S625" s="12">
        <f t="shared" si="230"/>
        <v>1.9776647381976979</v>
      </c>
      <c r="T625" s="7">
        <f t="shared" si="232"/>
        <v>-130415051.5</v>
      </c>
      <c r="U625" s="7">
        <f t="shared" si="233"/>
        <v>19429974.129999999</v>
      </c>
      <c r="V625" s="7">
        <f t="shared" si="233"/>
        <v>73406784.329999998</v>
      </c>
      <c r="W625" s="7">
        <f t="shared" si="233"/>
        <v>76438241.299999997</v>
      </c>
      <c r="X625" s="7">
        <f t="shared" si="233"/>
        <v>0</v>
      </c>
      <c r="Y625" s="7" t="str">
        <f t="shared" si="234"/>
        <v/>
      </c>
      <c r="Z625" s="7" t="str">
        <f t="shared" si="235"/>
        <v/>
      </c>
      <c r="AA625" s="7" t="str">
        <f t="shared" si="236"/>
        <v/>
      </c>
      <c r="AB625" s="7" t="str">
        <f t="shared" si="236"/>
        <v/>
      </c>
      <c r="AC625" s="8" t="str">
        <f t="shared" si="237"/>
        <v/>
      </c>
      <c r="AE625" s="9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>
        <v>12784106.26</v>
      </c>
      <c r="AR625" s="7">
        <v>58997683.43</v>
      </c>
      <c r="AS625" s="7">
        <v>35795048.700000003</v>
      </c>
      <c r="AT625" s="7">
        <v>0</v>
      </c>
      <c r="AU625" s="7">
        <v>15501111.140000001</v>
      </c>
      <c r="AV625" s="7">
        <v>71657711.219999999</v>
      </c>
      <c r="AW625" s="7">
        <v>62994989.340000004</v>
      </c>
      <c r="AX625" s="7">
        <v>0</v>
      </c>
      <c r="AY625" s="7">
        <v>19429974.129999999</v>
      </c>
      <c r="AZ625" s="7">
        <v>73406784.329999998</v>
      </c>
      <c r="BA625" s="7">
        <v>76438241.299999997</v>
      </c>
      <c r="BB625" s="7">
        <v>0</v>
      </c>
      <c r="BC625" s="7"/>
      <c r="BD625" s="7"/>
      <c r="BE625" s="7"/>
      <c r="BF625" s="7"/>
    </row>
    <row r="626" spans="1:58" hidden="1" x14ac:dyDescent="0.25">
      <c r="A626" s="3" t="s">
        <v>794</v>
      </c>
      <c r="B626" s="3" t="str">
        <f t="shared" si="228"/>
        <v>PR</v>
      </c>
      <c r="C626" s="3" t="s">
        <v>1529</v>
      </c>
      <c r="D626" s="3">
        <v>6</v>
      </c>
      <c r="E626" s="11">
        <f t="shared" si="219"/>
        <v>0.43723374400099974</v>
      </c>
      <c r="F626" s="11">
        <f t="shared" si="220"/>
        <v>0.56276625599900032</v>
      </c>
      <c r="G626" s="7">
        <v>10.244083704359765</v>
      </c>
      <c r="H626" s="11">
        <f t="shared" si="221"/>
        <v>0.1153004926488583</v>
      </c>
      <c r="I626" s="7">
        <f t="shared" si="222"/>
        <v>-52258666.230795115</v>
      </c>
      <c r="J626" s="7">
        <v>11225342.24</v>
      </c>
      <c r="K626" s="12">
        <v>0.14000000000000001</v>
      </c>
      <c r="L626" s="7">
        <v>-513326.9</v>
      </c>
      <c r="M626" s="10">
        <f t="shared" si="223"/>
        <v>4.5729287270264998E-2</v>
      </c>
      <c r="N626" s="12">
        <f t="shared" si="224"/>
        <v>0.185729287270265</v>
      </c>
      <c r="O626" s="7">
        <f t="shared" si="225"/>
        <v>-3135519.9738477068</v>
      </c>
      <c r="P626" s="11">
        <f t="shared" si="226"/>
        <v>0.2793251115921172</v>
      </c>
      <c r="Q626" s="12">
        <f t="shared" si="227"/>
        <v>0.41932511159211722</v>
      </c>
      <c r="R626" s="12">
        <f t="shared" si="229"/>
        <v>0.23359582432185222</v>
      </c>
      <c r="S626" s="12">
        <f t="shared" si="230"/>
        <v>1.2577220736433126</v>
      </c>
      <c r="T626" s="7">
        <f t="shared" si="232"/>
        <v>-59069396.780000001</v>
      </c>
      <c r="U626" s="7">
        <f t="shared" si="233"/>
        <v>17413226.07</v>
      </c>
      <c r="V626" s="7">
        <f t="shared" si="233"/>
        <v>33242263.27</v>
      </c>
      <c r="W626" s="7">
        <f t="shared" si="233"/>
        <v>43240359.579999998</v>
      </c>
      <c r="X626" s="7">
        <f t="shared" si="233"/>
        <v>0</v>
      </c>
      <c r="Y626" s="7" t="str">
        <f t="shared" si="234"/>
        <v/>
      </c>
      <c r="Z626" s="7" t="str">
        <f t="shared" si="235"/>
        <v/>
      </c>
      <c r="AA626" s="7" t="str">
        <f t="shared" si="236"/>
        <v/>
      </c>
      <c r="AB626" s="7" t="str">
        <f t="shared" si="236"/>
        <v/>
      </c>
      <c r="AC626" s="8" t="str">
        <f t="shared" si="237"/>
        <v/>
      </c>
      <c r="AE626" s="9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>
        <v>14613398.49</v>
      </c>
      <c r="AR626" s="7">
        <v>22922373.969999999</v>
      </c>
      <c r="AS626" s="7">
        <v>25216997.440000001</v>
      </c>
      <c r="AT626" s="7">
        <v>0</v>
      </c>
      <c r="AU626" s="7">
        <v>16624145.890000001</v>
      </c>
      <c r="AV626" s="7">
        <v>26245384.440000001</v>
      </c>
      <c r="AW626" s="7">
        <v>35048952.450000003</v>
      </c>
      <c r="AX626" s="7">
        <v>0</v>
      </c>
      <c r="AY626" s="7">
        <v>17413226.07</v>
      </c>
      <c r="AZ626" s="7">
        <v>33242263.27</v>
      </c>
      <c r="BA626" s="7">
        <v>43240359.579999998</v>
      </c>
      <c r="BB626" s="7">
        <v>0</v>
      </c>
      <c r="BC626" s="7"/>
      <c r="BD626" s="7"/>
      <c r="BE626" s="7"/>
      <c r="BF626" s="7"/>
    </row>
    <row r="627" spans="1:58" hidden="1" x14ac:dyDescent="0.25">
      <c r="A627" s="3" t="s">
        <v>638</v>
      </c>
      <c r="B627" s="3" t="str">
        <f t="shared" si="228"/>
        <v>PE</v>
      </c>
      <c r="C627" s="3" t="s">
        <v>1528</v>
      </c>
      <c r="D627" s="3">
        <v>6</v>
      </c>
      <c r="E627" s="11">
        <f t="shared" si="219"/>
        <v>0.46794723647987552</v>
      </c>
      <c r="F627" s="11">
        <f t="shared" si="220"/>
        <v>0.53205276352012443</v>
      </c>
      <c r="G627" s="7">
        <v>15.093871760149494</v>
      </c>
      <c r="H627" s="11">
        <f t="shared" si="221"/>
        <v>0.16061472364411805</v>
      </c>
      <c r="I627" s="7">
        <f t="shared" si="222"/>
        <v>-107553362.71490422</v>
      </c>
      <c r="J627" s="7">
        <v>20319287.510000002</v>
      </c>
      <c r="K627" s="12">
        <v>0.11</v>
      </c>
      <c r="L627" s="7">
        <v>-2438314.5</v>
      </c>
      <c r="M627" s="10">
        <f t="shared" si="223"/>
        <v>0.11999999994094281</v>
      </c>
      <c r="N627" s="12">
        <f t="shared" si="224"/>
        <v>0.22999999994094281</v>
      </c>
      <c r="O627" s="7">
        <f t="shared" si="225"/>
        <v>-6453201.7628942532</v>
      </c>
      <c r="P627" s="11">
        <f t="shared" si="226"/>
        <v>0.31758996272474382</v>
      </c>
      <c r="Q627" s="12">
        <f t="shared" si="227"/>
        <v>0.42758996272474381</v>
      </c>
      <c r="R627" s="12">
        <f t="shared" si="229"/>
        <v>0.197589962783801</v>
      </c>
      <c r="S627" s="12">
        <f t="shared" si="230"/>
        <v>0.8590867949327663</v>
      </c>
      <c r="T627" s="7">
        <f t="shared" si="232"/>
        <v>-128133487.38</v>
      </c>
      <c r="U627" s="7">
        <f t="shared" si="233"/>
        <v>3393136.65</v>
      </c>
      <c r="V627" s="7">
        <f t="shared" si="233"/>
        <v>68173776.060000002</v>
      </c>
      <c r="W627" s="7">
        <f t="shared" si="233"/>
        <v>63352847.969999999</v>
      </c>
      <c r="X627" s="7">
        <f t="shared" si="233"/>
        <v>0</v>
      </c>
      <c r="Y627" s="7" t="str">
        <f t="shared" si="234"/>
        <v/>
      </c>
      <c r="Z627" s="7" t="str">
        <f t="shared" si="235"/>
        <v/>
      </c>
      <c r="AA627" s="7" t="str">
        <f t="shared" si="236"/>
        <v/>
      </c>
      <c r="AB627" s="7" t="str">
        <f t="shared" si="236"/>
        <v/>
      </c>
      <c r="AC627" s="8" t="str">
        <f t="shared" si="237"/>
        <v/>
      </c>
      <c r="AE627" s="9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>
        <v>737469.45</v>
      </c>
      <c r="AR627" s="7">
        <v>45976932.18</v>
      </c>
      <c r="AS627" s="7">
        <v>41897799</v>
      </c>
      <c r="AT627" s="7">
        <v>0</v>
      </c>
      <c r="AU627" s="7"/>
      <c r="AV627" s="7"/>
      <c r="AW627" s="7"/>
      <c r="AX627" s="7"/>
      <c r="AY627" s="7">
        <v>3393136.65</v>
      </c>
      <c r="AZ627" s="7">
        <v>68173776.060000002</v>
      </c>
      <c r="BA627" s="7">
        <v>63352847.969999999</v>
      </c>
      <c r="BB627" s="7">
        <v>0</v>
      </c>
      <c r="BC627" s="7"/>
      <c r="BD627" s="7"/>
      <c r="BE627" s="7"/>
      <c r="BF627" s="7"/>
    </row>
    <row r="628" spans="1:58" hidden="1" x14ac:dyDescent="0.25">
      <c r="A628" s="3" t="s">
        <v>73</v>
      </c>
      <c r="B628" s="3" t="str">
        <f t="shared" si="228"/>
        <v>CE</v>
      </c>
      <c r="C628" s="3" t="s">
        <v>1528</v>
      </c>
      <c r="D628" s="3">
        <v>6</v>
      </c>
      <c r="E628" s="11">
        <f t="shared" si="219"/>
        <v>0.33650820952282823</v>
      </c>
      <c r="F628" s="11">
        <f t="shared" si="220"/>
        <v>0.66349179047717177</v>
      </c>
      <c r="G628" s="7">
        <v>20.057209005034899</v>
      </c>
      <c r="H628" s="11">
        <f t="shared" si="221"/>
        <v>0.26615587029450916</v>
      </c>
      <c r="I628" s="7">
        <f t="shared" si="222"/>
        <v>-122177806.97608967</v>
      </c>
      <c r="J628" s="7">
        <v>27818285.989999998</v>
      </c>
      <c r="K628" s="12">
        <v>0.11</v>
      </c>
      <c r="L628" s="7">
        <v>-4172742.9</v>
      </c>
      <c r="M628" s="10">
        <f t="shared" si="223"/>
        <v>0.15000000005392136</v>
      </c>
      <c r="N628" s="12">
        <f t="shared" si="224"/>
        <v>0.26000000005392138</v>
      </c>
      <c r="O628" s="7">
        <f t="shared" si="225"/>
        <v>-7330668.4185653804</v>
      </c>
      <c r="P628" s="11">
        <f t="shared" si="226"/>
        <v>0.26351977333185006</v>
      </c>
      <c r="Q628" s="12">
        <f t="shared" si="227"/>
        <v>0.37351977333185005</v>
      </c>
      <c r="R628" s="12">
        <f t="shared" si="229"/>
        <v>0.11351977327792867</v>
      </c>
      <c r="S628" s="12">
        <f t="shared" si="230"/>
        <v>0.43661451251686856</v>
      </c>
      <c r="T628" s="7">
        <f t="shared" si="232"/>
        <v>-166490133.30000001</v>
      </c>
      <c r="U628" s="7">
        <f t="shared" si="233"/>
        <v>132983.26</v>
      </c>
      <c r="V628" s="7">
        <f t="shared" si="233"/>
        <v>110464836.64</v>
      </c>
      <c r="W628" s="7">
        <f t="shared" si="233"/>
        <v>60297569.520000003</v>
      </c>
      <c r="X628" s="7">
        <f t="shared" si="233"/>
        <v>4139289.6</v>
      </c>
      <c r="Y628" s="7" t="str">
        <f t="shared" si="234"/>
        <v/>
      </c>
      <c r="Z628" s="7" t="str">
        <f t="shared" si="235"/>
        <v/>
      </c>
      <c r="AA628" s="7" t="str">
        <f t="shared" si="236"/>
        <v/>
      </c>
      <c r="AB628" s="7" t="str">
        <f t="shared" si="236"/>
        <v/>
      </c>
      <c r="AC628" s="8" t="str">
        <f t="shared" si="237"/>
        <v/>
      </c>
      <c r="AE628" s="9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>
        <v>1589692.2</v>
      </c>
      <c r="AR628" s="7">
        <v>80132156.840000004</v>
      </c>
      <c r="AS628" s="7">
        <v>43191687.090000004</v>
      </c>
      <c r="AT628" s="7">
        <v>5870758.2199999997</v>
      </c>
      <c r="AU628" s="7">
        <v>3990436.77</v>
      </c>
      <c r="AV628" s="7">
        <v>101527618.3</v>
      </c>
      <c r="AW628" s="7">
        <v>46714717.859999999</v>
      </c>
      <c r="AX628" s="7">
        <v>5098843.01</v>
      </c>
      <c r="AY628" s="7">
        <v>132983.26</v>
      </c>
      <c r="AZ628" s="7">
        <v>110464836.64</v>
      </c>
      <c r="BA628" s="7">
        <v>60297569.520000003</v>
      </c>
      <c r="BB628" s="7">
        <v>4139289.6</v>
      </c>
      <c r="BC628" s="7"/>
      <c r="BD628" s="7"/>
      <c r="BE628" s="7"/>
      <c r="BF628" s="7"/>
    </row>
    <row r="629" spans="1:58" hidden="1" x14ac:dyDescent="0.25">
      <c r="A629" s="3" t="s">
        <v>35</v>
      </c>
      <c r="B629" s="3" t="str">
        <f t="shared" si="228"/>
        <v>AM</v>
      </c>
      <c r="C629" s="3" t="s">
        <v>1527</v>
      </c>
      <c r="D629" s="3">
        <v>6</v>
      </c>
      <c r="E629" s="11">
        <f t="shared" si="219"/>
        <v>0</v>
      </c>
      <c r="F629" s="11">
        <f t="shared" si="220"/>
        <v>1</v>
      </c>
      <c r="G629" s="7">
        <v>19.886595351142979</v>
      </c>
      <c r="H629" s="11">
        <f t="shared" si="221"/>
        <v>0.3977319070228596</v>
      </c>
      <c r="I629" s="7">
        <f t="shared" si="222"/>
        <v>-67359127.17457366</v>
      </c>
      <c r="J629" s="7">
        <v>35126764.850000001</v>
      </c>
      <c r="K629" s="12">
        <v>0.11470000000000001</v>
      </c>
      <c r="L629" s="7">
        <v>-1313741</v>
      </c>
      <c r="M629" s="10">
        <f t="shared" si="223"/>
        <v>3.7399999846555752E-2</v>
      </c>
      <c r="N629" s="12">
        <f t="shared" si="224"/>
        <v>0.15209999984655576</v>
      </c>
      <c r="O629" s="7">
        <f t="shared" si="225"/>
        <v>-4041547.6304744193</v>
      </c>
      <c r="P629" s="11">
        <f t="shared" si="226"/>
        <v>0.11505607327440572</v>
      </c>
      <c r="Q629" s="12">
        <f t="shared" si="227"/>
        <v>0.22975607327440573</v>
      </c>
      <c r="R629" s="12">
        <f t="shared" si="229"/>
        <v>7.765607342784997E-2</v>
      </c>
      <c r="S629" s="12">
        <f t="shared" si="230"/>
        <v>0.51055932614196164</v>
      </c>
      <c r="T629" s="7">
        <f t="shared" si="232"/>
        <v>-111842430.23999998</v>
      </c>
      <c r="U629" s="7">
        <f t="shared" si="233"/>
        <v>17130819.57</v>
      </c>
      <c r="V629" s="7">
        <f t="shared" si="233"/>
        <v>121125436.08</v>
      </c>
      <c r="W629" s="7">
        <f t="shared" si="233"/>
        <v>23382206.02</v>
      </c>
      <c r="X629" s="7">
        <f t="shared" si="233"/>
        <v>15534392.289999999</v>
      </c>
      <c r="Y629" s="7" t="str">
        <f t="shared" si="234"/>
        <v/>
      </c>
      <c r="Z629" s="7" t="str">
        <f t="shared" si="235"/>
        <v/>
      </c>
      <c r="AA629" s="7" t="str">
        <f t="shared" si="236"/>
        <v/>
      </c>
      <c r="AB629" s="7" t="str">
        <f t="shared" si="236"/>
        <v/>
      </c>
      <c r="AC629" s="8" t="str">
        <f t="shared" si="237"/>
        <v/>
      </c>
      <c r="AE629" s="9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>
        <v>12194906.800000001</v>
      </c>
      <c r="AR629" s="7">
        <v>-66883505.649999999</v>
      </c>
      <c r="AS629" s="7">
        <v>0</v>
      </c>
      <c r="AT629" s="7">
        <v>6543906.6799999997</v>
      </c>
      <c r="AU629" s="7">
        <v>13116132.23</v>
      </c>
      <c r="AV629" s="7">
        <v>114193459.22</v>
      </c>
      <c r="AW629" s="7">
        <v>17036289.870000001</v>
      </c>
      <c r="AX629" s="7">
        <v>0</v>
      </c>
      <c r="AY629" s="7">
        <v>17130819.57</v>
      </c>
      <c r="AZ629" s="7">
        <v>121125436.08</v>
      </c>
      <c r="BA629" s="7">
        <v>23382206.02</v>
      </c>
      <c r="BB629" s="7">
        <v>15534392.289999999</v>
      </c>
      <c r="BC629" s="7"/>
      <c r="BD629" s="7"/>
      <c r="BE629" s="7"/>
      <c r="BF629" s="7"/>
    </row>
    <row r="630" spans="1:58" hidden="1" x14ac:dyDescent="0.25">
      <c r="A630" s="3" t="s">
        <v>795</v>
      </c>
      <c r="B630" s="3" t="str">
        <f t="shared" si="228"/>
        <v>PR</v>
      </c>
      <c r="C630" s="3" t="s">
        <v>1529</v>
      </c>
      <c r="D630" s="3">
        <v>5</v>
      </c>
      <c r="E630" s="11">
        <f t="shared" si="219"/>
        <v>0.2355026314064135</v>
      </c>
      <c r="F630" s="11">
        <f t="shared" si="220"/>
        <v>0.76449736859358652</v>
      </c>
      <c r="G630" s="7">
        <v>28.570181884164441</v>
      </c>
      <c r="H630" s="11">
        <f t="shared" si="221"/>
        <v>0.43683657741367737</v>
      </c>
      <c r="I630" s="7">
        <f t="shared" si="222"/>
        <v>-106208070.53674109</v>
      </c>
      <c r="J630" s="7">
        <v>56958939.280000001</v>
      </c>
      <c r="K630" s="12">
        <v>0.11</v>
      </c>
      <c r="L630" s="7">
        <v>-6387570.3899999997</v>
      </c>
      <c r="M630" s="10">
        <f t="shared" si="223"/>
        <v>0.11214342245033464</v>
      </c>
      <c r="N630" s="12">
        <f t="shared" si="224"/>
        <v>0.22214342245033464</v>
      </c>
      <c r="O630" s="7">
        <f t="shared" si="225"/>
        <v>-6372484.2322044652</v>
      </c>
      <c r="P630" s="11">
        <f t="shared" si="226"/>
        <v>0.11187856221968018</v>
      </c>
      <c r="Q630" s="12">
        <f t="shared" si="227"/>
        <v>0.22187856221968016</v>
      </c>
      <c r="R630" s="12">
        <f t="shared" si="229"/>
        <v>-2.6486023065447339E-4</v>
      </c>
      <c r="S630" s="12">
        <f t="shared" si="230"/>
        <v>-1.1922938241112346E-3</v>
      </c>
      <c r="T630" s="7">
        <f t="shared" si="232"/>
        <v>-188591918.92999998</v>
      </c>
      <c r="U630" s="7">
        <f t="shared" si="233"/>
        <v>82443554.670000002</v>
      </c>
      <c r="V630" s="7">
        <f t="shared" si="233"/>
        <v>144178025.75999999</v>
      </c>
      <c r="W630" s="7">
        <f t="shared" si="233"/>
        <v>127233508.94</v>
      </c>
      <c r="X630" s="7">
        <f t="shared" si="233"/>
        <v>376061.1</v>
      </c>
      <c r="Y630" s="7" t="str">
        <f t="shared" si="234"/>
        <v/>
      </c>
      <c r="Z630" s="7" t="str">
        <f t="shared" si="235"/>
        <v/>
      </c>
      <c r="AA630" s="7" t="str">
        <f t="shared" si="236"/>
        <v/>
      </c>
      <c r="AB630" s="7" t="str">
        <f t="shared" si="236"/>
        <v/>
      </c>
      <c r="AC630" s="8" t="str">
        <f t="shared" si="237"/>
        <v/>
      </c>
      <c r="AE630" s="9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>
        <v>52249655.710000001</v>
      </c>
      <c r="AR630" s="7">
        <v>95056443.150000006</v>
      </c>
      <c r="AS630" s="7">
        <v>76421896.450000003</v>
      </c>
      <c r="AT630" s="7">
        <v>424891.51</v>
      </c>
      <c r="AU630" s="7">
        <v>70433217.700000003</v>
      </c>
      <c r="AV630" s="7">
        <v>122578740.58</v>
      </c>
      <c r="AW630" s="7">
        <v>91041064.260000005</v>
      </c>
      <c r="AX630" s="7">
        <v>419874.86</v>
      </c>
      <c r="AY630" s="7">
        <v>82443554.670000002</v>
      </c>
      <c r="AZ630" s="7">
        <v>144178025.75999999</v>
      </c>
      <c r="BA630" s="7">
        <v>127233508.94</v>
      </c>
      <c r="BB630" s="7">
        <v>376061.1</v>
      </c>
      <c r="BC630" s="7"/>
      <c r="BD630" s="7"/>
      <c r="BE630" s="7"/>
      <c r="BF630" s="7"/>
    </row>
    <row r="631" spans="1:58" hidden="1" x14ac:dyDescent="0.25">
      <c r="A631" s="3" t="s">
        <v>74</v>
      </c>
      <c r="B631" s="3" t="str">
        <f t="shared" si="228"/>
        <v>CE</v>
      </c>
      <c r="C631" s="3" t="s">
        <v>1528</v>
      </c>
      <c r="D631" s="3">
        <v>6</v>
      </c>
      <c r="E631" s="11">
        <f t="shared" si="219"/>
        <v>0</v>
      </c>
      <c r="F631" s="11">
        <f t="shared" si="220"/>
        <v>1</v>
      </c>
      <c r="G631" s="7">
        <v>23.504715964528501</v>
      </c>
      <c r="H631" s="11">
        <f t="shared" si="221"/>
        <v>0.47009431929057</v>
      </c>
      <c r="I631" s="7">
        <f t="shared" si="222"/>
        <v>-23790916.509082478</v>
      </c>
      <c r="J631" s="7">
        <v>18129171.18</v>
      </c>
      <c r="K631" s="12">
        <v>0.11</v>
      </c>
      <c r="L631" s="7">
        <v>-513055.54</v>
      </c>
      <c r="M631" s="10">
        <f t="shared" si="223"/>
        <v>2.8299999757628192E-2</v>
      </c>
      <c r="N631" s="12">
        <f t="shared" si="224"/>
        <v>0.13829999975762819</v>
      </c>
      <c r="O631" s="7">
        <f t="shared" si="225"/>
        <v>-1427454.9905449485</v>
      </c>
      <c r="P631" s="11">
        <f t="shared" si="226"/>
        <v>7.8738017109116876E-2</v>
      </c>
      <c r="Q631" s="12">
        <f t="shared" si="227"/>
        <v>0.18873801710911686</v>
      </c>
      <c r="R631" s="12">
        <f t="shared" si="229"/>
        <v>5.0438017351488673E-2</v>
      </c>
      <c r="S631" s="12">
        <f t="shared" si="230"/>
        <v>0.36470005379524006</v>
      </c>
      <c r="T631" s="7">
        <f t="shared" si="232"/>
        <v>-44896511.539999999</v>
      </c>
      <c r="U631" s="7">
        <f t="shared" si="233"/>
        <v>19000919.440000001</v>
      </c>
      <c r="V631" s="7">
        <f t="shared" si="233"/>
        <v>61056034.719999999</v>
      </c>
      <c r="W631" s="7">
        <f t="shared" si="233"/>
        <v>2841396.26</v>
      </c>
      <c r="X631" s="7">
        <f t="shared" si="233"/>
        <v>0</v>
      </c>
      <c r="Y631" s="7" t="str">
        <f t="shared" si="234"/>
        <v/>
      </c>
      <c r="Z631" s="7" t="str">
        <f t="shared" si="235"/>
        <v/>
      </c>
      <c r="AA631" s="7" t="str">
        <f t="shared" si="236"/>
        <v/>
      </c>
      <c r="AB631" s="7" t="str">
        <f t="shared" si="236"/>
        <v/>
      </c>
      <c r="AC631" s="8" t="str">
        <f t="shared" si="237"/>
        <v/>
      </c>
      <c r="AE631" s="9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>
        <v>10066590.17</v>
      </c>
      <c r="AR631" s="7">
        <v>12630042.550000001</v>
      </c>
      <c r="AS631" s="7">
        <v>1837308.44</v>
      </c>
      <c r="AT631" s="7">
        <v>0</v>
      </c>
      <c r="AU631" s="7">
        <v>13936723.35</v>
      </c>
      <c r="AV631" s="7">
        <v>36811737.490000002</v>
      </c>
      <c r="AW631" s="7">
        <v>2737127.5</v>
      </c>
      <c r="AX631" s="7">
        <v>0</v>
      </c>
      <c r="AY631" s="7">
        <v>19000919.440000001</v>
      </c>
      <c r="AZ631" s="7">
        <v>61056034.719999999</v>
      </c>
      <c r="BA631" s="7">
        <v>2841396.26</v>
      </c>
      <c r="BB631" s="7">
        <v>0</v>
      </c>
      <c r="BC631" s="7"/>
      <c r="BD631" s="7"/>
      <c r="BE631" s="7"/>
      <c r="BF631" s="7"/>
    </row>
    <row r="632" spans="1:58" hidden="1" x14ac:dyDescent="0.25">
      <c r="A632" s="3" t="s">
        <v>796</v>
      </c>
      <c r="B632" s="3" t="str">
        <f t="shared" si="228"/>
        <v>PR</v>
      </c>
      <c r="C632" s="3" t="s">
        <v>1529</v>
      </c>
      <c r="D632" s="3">
        <v>6</v>
      </c>
      <c r="E632" s="11">
        <f t="shared" si="219"/>
        <v>0</v>
      </c>
      <c r="F632" s="11">
        <f t="shared" si="220"/>
        <v>1</v>
      </c>
      <c r="G632" s="7">
        <v>11.985955941730273</v>
      </c>
      <c r="H632" s="11">
        <f t="shared" si="221"/>
        <v>0.23971911883460545</v>
      </c>
      <c r="I632" s="7">
        <f t="shared" si="222"/>
        <v>-10957497.397827769</v>
      </c>
      <c r="J632" s="7">
        <v>9374186.7400000002</v>
      </c>
      <c r="K632" s="12">
        <v>0.14990000000000001</v>
      </c>
      <c r="L632" s="7">
        <v>-276538.51</v>
      </c>
      <c r="M632" s="10">
        <f t="shared" si="223"/>
        <v>2.9500000124810827E-2</v>
      </c>
      <c r="N632" s="12">
        <f t="shared" si="224"/>
        <v>0.17940000012481083</v>
      </c>
      <c r="O632" s="7">
        <f t="shared" si="225"/>
        <v>-657449.8438696661</v>
      </c>
      <c r="P632" s="11">
        <f t="shared" si="226"/>
        <v>7.013406731746695E-2</v>
      </c>
      <c r="Q632" s="12">
        <f t="shared" si="227"/>
        <v>0.22003406731746694</v>
      </c>
      <c r="R632" s="12">
        <f t="shared" si="229"/>
        <v>4.0634067192656109E-2</v>
      </c>
      <c r="S632" s="12">
        <f t="shared" si="230"/>
        <v>0.22649981696982424</v>
      </c>
      <c r="T632" s="7">
        <f t="shared" si="232"/>
        <v>-14412433.18</v>
      </c>
      <c r="U632" s="7">
        <f t="shared" si="233"/>
        <v>32964279.32</v>
      </c>
      <c r="V632" s="7">
        <f t="shared" si="233"/>
        <v>22440435.850000001</v>
      </c>
      <c r="W632" s="7">
        <f t="shared" si="233"/>
        <v>24936276.649999999</v>
      </c>
      <c r="X632" s="7">
        <f t="shared" si="233"/>
        <v>0</v>
      </c>
      <c r="Y632" s="7" t="str">
        <f t="shared" si="234"/>
        <v/>
      </c>
      <c r="Z632" s="7" t="str">
        <f t="shared" si="235"/>
        <v/>
      </c>
      <c r="AA632" s="7" t="str">
        <f t="shared" si="236"/>
        <v/>
      </c>
      <c r="AB632" s="7" t="str">
        <f t="shared" si="236"/>
        <v/>
      </c>
      <c r="AC632" s="8" t="str">
        <f t="shared" si="237"/>
        <v/>
      </c>
      <c r="AE632" s="9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>
        <v>14654523.960000001</v>
      </c>
      <c r="AR632" s="7">
        <v>23133677.82</v>
      </c>
      <c r="AS632" s="7">
        <v>14283638.17</v>
      </c>
      <c r="AT632" s="7">
        <v>0</v>
      </c>
      <c r="AU632" s="7">
        <v>23191064.420000002</v>
      </c>
      <c r="AV632" s="7">
        <v>18022030.440000001</v>
      </c>
      <c r="AW632" s="7">
        <v>18880819.48</v>
      </c>
      <c r="AX632" s="7">
        <v>0</v>
      </c>
      <c r="AY632" s="7">
        <v>32964279.32</v>
      </c>
      <c r="AZ632" s="7">
        <v>22440435.850000001</v>
      </c>
      <c r="BA632" s="7">
        <v>24936276.649999999</v>
      </c>
      <c r="BB632" s="7">
        <v>0</v>
      </c>
      <c r="BC632" s="7"/>
      <c r="BD632" s="7"/>
      <c r="BE632" s="7"/>
      <c r="BF632" s="7"/>
    </row>
    <row r="633" spans="1:58" hidden="1" x14ac:dyDescent="0.25">
      <c r="A633" s="3" t="s">
        <v>46</v>
      </c>
      <c r="B633" s="3" t="str">
        <f t="shared" si="228"/>
        <v>BA</v>
      </c>
      <c r="C633" s="3" t="s">
        <v>1528</v>
      </c>
      <c r="D633" s="3">
        <v>5</v>
      </c>
      <c r="E633" s="11">
        <f t="shared" si="219"/>
        <v>0.49989174510999207</v>
      </c>
      <c r="F633" s="11">
        <f t="shared" si="220"/>
        <v>0.50010825489000799</v>
      </c>
      <c r="G633" s="7">
        <v>19.234983603176531</v>
      </c>
      <c r="H633" s="11">
        <f t="shared" si="221"/>
        <v>0.19239148165245065</v>
      </c>
      <c r="I633" s="7">
        <f t="shared" si="222"/>
        <v>-63044892.255089968</v>
      </c>
      <c r="J633" s="7">
        <v>34973943.395999998</v>
      </c>
      <c r="K633" s="12">
        <v>0.11</v>
      </c>
      <c r="L633" s="7">
        <v>-1020267.47</v>
      </c>
      <c r="M633" s="10">
        <f t="shared" si="223"/>
        <v>2.9172217111688038E-2</v>
      </c>
      <c r="N633" s="12">
        <f t="shared" si="224"/>
        <v>0.13917221711168803</v>
      </c>
      <c r="O633" s="7">
        <f t="shared" si="225"/>
        <v>-3782693.5353053981</v>
      </c>
      <c r="P633" s="11">
        <f t="shared" si="226"/>
        <v>0.10815747862558811</v>
      </c>
      <c r="Q633" s="12">
        <f t="shared" si="227"/>
        <v>0.2181574786255881</v>
      </c>
      <c r="R633" s="12">
        <f t="shared" si="229"/>
        <v>7.8985261513900062E-2</v>
      </c>
      <c r="S633" s="12">
        <f t="shared" si="230"/>
        <v>0.56753613007769399</v>
      </c>
      <c r="T633" s="7">
        <f t="shared" si="232"/>
        <v>-78063679.149999991</v>
      </c>
      <c r="U633" s="7">
        <f t="shared" si="233"/>
        <v>1942790.52</v>
      </c>
      <c r="V633" s="7">
        <f t="shared" si="233"/>
        <v>39040290.350000001</v>
      </c>
      <c r="W633" s="7">
        <f t="shared" si="233"/>
        <v>54122740.18</v>
      </c>
      <c r="X633" s="7">
        <f t="shared" si="233"/>
        <v>13156560.859999999</v>
      </c>
      <c r="Y633" s="7" t="str">
        <f t="shared" si="234"/>
        <v/>
      </c>
      <c r="Z633" s="7" t="str">
        <f t="shared" si="235"/>
        <v/>
      </c>
      <c r="AA633" s="7" t="str">
        <f t="shared" si="236"/>
        <v/>
      </c>
      <c r="AB633" s="7" t="str">
        <f t="shared" si="236"/>
        <v/>
      </c>
      <c r="AC633" s="8" t="str">
        <f t="shared" si="237"/>
        <v/>
      </c>
      <c r="AE633" s="9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>
        <v>1942790.52</v>
      </c>
      <c r="AR633" s="7">
        <v>39040290.350000001</v>
      </c>
      <c r="AS633" s="7">
        <v>54122740.18</v>
      </c>
      <c r="AT633" s="7">
        <v>13156560.859999999</v>
      </c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</row>
    <row r="634" spans="1:58" hidden="1" x14ac:dyDescent="0.25">
      <c r="A634" s="3" t="s">
        <v>178</v>
      </c>
      <c r="B634" s="3" t="str">
        <f t="shared" si="228"/>
        <v>GO</v>
      </c>
      <c r="C634" s="3" t="s">
        <v>1526</v>
      </c>
      <c r="D634" s="3">
        <v>6</v>
      </c>
      <c r="E634" s="11">
        <f t="shared" ref="E634:E689" si="238">IF(U634+X634&gt;=W634,0,(U634+X634-W634)/T634)</f>
        <v>0.45227398254119805</v>
      </c>
      <c r="F634" s="11">
        <f t="shared" ref="F634:F689" si="239">IF(T634&gt;=0,0,1-E634)</f>
        <v>0.54772601745880189</v>
      </c>
      <c r="G634" s="7">
        <v>18.875227830795581</v>
      </c>
      <c r="H634" s="11">
        <f t="shared" ref="H634:H689" si="240">IF(T634&gt;0,"",G634*$G$2*F634/100)</f>
        <v>0.20676906736778405</v>
      </c>
      <c r="I634" s="7">
        <f t="shared" ref="I634:I689" si="241">IF(T634&gt;0,"",T634*(1-H634))</f>
        <v>-53256463.39461603</v>
      </c>
      <c r="J634" s="7">
        <v>20250038.77</v>
      </c>
      <c r="K634" s="12">
        <v>0.11</v>
      </c>
      <c r="L634" s="7">
        <v>-765451.47</v>
      </c>
      <c r="M634" s="10">
        <f t="shared" ref="M634:M689" si="242">L634*-1/J634</f>
        <v>3.7800000221925499E-2</v>
      </c>
      <c r="N634" s="12">
        <f t="shared" ref="N634:N689" si="243">M634+K634</f>
        <v>0.14780000022192549</v>
      </c>
      <c r="O634" s="7">
        <f t="shared" ref="O634:O689" si="244">6%*I634</f>
        <v>-3195387.8036769619</v>
      </c>
      <c r="P634" s="11">
        <f t="shared" ref="P634:P689" si="245">O634*-1/J634</f>
        <v>0.15779662646428413</v>
      </c>
      <c r="Q634" s="12">
        <f t="shared" ref="Q634:Q689" si="246">P634+K634</f>
        <v>0.26779662646428415</v>
      </c>
      <c r="R634" s="12">
        <f t="shared" si="229"/>
        <v>0.11999662624235866</v>
      </c>
      <c r="S634" s="12">
        <f t="shared" si="230"/>
        <v>0.81188515603640488</v>
      </c>
      <c r="T634" s="7">
        <f t="shared" si="232"/>
        <v>-67138661.900000006</v>
      </c>
      <c r="U634" s="7">
        <f t="shared" si="233"/>
        <v>11917818.949999999</v>
      </c>
      <c r="V634" s="7">
        <f t="shared" si="233"/>
        <v>36773591.899999999</v>
      </c>
      <c r="W634" s="7">
        <f t="shared" si="233"/>
        <v>46557935.75</v>
      </c>
      <c r="X634" s="7">
        <f t="shared" si="233"/>
        <v>4275046.8</v>
      </c>
      <c r="Y634" s="7" t="str">
        <f t="shared" si="234"/>
        <v/>
      </c>
      <c r="Z634" s="7" t="str">
        <f t="shared" si="235"/>
        <v/>
      </c>
      <c r="AA634" s="7" t="str">
        <f t="shared" si="236"/>
        <v/>
      </c>
      <c r="AB634" s="7" t="str">
        <f t="shared" si="236"/>
        <v/>
      </c>
      <c r="AC634" s="8" t="str">
        <f t="shared" si="237"/>
        <v/>
      </c>
      <c r="AE634" s="9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>
        <v>7420214.3899999997</v>
      </c>
      <c r="AR634" s="7">
        <v>15159177.880000001</v>
      </c>
      <c r="AS634" s="7">
        <v>25135970.27</v>
      </c>
      <c r="AT634" s="7">
        <v>4128812.1</v>
      </c>
      <c r="AU634" s="7">
        <v>9490286.3599999994</v>
      </c>
      <c r="AV634" s="7">
        <v>18431603.559999999</v>
      </c>
      <c r="AW634" s="7">
        <v>30749593.460000001</v>
      </c>
      <c r="AX634" s="7">
        <v>4321305</v>
      </c>
      <c r="AY634" s="7">
        <v>11917818.949999999</v>
      </c>
      <c r="AZ634" s="7">
        <v>36773591.899999999</v>
      </c>
      <c r="BA634" s="7">
        <v>46557935.75</v>
      </c>
      <c r="BB634" s="7">
        <v>4275046.8</v>
      </c>
      <c r="BC634" s="7"/>
      <c r="BD634" s="7"/>
      <c r="BE634" s="7"/>
      <c r="BF634" s="7"/>
    </row>
    <row r="635" spans="1:58" hidden="1" x14ac:dyDescent="0.25">
      <c r="A635" s="3" t="s">
        <v>354</v>
      </c>
      <c r="B635" s="3" t="str">
        <f t="shared" ref="B635:B690" si="247">RIGHT(A635,2)</f>
        <v>MG</v>
      </c>
      <c r="C635" s="3" t="s">
        <v>1530</v>
      </c>
      <c r="D635" s="3">
        <v>4</v>
      </c>
      <c r="E635" s="11">
        <f t="shared" si="238"/>
        <v>0</v>
      </c>
      <c r="F635" s="11">
        <f t="shared" si="239"/>
        <v>1</v>
      </c>
      <c r="G635" s="7">
        <v>21.305675547754966</v>
      </c>
      <c r="H635" s="11">
        <f t="shared" si="240"/>
        <v>0.42611351095509931</v>
      </c>
      <c r="I635" s="7">
        <f t="shared" si="241"/>
        <v>-179298642.67242473</v>
      </c>
      <c r="J635" s="7">
        <v>86643129.620000005</v>
      </c>
      <c r="K635" s="12">
        <v>0.11</v>
      </c>
      <c r="L635" s="7">
        <v>-8447705.1400000006</v>
      </c>
      <c r="M635" s="10">
        <f t="shared" si="242"/>
        <v>9.7500000023660272E-2</v>
      </c>
      <c r="N635" s="12">
        <f t="shared" si="243"/>
        <v>0.20750000002366026</v>
      </c>
      <c r="O635" s="7">
        <f t="shared" si="244"/>
        <v>-10757918.560345484</v>
      </c>
      <c r="P635" s="11">
        <f t="shared" si="245"/>
        <v>0.12416355004173595</v>
      </c>
      <c r="Q635" s="12">
        <f t="shared" si="246"/>
        <v>0.23416355004173595</v>
      </c>
      <c r="R635" s="12">
        <f t="shared" ref="R635:R690" si="248">Q635-N635</f>
        <v>2.6663550018075688E-2</v>
      </c>
      <c r="S635" s="12">
        <f t="shared" ref="S635:S690" si="249">Q635/N635-1</f>
        <v>0.12849903621703795</v>
      </c>
      <c r="T635" s="7">
        <f t="shared" si="232"/>
        <v>-312428757.41999996</v>
      </c>
      <c r="U635" s="7">
        <f t="shared" si="233"/>
        <v>158229769.53</v>
      </c>
      <c r="V635" s="7">
        <f t="shared" si="233"/>
        <v>327616317.38999999</v>
      </c>
      <c r="W635" s="7">
        <f t="shared" si="233"/>
        <v>143042209.56</v>
      </c>
      <c r="X635" s="7">
        <f t="shared" si="233"/>
        <v>0</v>
      </c>
      <c r="Y635" s="7" t="str">
        <f t="shared" si="234"/>
        <v/>
      </c>
      <c r="Z635" s="7" t="str">
        <f t="shared" si="235"/>
        <v/>
      </c>
      <c r="AA635" s="7" t="str">
        <f t="shared" si="236"/>
        <v/>
      </c>
      <c r="AB635" s="7" t="str">
        <f t="shared" si="236"/>
        <v/>
      </c>
      <c r="AC635" s="8" t="str">
        <f t="shared" si="237"/>
        <v/>
      </c>
      <c r="AE635" s="9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>
        <v>92073972.129999995</v>
      </c>
      <c r="AR635" s="7">
        <v>281083527.76999998</v>
      </c>
      <c r="AS635" s="7">
        <v>78375974.700000003</v>
      </c>
      <c r="AT635" s="7">
        <v>0</v>
      </c>
      <c r="AU635" s="7">
        <v>117245665.8</v>
      </c>
      <c r="AV635" s="7">
        <v>309746435.72000003</v>
      </c>
      <c r="AW635" s="7">
        <v>111571519.3</v>
      </c>
      <c r="AX635" s="7">
        <v>0</v>
      </c>
      <c r="AY635" s="7">
        <v>158229769.53</v>
      </c>
      <c r="AZ635" s="7">
        <v>327616317.38999999</v>
      </c>
      <c r="BA635" s="7">
        <v>143042209.56</v>
      </c>
      <c r="BB635" s="7">
        <v>0</v>
      </c>
      <c r="BC635" s="7"/>
      <c r="BD635" s="7"/>
      <c r="BE635" s="7"/>
      <c r="BF635" s="7"/>
    </row>
    <row r="636" spans="1:58" hidden="1" x14ac:dyDescent="0.25">
      <c r="A636" s="3" t="s">
        <v>355</v>
      </c>
      <c r="B636" s="3" t="str">
        <f t="shared" si="247"/>
        <v>MG</v>
      </c>
      <c r="C636" s="3" t="s">
        <v>1530</v>
      </c>
      <c r="D636" s="3">
        <v>6</v>
      </c>
      <c r="E636" s="11">
        <f t="shared" si="238"/>
        <v>6.9644365018683124E-2</v>
      </c>
      <c r="F636" s="11">
        <f t="shared" si="239"/>
        <v>0.9303556349813169</v>
      </c>
      <c r="G636" s="7">
        <v>21.522531553769753</v>
      </c>
      <c r="H636" s="11">
        <f t="shared" si="240"/>
        <v>0.40047217020225773</v>
      </c>
      <c r="I636" s="7">
        <f t="shared" si="241"/>
        <v>-24180033.762013286</v>
      </c>
      <c r="J636" s="7">
        <v>12810619.031999998</v>
      </c>
      <c r="K636" s="12">
        <v>0.11</v>
      </c>
      <c r="L636" s="7">
        <v>-496537.18</v>
      </c>
      <c r="M636" s="10">
        <f t="shared" si="242"/>
        <v>3.8759811587534228E-2</v>
      </c>
      <c r="N636" s="12">
        <f t="shared" si="243"/>
        <v>0.14875981158753424</v>
      </c>
      <c r="O636" s="7">
        <f t="shared" si="244"/>
        <v>-1450802.025720797</v>
      </c>
      <c r="P636" s="11">
        <f t="shared" si="245"/>
        <v>0.1132499547521317</v>
      </c>
      <c r="Q636" s="12">
        <f t="shared" si="246"/>
        <v>0.22324995475213172</v>
      </c>
      <c r="R636" s="12">
        <f t="shared" si="248"/>
        <v>7.4490143164597483E-2</v>
      </c>
      <c r="S636" s="12">
        <f t="shared" si="249"/>
        <v>0.50074104268924469</v>
      </c>
      <c r="T636" s="7">
        <f t="shared" si="232"/>
        <v>-40331795.390000001</v>
      </c>
      <c r="U636" s="7">
        <f t="shared" si="233"/>
        <v>16634211.199999999</v>
      </c>
      <c r="V636" s="7">
        <f t="shared" si="233"/>
        <v>37522913.109999999</v>
      </c>
      <c r="W636" s="7">
        <f t="shared" si="233"/>
        <v>22390119.32</v>
      </c>
      <c r="X636" s="7">
        <f t="shared" si="233"/>
        <v>2947025.84</v>
      </c>
      <c r="Y636" s="7" t="str">
        <f t="shared" si="234"/>
        <v/>
      </c>
      <c r="Z636" s="7" t="str">
        <f t="shared" si="235"/>
        <v/>
      </c>
      <c r="AA636" s="7" t="str">
        <f t="shared" si="236"/>
        <v/>
      </c>
      <c r="AB636" s="7" t="str">
        <f t="shared" si="236"/>
        <v/>
      </c>
      <c r="AC636" s="8" t="str">
        <f t="shared" si="237"/>
        <v/>
      </c>
      <c r="AE636" s="9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>
        <v>16634211.199999999</v>
      </c>
      <c r="AR636" s="7">
        <v>35985358.020000003</v>
      </c>
      <c r="AS636" s="7">
        <v>17052020.140000001</v>
      </c>
      <c r="AT636" s="7">
        <v>2947025.84</v>
      </c>
      <c r="AU636" s="7">
        <v>16634211.199999999</v>
      </c>
      <c r="AV636" s="7">
        <v>37522913.109999999</v>
      </c>
      <c r="AW636" s="7">
        <v>22390119.32</v>
      </c>
      <c r="AX636" s="7">
        <v>2947025.84</v>
      </c>
      <c r="AY636" s="7"/>
      <c r="AZ636" s="7"/>
      <c r="BA636" s="7"/>
      <c r="BB636" s="7"/>
      <c r="BC636" s="7"/>
      <c r="BD636" s="7"/>
      <c r="BE636" s="7"/>
      <c r="BF636" s="7"/>
    </row>
    <row r="637" spans="1:58" hidden="1" x14ac:dyDescent="0.25">
      <c r="A637" s="3" t="s">
        <v>36</v>
      </c>
      <c r="B637" s="3" t="str">
        <f t="shared" si="247"/>
        <v>AM</v>
      </c>
      <c r="C637" s="3" t="s">
        <v>1527</v>
      </c>
      <c r="D637" s="3">
        <v>5</v>
      </c>
      <c r="E637" s="11">
        <f t="shared" si="238"/>
        <v>0.43995973329497379</v>
      </c>
      <c r="F637" s="11">
        <f t="shared" si="239"/>
        <v>0.56004026670502616</v>
      </c>
      <c r="G637" s="7">
        <v>16.74497778442958</v>
      </c>
      <c r="H637" s="11">
        <f t="shared" si="240"/>
        <v>0.1875572364872336</v>
      </c>
      <c r="I637" s="7">
        <f t="shared" si="241"/>
        <v>-181875015.10441846</v>
      </c>
      <c r="J637" s="7">
        <v>56365029.06000001</v>
      </c>
      <c r="K637" s="12">
        <v>0.11</v>
      </c>
      <c r="L637" s="7">
        <v>-3502131.19</v>
      </c>
      <c r="M637" s="10">
        <f t="shared" si="242"/>
        <v>6.2133050375473349E-2</v>
      </c>
      <c r="N637" s="12">
        <f t="shared" si="243"/>
        <v>0.17213305037547336</v>
      </c>
      <c r="O637" s="7">
        <f t="shared" si="244"/>
        <v>-10912500.906265108</v>
      </c>
      <c r="P637" s="11">
        <f t="shared" si="245"/>
        <v>0.19360410325787039</v>
      </c>
      <c r="Q637" s="12">
        <f t="shared" si="246"/>
        <v>0.30360410325787041</v>
      </c>
      <c r="R637" s="12">
        <f t="shared" si="248"/>
        <v>0.13147105288239705</v>
      </c>
      <c r="S637" s="12">
        <f t="shared" si="249"/>
        <v>0.76377576877665043</v>
      </c>
      <c r="T637" s="7">
        <f t="shared" si="232"/>
        <v>-223861942.37</v>
      </c>
      <c r="U637" s="7">
        <f t="shared" si="233"/>
        <v>172155.45</v>
      </c>
      <c r="V637" s="7">
        <f t="shared" si="233"/>
        <v>125371701.91</v>
      </c>
      <c r="W637" s="7">
        <f t="shared" si="233"/>
        <v>98662395.909999996</v>
      </c>
      <c r="X637" s="7">
        <f t="shared" si="233"/>
        <v>0</v>
      </c>
      <c r="Y637" s="7" t="str">
        <f t="shared" si="234"/>
        <v/>
      </c>
      <c r="Z637" s="7" t="str">
        <f t="shared" si="235"/>
        <v/>
      </c>
      <c r="AA637" s="7" t="str">
        <f t="shared" si="236"/>
        <v/>
      </c>
      <c r="AB637" s="7" t="str">
        <f t="shared" si="236"/>
        <v/>
      </c>
      <c r="AC637" s="8" t="str">
        <f t="shared" si="237"/>
        <v/>
      </c>
      <c r="AE637" s="9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>
        <v>19428960.850000001</v>
      </c>
      <c r="AR637" s="7">
        <v>89113347.430000007</v>
      </c>
      <c r="AS637" s="7">
        <v>47436627.039999999</v>
      </c>
      <c r="AT637" s="7">
        <v>0</v>
      </c>
      <c r="AU637" s="7">
        <v>172155.45</v>
      </c>
      <c r="AV637" s="7">
        <v>125371701.91</v>
      </c>
      <c r="AW637" s="7">
        <v>98662395.909999996</v>
      </c>
      <c r="AX637" s="7">
        <v>0</v>
      </c>
      <c r="AY637" s="7"/>
      <c r="AZ637" s="7"/>
      <c r="BA637" s="7"/>
      <c r="BB637" s="7"/>
      <c r="BC637" s="7"/>
      <c r="BD637" s="7"/>
      <c r="BE637" s="7"/>
      <c r="BF637" s="7"/>
    </row>
    <row r="638" spans="1:58" hidden="1" x14ac:dyDescent="0.25">
      <c r="A638" s="3" t="s">
        <v>639</v>
      </c>
      <c r="B638" s="3" t="str">
        <f t="shared" si="247"/>
        <v>PE</v>
      </c>
      <c r="C638" s="3" t="s">
        <v>1528</v>
      </c>
      <c r="D638" s="3">
        <v>7</v>
      </c>
      <c r="E638" s="11">
        <f t="shared" si="238"/>
        <v>0</v>
      </c>
      <c r="F638" s="11">
        <f t="shared" si="239"/>
        <v>1</v>
      </c>
      <c r="G638" s="7">
        <v>21.802769125803469</v>
      </c>
      <c r="H638" s="11">
        <f t="shared" si="240"/>
        <v>0.43605538251606935</v>
      </c>
      <c r="I638" s="7">
        <f t="shared" si="241"/>
        <v>-12136725.837351514</v>
      </c>
      <c r="J638" s="7">
        <v>7201253.54</v>
      </c>
      <c r="K638" s="12">
        <v>0.11</v>
      </c>
      <c r="L638" s="7">
        <v>-178591.09</v>
      </c>
      <c r="M638" s="10">
        <f t="shared" si="242"/>
        <v>2.4800000306613283E-2</v>
      </c>
      <c r="N638" s="12">
        <f t="shared" si="243"/>
        <v>0.13480000030661329</v>
      </c>
      <c r="O638" s="7">
        <f t="shared" si="244"/>
        <v>-728203.55024109082</v>
      </c>
      <c r="P638" s="11">
        <f t="shared" si="245"/>
        <v>0.10112177639576496</v>
      </c>
      <c r="Q638" s="12">
        <f t="shared" si="246"/>
        <v>0.21112177639576496</v>
      </c>
      <c r="R638" s="12">
        <f t="shared" si="248"/>
        <v>7.6321776089151666E-2</v>
      </c>
      <c r="S638" s="12">
        <f t="shared" si="249"/>
        <v>0.5661852812726389</v>
      </c>
      <c r="T638" s="7">
        <f t="shared" si="232"/>
        <v>-21521130.729999997</v>
      </c>
      <c r="U638" s="7">
        <f t="shared" si="233"/>
        <v>9428989.8499999996</v>
      </c>
      <c r="V638" s="7">
        <f t="shared" si="233"/>
        <v>27514587.640000001</v>
      </c>
      <c r="W638" s="7">
        <f t="shared" si="233"/>
        <v>3561930.26</v>
      </c>
      <c r="X638" s="7">
        <f t="shared" si="233"/>
        <v>126397.32</v>
      </c>
      <c r="Y638" s="7" t="str">
        <f t="shared" si="234"/>
        <v/>
      </c>
      <c r="Z638" s="7" t="str">
        <f t="shared" si="235"/>
        <v/>
      </c>
      <c r="AA638" s="7" t="str">
        <f t="shared" si="236"/>
        <v/>
      </c>
      <c r="AB638" s="7" t="str">
        <f t="shared" si="236"/>
        <v/>
      </c>
      <c r="AC638" s="8" t="str">
        <f t="shared" si="237"/>
        <v/>
      </c>
      <c r="AE638" s="9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>
        <v>5092301.13</v>
      </c>
      <c r="AR638" s="7">
        <v>15178901.539999999</v>
      </c>
      <c r="AS638" s="7">
        <v>2325136.89</v>
      </c>
      <c r="AT638" s="7">
        <v>258437.62</v>
      </c>
      <c r="AU638" s="7">
        <v>6707863.3200000003</v>
      </c>
      <c r="AV638" s="7">
        <v>23591637.640000001</v>
      </c>
      <c r="AW638" s="7">
        <v>3286900.16</v>
      </c>
      <c r="AX638" s="7">
        <v>453155.04</v>
      </c>
      <c r="AY638" s="7">
        <v>9428989.8499999996</v>
      </c>
      <c r="AZ638" s="7">
        <v>27514587.640000001</v>
      </c>
      <c r="BA638" s="7">
        <v>3561930.26</v>
      </c>
      <c r="BB638" s="7">
        <v>126397.32</v>
      </c>
      <c r="BC638" s="7"/>
      <c r="BD638" s="7"/>
      <c r="BE638" s="7"/>
      <c r="BF638" s="7"/>
    </row>
    <row r="639" spans="1:58" hidden="1" x14ac:dyDescent="0.25">
      <c r="A639" s="3" t="s">
        <v>895</v>
      </c>
      <c r="B639" s="3" t="str">
        <f t="shared" si="247"/>
        <v>RJ</v>
      </c>
      <c r="C639" s="3" t="s">
        <v>1530</v>
      </c>
      <c r="D639" s="3">
        <v>4</v>
      </c>
      <c r="E639" s="11">
        <f t="shared" si="238"/>
        <v>0.50680445978706945</v>
      </c>
      <c r="F639" s="11">
        <f t="shared" si="239"/>
        <v>0.49319554021293055</v>
      </c>
      <c r="G639" s="7">
        <v>17.721896695839728</v>
      </c>
      <c r="H639" s="11">
        <f t="shared" si="240"/>
        <v>0.17480720829004848</v>
      </c>
      <c r="I639" s="7">
        <f t="shared" si="241"/>
        <v>-660732057.32431519</v>
      </c>
      <c r="J639" s="7">
        <v>188362059.55500001</v>
      </c>
      <c r="K639" s="12">
        <v>0.11</v>
      </c>
      <c r="L639" s="7">
        <v>-9006355.8000000007</v>
      </c>
      <c r="M639" s="10">
        <f t="shared" si="242"/>
        <v>4.7814065217152854E-2</v>
      </c>
      <c r="N639" s="12">
        <f t="shared" si="243"/>
        <v>0.15781406521715285</v>
      </c>
      <c r="O639" s="7">
        <f t="shared" si="244"/>
        <v>-39643923.439458907</v>
      </c>
      <c r="P639" s="11">
        <f t="shared" si="245"/>
        <v>0.21046660634905218</v>
      </c>
      <c r="Q639" s="12">
        <f t="shared" si="246"/>
        <v>0.32046660634905216</v>
      </c>
      <c r="R639" s="12">
        <f t="shared" si="248"/>
        <v>0.16265254113189931</v>
      </c>
      <c r="S639" s="12">
        <f t="shared" si="249"/>
        <v>1.0306593452750152</v>
      </c>
      <c r="T639" s="7">
        <f t="shared" si="232"/>
        <v>-800700229.03999996</v>
      </c>
      <c r="U639" s="7">
        <f t="shared" si="233"/>
        <v>50132805.060000002</v>
      </c>
      <c r="V639" s="7">
        <f t="shared" si="233"/>
        <v>394901782.00999999</v>
      </c>
      <c r="W639" s="7">
        <f t="shared" si="233"/>
        <v>455931252.08999997</v>
      </c>
      <c r="X639" s="7">
        <f t="shared" si="233"/>
        <v>0</v>
      </c>
      <c r="Y639" s="7" t="str">
        <f t="shared" si="234"/>
        <v/>
      </c>
      <c r="Z639" s="7" t="str">
        <f t="shared" si="235"/>
        <v/>
      </c>
      <c r="AA639" s="7" t="str">
        <f t="shared" si="236"/>
        <v/>
      </c>
      <c r="AB639" s="7" t="str">
        <f t="shared" si="236"/>
        <v/>
      </c>
      <c r="AC639" s="8" t="str">
        <f t="shared" si="237"/>
        <v/>
      </c>
      <c r="AE639" s="9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>
        <v>43730308.82</v>
      </c>
      <c r="AR639" s="7">
        <v>455707568.22000003</v>
      </c>
      <c r="AS639" s="7">
        <v>440939562.11000001</v>
      </c>
      <c r="AT639" s="7">
        <v>0</v>
      </c>
      <c r="AU639" s="7">
        <v>50132805.060000002</v>
      </c>
      <c r="AV639" s="7">
        <v>394901782.00999999</v>
      </c>
      <c r="AW639" s="7">
        <v>455931252.08999997</v>
      </c>
      <c r="AX639" s="7">
        <v>0</v>
      </c>
      <c r="AY639" s="7"/>
      <c r="AZ639" s="7"/>
      <c r="BA639" s="7"/>
      <c r="BB639" s="7"/>
      <c r="BC639" s="7"/>
      <c r="BD639" s="7"/>
      <c r="BE639" s="7"/>
      <c r="BF639" s="7"/>
    </row>
    <row r="640" spans="1:58" hidden="1" x14ac:dyDescent="0.25">
      <c r="A640" s="3" t="s">
        <v>797</v>
      </c>
      <c r="B640" s="3" t="str">
        <f t="shared" si="247"/>
        <v>PR</v>
      </c>
      <c r="C640" s="3" t="s">
        <v>1529</v>
      </c>
      <c r="D640" s="3">
        <v>7</v>
      </c>
      <c r="E640" s="11">
        <f t="shared" si="238"/>
        <v>0.19894486603783326</v>
      </c>
      <c r="F640" s="11">
        <f t="shared" si="239"/>
        <v>0.80105513396216677</v>
      </c>
      <c r="G640" s="7">
        <v>36.072602616492496</v>
      </c>
      <c r="H640" s="11">
        <f t="shared" si="240"/>
        <v>0.57792287042636803</v>
      </c>
      <c r="I640" s="7">
        <f t="shared" si="241"/>
        <v>-8016151.1645505996</v>
      </c>
      <c r="J640" s="7">
        <v>6118786.1485714298</v>
      </c>
      <c r="K640" s="12">
        <v>0.11</v>
      </c>
      <c r="L640" s="7">
        <v>0</v>
      </c>
      <c r="M640" s="10">
        <f t="shared" si="242"/>
        <v>0</v>
      </c>
      <c r="N640" s="12">
        <f t="shared" si="243"/>
        <v>0.11</v>
      </c>
      <c r="O640" s="7">
        <f t="shared" si="244"/>
        <v>-480969.06987303594</v>
      </c>
      <c r="P640" s="11">
        <f t="shared" si="245"/>
        <v>7.8605308012820341E-2</v>
      </c>
      <c r="Q640" s="12">
        <f t="shared" si="246"/>
        <v>0.18860530801282033</v>
      </c>
      <c r="R640" s="12">
        <f t="shared" si="248"/>
        <v>7.8605308012820327E-2</v>
      </c>
      <c r="S640" s="12">
        <f t="shared" si="249"/>
        <v>0.71459370920745746</v>
      </c>
      <c r="T640" s="7">
        <f t="shared" si="232"/>
        <v>-18992147.649999999</v>
      </c>
      <c r="U640" s="7">
        <f t="shared" si="233"/>
        <v>8966943.1400000006</v>
      </c>
      <c r="V640" s="7">
        <f t="shared" si="233"/>
        <v>15213757.380000001</v>
      </c>
      <c r="W640" s="7">
        <f t="shared" si="233"/>
        <v>13569695.800000001</v>
      </c>
      <c r="X640" s="7">
        <f t="shared" si="233"/>
        <v>824362.39</v>
      </c>
      <c r="Y640" s="7" t="str">
        <f t="shared" si="234"/>
        <v/>
      </c>
      <c r="Z640" s="7" t="str">
        <f t="shared" si="235"/>
        <v/>
      </c>
      <c r="AA640" s="7" t="str">
        <f t="shared" si="236"/>
        <v/>
      </c>
      <c r="AB640" s="7" t="str">
        <f t="shared" si="236"/>
        <v/>
      </c>
      <c r="AC640" s="8" t="str">
        <f t="shared" si="237"/>
        <v/>
      </c>
      <c r="AE640" s="9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>
        <v>8144709.5499999998</v>
      </c>
      <c r="AR640" s="7">
        <v>13489468.51</v>
      </c>
      <c r="AS640" s="7">
        <v>8518503.9800000004</v>
      </c>
      <c r="AT640" s="7">
        <v>14034681.949999999</v>
      </c>
      <c r="AU640" s="7">
        <v>7939735.6500000004</v>
      </c>
      <c r="AV640" s="7">
        <v>14217353.09</v>
      </c>
      <c r="AW640" s="7">
        <v>11250329.699999999</v>
      </c>
      <c r="AX640" s="7">
        <v>1291263.29</v>
      </c>
      <c r="AY640" s="7">
        <v>8966943.1400000006</v>
      </c>
      <c r="AZ640" s="7">
        <v>15213757.380000001</v>
      </c>
      <c r="BA640" s="7">
        <v>13569695.800000001</v>
      </c>
      <c r="BB640" s="7">
        <v>824362.39</v>
      </c>
      <c r="BC640" s="7"/>
      <c r="BD640" s="7"/>
      <c r="BE640" s="7"/>
      <c r="BF640" s="7"/>
    </row>
    <row r="641" spans="1:58" hidden="1" x14ac:dyDescent="0.25">
      <c r="A641" s="3" t="s">
        <v>179</v>
      </c>
      <c r="B641" s="3" t="str">
        <f t="shared" si="247"/>
        <v>GO</v>
      </c>
      <c r="C641" s="3" t="s">
        <v>1526</v>
      </c>
      <c r="D641" s="3">
        <v>7</v>
      </c>
      <c r="E641" s="11">
        <f t="shared" si="238"/>
        <v>8.0888945979218807E-2</v>
      </c>
      <c r="F641" s="11">
        <f t="shared" si="239"/>
        <v>0.91911105402078119</v>
      </c>
      <c r="G641" s="7">
        <v>20.565072282857038</v>
      </c>
      <c r="H641" s="11">
        <f t="shared" si="240"/>
        <v>0.37803170523820567</v>
      </c>
      <c r="I641" s="7">
        <f t="shared" si="241"/>
        <v>-13206990.270484278</v>
      </c>
      <c r="J641" s="7">
        <v>3507541.05</v>
      </c>
      <c r="K641" s="12">
        <v>0.1399</v>
      </c>
      <c r="L641" s="7">
        <v>-35414.76</v>
      </c>
      <c r="M641" s="10">
        <f t="shared" si="242"/>
        <v>1.0096748546962837E-2</v>
      </c>
      <c r="N641" s="12">
        <f t="shared" si="243"/>
        <v>0.14999674854696282</v>
      </c>
      <c r="O641" s="7">
        <f t="shared" si="244"/>
        <v>-792419.41622905666</v>
      </c>
      <c r="P641" s="11">
        <f t="shared" si="245"/>
        <v>0.22591878610488583</v>
      </c>
      <c r="Q641" s="12">
        <f t="shared" si="246"/>
        <v>0.36581878610488583</v>
      </c>
      <c r="R641" s="12">
        <f t="shared" si="248"/>
        <v>0.21582203755792301</v>
      </c>
      <c r="S641" s="12">
        <f t="shared" si="249"/>
        <v>1.4388447726275269</v>
      </c>
      <c r="T641" s="7">
        <f t="shared" si="232"/>
        <v>-21234185.699999999</v>
      </c>
      <c r="U641" s="7">
        <f t="shared" si="233"/>
        <v>5079497.8899999997</v>
      </c>
      <c r="V641" s="7">
        <f t="shared" si="233"/>
        <v>19516574.800000001</v>
      </c>
      <c r="W641" s="7">
        <f t="shared" si="233"/>
        <v>6797108.79</v>
      </c>
      <c r="X641" s="7">
        <f t="shared" si="233"/>
        <v>0</v>
      </c>
      <c r="Y641" s="7" t="str">
        <f t="shared" si="234"/>
        <v/>
      </c>
      <c r="Z641" s="7" t="str">
        <f t="shared" si="235"/>
        <v/>
      </c>
      <c r="AA641" s="7" t="str">
        <f t="shared" si="236"/>
        <v/>
      </c>
      <c r="AB641" s="7" t="str">
        <f t="shared" si="236"/>
        <v/>
      </c>
      <c r="AC641" s="8" t="str">
        <f t="shared" si="237"/>
        <v/>
      </c>
      <c r="AE641" s="9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>
        <v>3665599.9</v>
      </c>
      <c r="AR641" s="7">
        <v>10255945.74</v>
      </c>
      <c r="AS641" s="7">
        <v>4059865.66</v>
      </c>
      <c r="AT641" s="7">
        <v>0</v>
      </c>
      <c r="AU641" s="7">
        <v>4389580.12</v>
      </c>
      <c r="AV641" s="7">
        <v>13476494.16</v>
      </c>
      <c r="AW641" s="7">
        <v>5985346.6100000003</v>
      </c>
      <c r="AX641" s="7">
        <v>0</v>
      </c>
      <c r="AY641" s="7">
        <v>5079497.8899999997</v>
      </c>
      <c r="AZ641" s="7">
        <v>19516574.800000001</v>
      </c>
      <c r="BA641" s="7">
        <v>6797108.79</v>
      </c>
      <c r="BB641" s="7">
        <v>0</v>
      </c>
      <c r="BC641" s="7"/>
      <c r="BD641" s="7"/>
      <c r="BE641" s="7"/>
      <c r="BF641" s="7"/>
    </row>
    <row r="642" spans="1:58" hidden="1" x14ac:dyDescent="0.25">
      <c r="A642" s="3" t="s">
        <v>180</v>
      </c>
      <c r="B642" s="3" t="str">
        <f t="shared" si="247"/>
        <v>GO</v>
      </c>
      <c r="C642" s="3" t="s">
        <v>1526</v>
      </c>
      <c r="D642" s="3">
        <v>7</v>
      </c>
      <c r="E642" s="11">
        <f t="shared" si="238"/>
        <v>0.44466224232198148</v>
      </c>
      <c r="F642" s="11">
        <f t="shared" si="239"/>
        <v>0.55533775767801852</v>
      </c>
      <c r="G642" s="7">
        <v>17.931710616224102</v>
      </c>
      <c r="H642" s="11">
        <f t="shared" si="240"/>
        <v>0.19916311929890024</v>
      </c>
      <c r="I642" s="7">
        <f t="shared" si="241"/>
        <v>-15607156.358459057</v>
      </c>
      <c r="J642" s="7">
        <v>2429680.2400000002</v>
      </c>
      <c r="K642" s="12">
        <v>0.18</v>
      </c>
      <c r="L642" s="7">
        <v>-48593.599999999999</v>
      </c>
      <c r="M642" s="10">
        <f t="shared" si="242"/>
        <v>1.9999998024431392E-2</v>
      </c>
      <c r="N642" s="12">
        <f t="shared" si="243"/>
        <v>0.19999999802443139</v>
      </c>
      <c r="O642" s="7">
        <f t="shared" si="244"/>
        <v>-936429.38150754338</v>
      </c>
      <c r="P642" s="11">
        <f t="shared" si="245"/>
        <v>0.38541260125140719</v>
      </c>
      <c r="Q642" s="12">
        <f t="shared" si="246"/>
        <v>0.56541260125140713</v>
      </c>
      <c r="R642" s="12">
        <f t="shared" si="248"/>
        <v>0.36541260322697577</v>
      </c>
      <c r="S642" s="12">
        <f t="shared" si="249"/>
        <v>1.8270630341823209</v>
      </c>
      <c r="T642" s="7">
        <f t="shared" si="232"/>
        <v>-19488558.449999999</v>
      </c>
      <c r="U642" s="7">
        <f t="shared" si="233"/>
        <v>1100645.31</v>
      </c>
      <c r="V642" s="7">
        <f t="shared" si="233"/>
        <v>10822732.35</v>
      </c>
      <c r="W642" s="7">
        <f t="shared" si="233"/>
        <v>10286797.529999999</v>
      </c>
      <c r="X642" s="7">
        <f t="shared" si="233"/>
        <v>520326.12</v>
      </c>
      <c r="Y642" s="7" t="str">
        <f t="shared" si="234"/>
        <v/>
      </c>
      <c r="Z642" s="7" t="str">
        <f t="shared" si="235"/>
        <v/>
      </c>
      <c r="AA642" s="7" t="str">
        <f t="shared" si="236"/>
        <v/>
      </c>
      <c r="AB642" s="7" t="str">
        <f t="shared" si="236"/>
        <v/>
      </c>
      <c r="AC642" s="8" t="str">
        <f t="shared" si="237"/>
        <v/>
      </c>
      <c r="AE642" s="9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>
        <v>1229779.51</v>
      </c>
      <c r="AR642" s="7">
        <v>-3918567.48</v>
      </c>
      <c r="AS642" s="7">
        <v>5903424.1799999997</v>
      </c>
      <c r="AT642" s="7">
        <v>332449.71000000002</v>
      </c>
      <c r="AU642" s="7">
        <v>1418325.19</v>
      </c>
      <c r="AV642" s="7">
        <v>8938892.9700000007</v>
      </c>
      <c r="AW642" s="7">
        <v>10586384.16</v>
      </c>
      <c r="AX642" s="7">
        <v>345893.68</v>
      </c>
      <c r="AY642" s="7">
        <v>1100645.31</v>
      </c>
      <c r="AZ642" s="7">
        <v>10822732.35</v>
      </c>
      <c r="BA642" s="7">
        <v>10286797.529999999</v>
      </c>
      <c r="BB642" s="7">
        <v>520326.12</v>
      </c>
      <c r="BC642" s="7"/>
      <c r="BD642" s="7"/>
      <c r="BE642" s="7"/>
      <c r="BF642" s="7"/>
    </row>
    <row r="643" spans="1:58" hidden="1" x14ac:dyDescent="0.25">
      <c r="A643" s="3" t="s">
        <v>1381</v>
      </c>
      <c r="B643" s="3" t="str">
        <f t="shared" si="247"/>
        <v>SP</v>
      </c>
      <c r="C643" s="3" t="s">
        <v>1530</v>
      </c>
      <c r="D643" s="3">
        <v>6</v>
      </c>
      <c r="E643" s="11">
        <f t="shared" si="238"/>
        <v>0</v>
      </c>
      <c r="F643" s="11">
        <f t="shared" si="239"/>
        <v>1</v>
      </c>
      <c r="G643" s="7">
        <v>28.330972317424578</v>
      </c>
      <c r="H643" s="11">
        <f t="shared" si="240"/>
        <v>0.5666194463484916</v>
      </c>
      <c r="I643" s="7">
        <f t="shared" si="241"/>
        <v>-6377256.5603727847</v>
      </c>
      <c r="J643" s="7">
        <v>20894627.537142854</v>
      </c>
      <c r="K643" s="12">
        <v>0.12</v>
      </c>
      <c r="L643" s="7">
        <v>-429175.11</v>
      </c>
      <c r="M643" s="10">
        <f t="shared" si="242"/>
        <v>2.0539974174561701E-2</v>
      </c>
      <c r="N643" s="12">
        <f t="shared" si="243"/>
        <v>0.14053997417456171</v>
      </c>
      <c r="O643" s="7">
        <f t="shared" si="244"/>
        <v>-382635.39362236706</v>
      </c>
      <c r="P643" s="11">
        <f t="shared" si="245"/>
        <v>1.8312620932925655E-2</v>
      </c>
      <c r="Q643" s="12">
        <f t="shared" si="246"/>
        <v>0.13831262093292565</v>
      </c>
      <c r="R643" s="12">
        <f t="shared" si="248"/>
        <v>-2.2273532416360597E-3</v>
      </c>
      <c r="S643" s="12">
        <f t="shared" si="249"/>
        <v>-1.5848538856777616E-2</v>
      </c>
      <c r="T643" s="7">
        <f t="shared" si="232"/>
        <v>-14715142.399999997</v>
      </c>
      <c r="U643" s="7">
        <f t="shared" si="233"/>
        <v>53517522.18</v>
      </c>
      <c r="V643" s="7">
        <f t="shared" si="233"/>
        <v>41190857.049999997</v>
      </c>
      <c r="W643" s="7">
        <f t="shared" si="233"/>
        <v>29167609.059999999</v>
      </c>
      <c r="X643" s="7">
        <f t="shared" si="233"/>
        <v>2125801.5299999998</v>
      </c>
      <c r="Y643" s="7" t="str">
        <f t="shared" si="234"/>
        <v/>
      </c>
      <c r="Z643" s="7" t="str">
        <f t="shared" si="235"/>
        <v/>
      </c>
      <c r="AA643" s="7" t="str">
        <f t="shared" si="236"/>
        <v/>
      </c>
      <c r="AB643" s="7" t="str">
        <f t="shared" si="236"/>
        <v/>
      </c>
      <c r="AC643" s="8" t="str">
        <f t="shared" si="237"/>
        <v/>
      </c>
      <c r="AE643" s="9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>
        <v>32919290.440000001</v>
      </c>
      <c r="AR643" s="7">
        <v>43875622.799999997</v>
      </c>
      <c r="AS643" s="7">
        <v>19341534.960000001</v>
      </c>
      <c r="AT643" s="7">
        <v>1686193.48</v>
      </c>
      <c r="AU643" s="7">
        <v>40306243.109999999</v>
      </c>
      <c r="AV643" s="7">
        <v>44400936.539999999</v>
      </c>
      <c r="AW643" s="7">
        <v>24264907.620000001</v>
      </c>
      <c r="AX643" s="7">
        <v>1634998.91</v>
      </c>
      <c r="AY643" s="7">
        <v>53517522.18</v>
      </c>
      <c r="AZ643" s="7">
        <v>41190857.049999997</v>
      </c>
      <c r="BA643" s="7">
        <v>29167609.059999999</v>
      </c>
      <c r="BB643" s="7">
        <v>2125801.5299999998</v>
      </c>
      <c r="BC643" s="7"/>
      <c r="BD643" s="7"/>
      <c r="BE643" s="7"/>
      <c r="BF643" s="7"/>
    </row>
    <row r="644" spans="1:58" hidden="1" x14ac:dyDescent="0.25">
      <c r="A644" s="3" t="s">
        <v>640</v>
      </c>
      <c r="B644" s="3" t="str">
        <f t="shared" si="247"/>
        <v>PE</v>
      </c>
      <c r="C644" s="3" t="s">
        <v>1528</v>
      </c>
      <c r="D644" s="3">
        <v>6</v>
      </c>
      <c r="E644" s="11">
        <f t="shared" si="238"/>
        <v>0.55984699266114613</v>
      </c>
      <c r="F644" s="11">
        <f t="shared" si="239"/>
        <v>0.44015300733885387</v>
      </c>
      <c r="G644" s="7">
        <v>24.270668228849971</v>
      </c>
      <c r="H644" s="11">
        <f t="shared" si="240"/>
        <v>0.21365615222103776</v>
      </c>
      <c r="I644" s="7">
        <f t="shared" si="241"/>
        <v>-105728862.43190007</v>
      </c>
      <c r="J644" s="7">
        <v>20211709.620000001</v>
      </c>
      <c r="K644" s="12">
        <v>0.11</v>
      </c>
      <c r="L644" s="7">
        <v>-1952451.15</v>
      </c>
      <c r="M644" s="10">
        <f t="shared" si="242"/>
        <v>9.6600000035029193E-2</v>
      </c>
      <c r="N644" s="12">
        <f t="shared" si="243"/>
        <v>0.20660000003502921</v>
      </c>
      <c r="O644" s="7">
        <f t="shared" si="244"/>
        <v>-6343731.7459140038</v>
      </c>
      <c r="P644" s="11">
        <f t="shared" si="245"/>
        <v>0.31386418394002258</v>
      </c>
      <c r="Q644" s="12">
        <f t="shared" si="246"/>
        <v>0.42386418394002257</v>
      </c>
      <c r="R644" s="12">
        <f t="shared" si="248"/>
        <v>0.21726418390499336</v>
      </c>
      <c r="S644" s="12">
        <f t="shared" si="249"/>
        <v>1.0516175405041435</v>
      </c>
      <c r="T644" s="7">
        <f t="shared" si="232"/>
        <v>-134456272.19</v>
      </c>
      <c r="U644" s="7">
        <f t="shared" si="233"/>
        <v>0</v>
      </c>
      <c r="V644" s="7">
        <f t="shared" si="233"/>
        <v>59181332.560000002</v>
      </c>
      <c r="W644" s="7">
        <f t="shared" si="233"/>
        <v>75274939.629999995</v>
      </c>
      <c r="X644" s="7">
        <f t="shared" si="233"/>
        <v>0</v>
      </c>
      <c r="Y644" s="7" t="str">
        <f t="shared" si="234"/>
        <v/>
      </c>
      <c r="Z644" s="7" t="str">
        <f t="shared" si="235"/>
        <v/>
      </c>
      <c r="AA644" s="7" t="str">
        <f t="shared" si="236"/>
        <v/>
      </c>
      <c r="AB644" s="7" t="str">
        <f t="shared" si="236"/>
        <v/>
      </c>
      <c r="AC644" s="8" t="str">
        <f t="shared" si="237"/>
        <v/>
      </c>
      <c r="AE644" s="9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>
        <v>0</v>
      </c>
      <c r="AZ644" s="7">
        <v>59181332.560000002</v>
      </c>
      <c r="BA644" s="7">
        <v>75274939.629999995</v>
      </c>
      <c r="BB644" s="7">
        <v>0</v>
      </c>
      <c r="BC644" s="7"/>
      <c r="BD644" s="7"/>
      <c r="BE644" s="7"/>
      <c r="BF644" s="7"/>
    </row>
    <row r="645" spans="1:58" hidden="1" x14ac:dyDescent="0.25">
      <c r="A645" s="3" t="s">
        <v>1289</v>
      </c>
      <c r="B645" s="3" t="str">
        <f t="shared" si="247"/>
        <v>SC</v>
      </c>
      <c r="C645" s="3" t="s">
        <v>1529</v>
      </c>
      <c r="D645" s="3">
        <v>6</v>
      </c>
      <c r="E645" s="11">
        <f t="shared" si="238"/>
        <v>8.2422465168257908E-2</v>
      </c>
      <c r="F645" s="11">
        <f t="shared" si="239"/>
        <v>0.91757753483174209</v>
      </c>
      <c r="G645" s="7">
        <v>10.275275393522797</v>
      </c>
      <c r="H645" s="11">
        <f t="shared" si="240"/>
        <v>0.18856723730611816</v>
      </c>
      <c r="I645" s="7">
        <f t="shared" si="241"/>
        <v>-52492283.299529098</v>
      </c>
      <c r="J645" s="7">
        <v>13548886.470000001</v>
      </c>
      <c r="K645" s="12">
        <v>0.11</v>
      </c>
      <c r="L645" s="7">
        <v>-2032332.97</v>
      </c>
      <c r="M645" s="10">
        <f t="shared" si="242"/>
        <v>0.1499999999630966</v>
      </c>
      <c r="N645" s="12">
        <f t="shared" si="243"/>
        <v>0.25999999996309658</v>
      </c>
      <c r="O645" s="7">
        <f t="shared" si="244"/>
        <v>-3149536.9979717457</v>
      </c>
      <c r="P645" s="11">
        <f t="shared" si="245"/>
        <v>0.23245725801492714</v>
      </c>
      <c r="Q645" s="12">
        <f t="shared" si="246"/>
        <v>0.34245725801492716</v>
      </c>
      <c r="R645" s="12">
        <f t="shared" si="248"/>
        <v>8.2457258051830573E-2</v>
      </c>
      <c r="S645" s="12">
        <f t="shared" si="249"/>
        <v>0.31714330024436244</v>
      </c>
      <c r="T645" s="7">
        <f t="shared" si="232"/>
        <v>-64690860.059999995</v>
      </c>
      <c r="U645" s="7">
        <f t="shared" si="233"/>
        <v>22017123.91</v>
      </c>
      <c r="V645" s="7">
        <f t="shared" si="233"/>
        <v>59358879.899999999</v>
      </c>
      <c r="W645" s="7">
        <f t="shared" si="233"/>
        <v>37925864.469999999</v>
      </c>
      <c r="X645" s="7">
        <f t="shared" si="233"/>
        <v>10576760.4</v>
      </c>
      <c r="Y645" s="7" t="str">
        <f t="shared" si="234"/>
        <v/>
      </c>
      <c r="Z645" s="7" t="str">
        <f t="shared" si="235"/>
        <v/>
      </c>
      <c r="AA645" s="7" t="str">
        <f t="shared" si="236"/>
        <v/>
      </c>
      <c r="AB645" s="7" t="str">
        <f t="shared" si="236"/>
        <v/>
      </c>
      <c r="AC645" s="8" t="str">
        <f t="shared" si="237"/>
        <v/>
      </c>
      <c r="AE645" s="9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>
        <v>14329085.99</v>
      </c>
      <c r="AR645" s="7">
        <v>31897212.530000001</v>
      </c>
      <c r="AS645" s="7">
        <v>22837241.059999999</v>
      </c>
      <c r="AT645" s="7">
        <v>0</v>
      </c>
      <c r="AU645" s="7">
        <v>16460638.880000001</v>
      </c>
      <c r="AV645" s="7">
        <v>46821572.140000001</v>
      </c>
      <c r="AW645" s="7">
        <v>25456549.780000001</v>
      </c>
      <c r="AX645" s="7">
        <v>7072878.7699999996</v>
      </c>
      <c r="AY645" s="7">
        <v>22017123.91</v>
      </c>
      <c r="AZ645" s="7">
        <v>59358879.899999999</v>
      </c>
      <c r="BA645" s="7">
        <v>37925864.469999999</v>
      </c>
      <c r="BB645" s="7">
        <v>10576760.4</v>
      </c>
      <c r="BC645" s="7"/>
      <c r="BD645" s="7"/>
      <c r="BE645" s="7"/>
      <c r="BF645" s="7"/>
    </row>
    <row r="646" spans="1:58" hidden="1" x14ac:dyDescent="0.25">
      <c r="A646" s="3" t="s">
        <v>75</v>
      </c>
      <c r="B646" s="3" t="str">
        <f t="shared" si="247"/>
        <v>CE</v>
      </c>
      <c r="C646" s="3" t="s">
        <v>1528</v>
      </c>
      <c r="D646" s="3">
        <v>6</v>
      </c>
      <c r="E646" s="11">
        <f t="shared" si="238"/>
        <v>0</v>
      </c>
      <c r="F646" s="11">
        <f t="shared" si="239"/>
        <v>1</v>
      </c>
      <c r="G646" s="7">
        <v>17.79934668104061</v>
      </c>
      <c r="H646" s="11">
        <f t="shared" si="240"/>
        <v>0.35598693362081218</v>
      </c>
      <c r="I646" s="7">
        <f t="shared" si="241"/>
        <v>-76856808.490678832</v>
      </c>
      <c r="J646" s="7">
        <v>24641928.219999999</v>
      </c>
      <c r="K646" s="12">
        <v>0.11</v>
      </c>
      <c r="L646" s="7">
        <v>-8567715.7100000009</v>
      </c>
      <c r="M646" s="10">
        <f t="shared" si="242"/>
        <v>0.347688526381074</v>
      </c>
      <c r="N646" s="12">
        <f t="shared" si="243"/>
        <v>0.45768852638107399</v>
      </c>
      <c r="O646" s="7">
        <f t="shared" si="244"/>
        <v>-4611408.5094407294</v>
      </c>
      <c r="P646" s="11">
        <f t="shared" si="245"/>
        <v>0.18713667486856797</v>
      </c>
      <c r="Q646" s="12">
        <f t="shared" si="246"/>
        <v>0.29713667486856798</v>
      </c>
      <c r="R646" s="12">
        <f t="shared" si="248"/>
        <v>-0.16055185151250601</v>
      </c>
      <c r="S646" s="12">
        <f t="shared" si="249"/>
        <v>-0.35078845603140518</v>
      </c>
      <c r="T646" s="7">
        <f t="shared" si="232"/>
        <v>-119340448.98</v>
      </c>
      <c r="U646" s="7">
        <f t="shared" si="233"/>
        <v>44831795.390000001</v>
      </c>
      <c r="V646" s="7">
        <f t="shared" si="233"/>
        <v>129051015.45</v>
      </c>
      <c r="W646" s="7">
        <f t="shared" si="233"/>
        <v>35121228.920000002</v>
      </c>
      <c r="X646" s="7">
        <f t="shared" si="233"/>
        <v>0</v>
      </c>
      <c r="Y646" s="7" t="str">
        <f t="shared" si="234"/>
        <v/>
      </c>
      <c r="Z646" s="7" t="str">
        <f t="shared" si="235"/>
        <v/>
      </c>
      <c r="AA646" s="7" t="str">
        <f t="shared" si="236"/>
        <v/>
      </c>
      <c r="AB646" s="7" t="str">
        <f t="shared" si="236"/>
        <v/>
      </c>
      <c r="AC646" s="8" t="str">
        <f t="shared" si="237"/>
        <v/>
      </c>
      <c r="AE646" s="9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>
        <v>30185442.879999999</v>
      </c>
      <c r="AR646" s="7">
        <v>58045840.299999997</v>
      </c>
      <c r="AS646" s="7">
        <v>15058803.960000001</v>
      </c>
      <c r="AT646" s="7">
        <v>0</v>
      </c>
      <c r="AU646" s="7">
        <v>36319293.270000003</v>
      </c>
      <c r="AV646" s="7">
        <v>88450391.269999996</v>
      </c>
      <c r="AW646" s="7">
        <v>21472664.780000001</v>
      </c>
      <c r="AX646" s="7">
        <v>0</v>
      </c>
      <c r="AY646" s="7">
        <v>44831795.390000001</v>
      </c>
      <c r="AZ646" s="7">
        <v>129051015.45</v>
      </c>
      <c r="BA646" s="7">
        <v>35121228.920000002</v>
      </c>
      <c r="BB646" s="7">
        <v>0</v>
      </c>
      <c r="BC646" s="7"/>
      <c r="BD646" s="7"/>
      <c r="BE646" s="7"/>
      <c r="BF646" s="7"/>
    </row>
    <row r="647" spans="1:58" hidden="1" x14ac:dyDescent="0.25">
      <c r="A647" s="3" t="s">
        <v>1382</v>
      </c>
      <c r="B647" s="3" t="str">
        <f t="shared" si="247"/>
        <v>SP</v>
      </c>
      <c r="C647" s="3" t="s">
        <v>1530</v>
      </c>
      <c r="D647" s="3">
        <v>6</v>
      </c>
      <c r="E647" s="11">
        <f t="shared" si="238"/>
        <v>0</v>
      </c>
      <c r="F647" s="11">
        <f t="shared" si="239"/>
        <v>1</v>
      </c>
      <c r="G647" s="7">
        <v>8.9698449111540164</v>
      </c>
      <c r="H647" s="11">
        <f t="shared" si="240"/>
        <v>0.17939689822308033</v>
      </c>
      <c r="I647" s="7">
        <f t="shared" si="241"/>
        <v>-10313910.660298172</v>
      </c>
      <c r="J647" s="7">
        <v>16602253.58</v>
      </c>
      <c r="K647" s="12">
        <v>0.11</v>
      </c>
      <c r="L647" s="7">
        <v>-1577214.09</v>
      </c>
      <c r="M647" s="10">
        <f t="shared" si="242"/>
        <v>9.4999999993976722E-2</v>
      </c>
      <c r="N647" s="12">
        <f t="shared" si="243"/>
        <v>0.20499999999397672</v>
      </c>
      <c r="O647" s="7">
        <f t="shared" si="244"/>
        <v>-618834.63961789035</v>
      </c>
      <c r="P647" s="11">
        <f t="shared" si="245"/>
        <v>3.7274134901985417E-2</v>
      </c>
      <c r="Q647" s="12">
        <f t="shared" si="246"/>
        <v>0.14727413490198543</v>
      </c>
      <c r="R647" s="12">
        <f t="shared" si="248"/>
        <v>-5.7725865091991291E-2</v>
      </c>
      <c r="S647" s="12">
        <f t="shared" si="249"/>
        <v>-0.28158958582286531</v>
      </c>
      <c r="T647" s="7">
        <f t="shared" si="232"/>
        <v>-12568695.680000003</v>
      </c>
      <c r="U647" s="7">
        <f t="shared" si="233"/>
        <v>41651437.979999997</v>
      </c>
      <c r="V647" s="7">
        <f t="shared" si="233"/>
        <v>25909303.43</v>
      </c>
      <c r="W647" s="7">
        <f t="shared" si="233"/>
        <v>28310830.23</v>
      </c>
      <c r="X647" s="7">
        <f t="shared" si="233"/>
        <v>0</v>
      </c>
      <c r="Y647" s="7" t="str">
        <f t="shared" si="234"/>
        <v/>
      </c>
      <c r="Z647" s="7" t="str">
        <f t="shared" si="235"/>
        <v/>
      </c>
      <c r="AA647" s="7" t="str">
        <f t="shared" si="236"/>
        <v/>
      </c>
      <c r="AB647" s="7" t="str">
        <f t="shared" si="236"/>
        <v/>
      </c>
      <c r="AC647" s="8" t="str">
        <f t="shared" si="237"/>
        <v/>
      </c>
      <c r="AE647" s="9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>
        <v>30559993.579999998</v>
      </c>
      <c r="AR647" s="7">
        <v>22478235.879999999</v>
      </c>
      <c r="AS647" s="7">
        <v>28500248.09</v>
      </c>
      <c r="AT647" s="7">
        <v>0</v>
      </c>
      <c r="AU647" s="7">
        <v>34533490.170000002</v>
      </c>
      <c r="AV647" s="7">
        <v>18286917.190000001</v>
      </c>
      <c r="AW647" s="7">
        <v>28040049.140000001</v>
      </c>
      <c r="AX647" s="7">
        <v>0</v>
      </c>
      <c r="AY647" s="7">
        <v>41651437.979999997</v>
      </c>
      <c r="AZ647" s="7">
        <v>25909303.43</v>
      </c>
      <c r="BA647" s="7">
        <v>28310830.23</v>
      </c>
      <c r="BB647" s="7">
        <v>0</v>
      </c>
      <c r="BC647" s="7"/>
      <c r="BD647" s="7"/>
      <c r="BE647" s="7"/>
      <c r="BF647" s="7"/>
    </row>
    <row r="648" spans="1:58" hidden="1" x14ac:dyDescent="0.25">
      <c r="A648" s="3" t="s">
        <v>896</v>
      </c>
      <c r="B648" s="3" t="str">
        <f t="shared" si="247"/>
        <v>RJ</v>
      </c>
      <c r="C648" s="3" t="s">
        <v>1530</v>
      </c>
      <c r="D648" s="3">
        <v>6</v>
      </c>
      <c r="E648" s="11">
        <f t="shared" si="238"/>
        <v>0.14715058941292805</v>
      </c>
      <c r="F648" s="11">
        <f t="shared" si="239"/>
        <v>0.85284941058707198</v>
      </c>
      <c r="G648" s="7">
        <v>51.234639151510677</v>
      </c>
      <c r="H648" s="11">
        <f t="shared" si="240"/>
        <v>0.87390863604014402</v>
      </c>
      <c r="I648" s="7">
        <f t="shared" si="241"/>
        <v>-9141108.9047408737</v>
      </c>
      <c r="J648" s="7">
        <v>14064086.16</v>
      </c>
      <c r="K648" s="12">
        <v>0.11</v>
      </c>
      <c r="L648" s="7">
        <v>-1248891.03</v>
      </c>
      <c r="M648" s="10">
        <f t="shared" si="242"/>
        <v>8.8800012726884495E-2</v>
      </c>
      <c r="N648" s="12">
        <f t="shared" si="243"/>
        <v>0.1988000127268845</v>
      </c>
      <c r="O648" s="7">
        <f t="shared" si="244"/>
        <v>-548466.53428445244</v>
      </c>
      <c r="P648" s="11">
        <f t="shared" si="245"/>
        <v>3.8997665973091025E-2</v>
      </c>
      <c r="Q648" s="12">
        <f t="shared" si="246"/>
        <v>0.14899766597309103</v>
      </c>
      <c r="R648" s="12">
        <f t="shared" si="248"/>
        <v>-4.9802346753793469E-2</v>
      </c>
      <c r="S648" s="12">
        <f t="shared" si="249"/>
        <v>-0.25051480666760795</v>
      </c>
      <c r="T648" s="7">
        <f t="shared" si="232"/>
        <v>-72495915.799999997</v>
      </c>
      <c r="U648" s="7">
        <f t="shared" si="233"/>
        <v>40097652.350000001</v>
      </c>
      <c r="V648" s="7">
        <f t="shared" si="233"/>
        <v>61828099.060000002</v>
      </c>
      <c r="W648" s="7">
        <f t="shared" si="233"/>
        <v>52952990.710000001</v>
      </c>
      <c r="X648" s="7">
        <f t="shared" si="233"/>
        <v>2187521.62</v>
      </c>
      <c r="Y648" s="7" t="str">
        <f t="shared" si="234"/>
        <v/>
      </c>
      <c r="Z648" s="7" t="str">
        <f t="shared" si="235"/>
        <v/>
      </c>
      <c r="AA648" s="7" t="str">
        <f t="shared" si="236"/>
        <v/>
      </c>
      <c r="AB648" s="7" t="str">
        <f t="shared" si="236"/>
        <v/>
      </c>
      <c r="AC648" s="8" t="str">
        <f t="shared" si="237"/>
        <v/>
      </c>
      <c r="AE648" s="9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>
        <v>31231365.649999999</v>
      </c>
      <c r="AR648" s="7">
        <v>30024108.170000002</v>
      </c>
      <c r="AS648" s="7">
        <v>34120485.789999999</v>
      </c>
      <c r="AT648" s="7">
        <v>2537201.5699999998</v>
      </c>
      <c r="AU648" s="7">
        <v>34810332.280000001</v>
      </c>
      <c r="AV648" s="7">
        <v>37809400.780000001</v>
      </c>
      <c r="AW648" s="7">
        <v>41205173.460000001</v>
      </c>
      <c r="AX648" s="7">
        <v>2362361.62</v>
      </c>
      <c r="AY648" s="7">
        <v>40097652.350000001</v>
      </c>
      <c r="AZ648" s="7">
        <v>61828099.060000002</v>
      </c>
      <c r="BA648" s="7">
        <v>52952990.710000001</v>
      </c>
      <c r="BB648" s="7">
        <v>2187521.62</v>
      </c>
      <c r="BC648" s="7"/>
      <c r="BD648" s="7"/>
      <c r="BE648" s="7"/>
      <c r="BF648" s="7"/>
    </row>
    <row r="649" spans="1:58" hidden="1" x14ac:dyDescent="0.25">
      <c r="A649" s="3" t="s">
        <v>356</v>
      </c>
      <c r="B649" s="3" t="str">
        <f t="shared" si="247"/>
        <v>MG</v>
      </c>
      <c r="C649" s="3" t="s">
        <v>1530</v>
      </c>
      <c r="D649" s="3">
        <v>6</v>
      </c>
      <c r="E649" s="11">
        <f t="shared" si="238"/>
        <v>0</v>
      </c>
      <c r="F649" s="11">
        <f t="shared" si="239"/>
        <v>1</v>
      </c>
      <c r="G649" s="7">
        <v>20.491552140790759</v>
      </c>
      <c r="H649" s="11">
        <f t="shared" si="240"/>
        <v>0.40983104281581517</v>
      </c>
      <c r="I649" s="7">
        <f t="shared" si="241"/>
        <v>-23053057.693669695</v>
      </c>
      <c r="J649" s="7">
        <v>14899377.98</v>
      </c>
      <c r="K649" s="12">
        <v>0.16870000000000002</v>
      </c>
      <c r="L649" s="7">
        <v>-588524.98</v>
      </c>
      <c r="M649" s="10">
        <f t="shared" si="242"/>
        <v>3.9499969783302322E-2</v>
      </c>
      <c r="N649" s="12">
        <f t="shared" si="243"/>
        <v>0.20819996978330235</v>
      </c>
      <c r="O649" s="7">
        <f t="shared" si="244"/>
        <v>-1383183.4616201816</v>
      </c>
      <c r="P649" s="11">
        <f t="shared" si="245"/>
        <v>9.2834980324472682E-2</v>
      </c>
      <c r="Q649" s="12">
        <f t="shared" si="246"/>
        <v>0.2615349803244727</v>
      </c>
      <c r="R649" s="12">
        <f t="shared" si="248"/>
        <v>5.3335010541170347E-2</v>
      </c>
      <c r="S649" s="12">
        <f t="shared" si="249"/>
        <v>0.25617203785707665</v>
      </c>
      <c r="T649" s="7">
        <f t="shared" si="232"/>
        <v>-39061793.089999996</v>
      </c>
      <c r="U649" s="7">
        <f t="shared" si="233"/>
        <v>24997766.899999999</v>
      </c>
      <c r="V649" s="7">
        <f t="shared" si="233"/>
        <v>43680925.210000001</v>
      </c>
      <c r="W649" s="7">
        <f t="shared" si="233"/>
        <v>24622625.489999998</v>
      </c>
      <c r="X649" s="7">
        <f t="shared" si="233"/>
        <v>4243990.71</v>
      </c>
      <c r="Y649" s="7" t="str">
        <f t="shared" si="234"/>
        <v/>
      </c>
      <c r="Z649" s="7" t="str">
        <f t="shared" si="235"/>
        <v/>
      </c>
      <c r="AA649" s="7" t="str">
        <f t="shared" si="236"/>
        <v/>
      </c>
      <c r="AB649" s="7" t="str">
        <f t="shared" si="236"/>
        <v/>
      </c>
      <c r="AC649" s="8" t="str">
        <f t="shared" si="237"/>
        <v/>
      </c>
      <c r="AE649" s="9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>
        <v>20870523.559999999</v>
      </c>
      <c r="AR649" s="7">
        <v>45408646.590000004</v>
      </c>
      <c r="AS649" s="7">
        <v>19976989.379999999</v>
      </c>
      <c r="AT649" s="7">
        <v>4927569.3</v>
      </c>
      <c r="AU649" s="7">
        <v>24997766.899999999</v>
      </c>
      <c r="AV649" s="7">
        <v>43680925.210000001</v>
      </c>
      <c r="AW649" s="7">
        <v>24622625.489999998</v>
      </c>
      <c r="AX649" s="7">
        <v>4243990.71</v>
      </c>
      <c r="AY649" s="7"/>
      <c r="AZ649" s="7"/>
      <c r="BA649" s="7"/>
      <c r="BB649" s="7"/>
      <c r="BC649" s="7"/>
      <c r="BD649" s="7"/>
      <c r="BE649" s="7"/>
      <c r="BF649" s="7"/>
    </row>
    <row r="650" spans="1:58" hidden="1" x14ac:dyDescent="0.25">
      <c r="A650" s="3" t="s">
        <v>357</v>
      </c>
      <c r="B650" s="3" t="str">
        <f t="shared" si="247"/>
        <v>MG</v>
      </c>
      <c r="C650" s="3" t="s">
        <v>1530</v>
      </c>
      <c r="D650" s="3">
        <v>6</v>
      </c>
      <c r="E650" s="11">
        <f t="shared" si="238"/>
        <v>0</v>
      </c>
      <c r="F650" s="11">
        <f t="shared" si="239"/>
        <v>1</v>
      </c>
      <c r="G650" s="7">
        <v>8.3293573742383913</v>
      </c>
      <c r="H650" s="11">
        <f t="shared" si="240"/>
        <v>0.16658714748476783</v>
      </c>
      <c r="I650" s="7">
        <f t="shared" si="241"/>
        <v>-7497700.5849557715</v>
      </c>
      <c r="J650" s="7">
        <v>8367934.1057142876</v>
      </c>
      <c r="K650" s="12">
        <v>0.11</v>
      </c>
      <c r="L650" s="7">
        <v>-188833.89</v>
      </c>
      <c r="M650" s="10">
        <f t="shared" si="242"/>
        <v>2.2566369143735165E-2</v>
      </c>
      <c r="N650" s="12">
        <f t="shared" si="243"/>
        <v>0.13256636914373515</v>
      </c>
      <c r="O650" s="7">
        <f t="shared" si="244"/>
        <v>-449862.03509734629</v>
      </c>
      <c r="P650" s="11">
        <f t="shared" si="245"/>
        <v>5.3760226767338534E-2</v>
      </c>
      <c r="Q650" s="12">
        <f t="shared" si="246"/>
        <v>0.16376022676733853</v>
      </c>
      <c r="R650" s="12">
        <f t="shared" si="248"/>
        <v>3.1193857623603383E-2</v>
      </c>
      <c r="S650" s="12">
        <f t="shared" si="249"/>
        <v>0.23530747522987094</v>
      </c>
      <c r="T650" s="7">
        <f t="shared" si="232"/>
        <v>-8996382.2399999965</v>
      </c>
      <c r="U650" s="7">
        <f t="shared" si="233"/>
        <v>19925914.440000001</v>
      </c>
      <c r="V650" s="7">
        <f t="shared" si="233"/>
        <v>17040065.629999999</v>
      </c>
      <c r="W650" s="7">
        <f t="shared" si="233"/>
        <v>13495367.439999999</v>
      </c>
      <c r="X650" s="7">
        <f t="shared" si="233"/>
        <v>1613136.39</v>
      </c>
      <c r="Y650" s="7" t="str">
        <f t="shared" si="234"/>
        <v/>
      </c>
      <c r="Z650" s="7" t="str">
        <f t="shared" si="235"/>
        <v/>
      </c>
      <c r="AA650" s="7" t="str">
        <f t="shared" si="236"/>
        <v/>
      </c>
      <c r="AB650" s="7" t="str">
        <f t="shared" si="236"/>
        <v/>
      </c>
      <c r="AC650" s="8" t="str">
        <f t="shared" si="237"/>
        <v/>
      </c>
      <c r="AE650" s="9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>
        <v>14066306.060000001</v>
      </c>
      <c r="AR650" s="7">
        <v>11276688.91</v>
      </c>
      <c r="AS650" s="7">
        <v>7277966.4199999999</v>
      </c>
      <c r="AT650" s="7">
        <v>1938261.05</v>
      </c>
      <c r="AU650" s="7">
        <v>16632556.310000001</v>
      </c>
      <c r="AV650" s="7">
        <v>15513209.869999999</v>
      </c>
      <c r="AW650" s="7">
        <v>9246938.3300000001</v>
      </c>
      <c r="AX650" s="7">
        <v>1763195.31</v>
      </c>
      <c r="AY650" s="7">
        <v>19925914.440000001</v>
      </c>
      <c r="AZ650" s="7">
        <v>17040065.629999999</v>
      </c>
      <c r="BA650" s="7">
        <v>13495367.439999999</v>
      </c>
      <c r="BB650" s="7">
        <v>1613136.39</v>
      </c>
      <c r="BC650" s="7"/>
      <c r="BD650" s="7"/>
      <c r="BE650" s="7"/>
      <c r="BF650" s="7"/>
    </row>
    <row r="651" spans="1:58" hidden="1" x14ac:dyDescent="0.25">
      <c r="A651" s="3" t="s">
        <v>1383</v>
      </c>
      <c r="B651" s="3" t="str">
        <f t="shared" si="247"/>
        <v>SP</v>
      </c>
      <c r="C651" s="3" t="s">
        <v>1530</v>
      </c>
      <c r="D651" s="3">
        <v>4</v>
      </c>
      <c r="E651" s="11">
        <f t="shared" si="238"/>
        <v>3.9011769491678491E-2</v>
      </c>
      <c r="F651" s="11">
        <f t="shared" si="239"/>
        <v>0.96098823050832149</v>
      </c>
      <c r="G651" s="7">
        <v>12.129889803788297</v>
      </c>
      <c r="H651" s="11">
        <f t="shared" si="240"/>
        <v>0.23313362677606894</v>
      </c>
      <c r="I651" s="7">
        <f t="shared" si="241"/>
        <v>-190560602.78477919</v>
      </c>
      <c r="J651" s="7">
        <v>92336874.760000005</v>
      </c>
      <c r="K651" s="12">
        <v>0.11</v>
      </c>
      <c r="L651" s="7">
        <v>-1385053.12</v>
      </c>
      <c r="M651" s="10">
        <f t="shared" si="242"/>
        <v>1.4999999984838128E-2</v>
      </c>
      <c r="N651" s="12">
        <f t="shared" si="243"/>
        <v>0.12499999998483813</v>
      </c>
      <c r="O651" s="7">
        <f t="shared" si="244"/>
        <v>-11433636.16708675</v>
      </c>
      <c r="P651" s="11">
        <f t="shared" si="245"/>
        <v>0.12382524529669006</v>
      </c>
      <c r="Q651" s="12">
        <f t="shared" si="246"/>
        <v>0.23382524529669008</v>
      </c>
      <c r="R651" s="12">
        <f t="shared" si="248"/>
        <v>0.10882524531185195</v>
      </c>
      <c r="S651" s="12">
        <f t="shared" si="249"/>
        <v>0.87060196260041534</v>
      </c>
      <c r="T651" s="7">
        <f t="shared" si="232"/>
        <v>-248492578.94</v>
      </c>
      <c r="U651" s="7">
        <f t="shared" si="233"/>
        <v>46465704.549999997</v>
      </c>
      <c r="V651" s="7">
        <f t="shared" si="233"/>
        <v>238798443.72999999</v>
      </c>
      <c r="W651" s="7">
        <f t="shared" si="233"/>
        <v>56159839.759999998</v>
      </c>
      <c r="X651" s="7">
        <f t="shared" si="233"/>
        <v>0</v>
      </c>
      <c r="Y651" s="7" t="str">
        <f t="shared" si="234"/>
        <v/>
      </c>
      <c r="Z651" s="7" t="str">
        <f t="shared" si="235"/>
        <v/>
      </c>
      <c r="AA651" s="7" t="str">
        <f t="shared" si="236"/>
        <v/>
      </c>
      <c r="AB651" s="7" t="str">
        <f t="shared" si="236"/>
        <v/>
      </c>
      <c r="AC651" s="8" t="str">
        <f t="shared" si="237"/>
        <v/>
      </c>
      <c r="AE651" s="9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>
        <v>9186321.9100000001</v>
      </c>
      <c r="AR651" s="7">
        <v>9398554.6600000001</v>
      </c>
      <c r="AS651" s="7">
        <v>39452406.649999999</v>
      </c>
      <c r="AT651" s="7">
        <v>0</v>
      </c>
      <c r="AU651" s="7">
        <v>23275003</v>
      </c>
      <c r="AV651" s="7">
        <v>177731186.47</v>
      </c>
      <c r="AW651" s="7">
        <v>43456422.369999997</v>
      </c>
      <c r="AX651" s="7">
        <v>0</v>
      </c>
      <c r="AY651" s="7">
        <v>46465704.549999997</v>
      </c>
      <c r="AZ651" s="7">
        <v>238798443.72999999</v>
      </c>
      <c r="BA651" s="7">
        <v>56159839.759999998</v>
      </c>
      <c r="BB651" s="7">
        <v>0</v>
      </c>
      <c r="BC651" s="7"/>
      <c r="BD651" s="7"/>
      <c r="BE651" s="7"/>
      <c r="BF651" s="7"/>
    </row>
    <row r="652" spans="1:58" hidden="1" x14ac:dyDescent="0.25">
      <c r="A652" s="3" t="s">
        <v>99</v>
      </c>
      <c r="B652" s="3" t="str">
        <f t="shared" si="247"/>
        <v>ES</v>
      </c>
      <c r="C652" s="3" t="s">
        <v>1530</v>
      </c>
      <c r="D652" s="3">
        <v>6</v>
      </c>
      <c r="E652" s="11">
        <f t="shared" si="238"/>
        <v>0</v>
      </c>
      <c r="F652" s="11">
        <f t="shared" si="239"/>
        <v>1</v>
      </c>
      <c r="G652" s="7">
        <v>11.235391928539704</v>
      </c>
      <c r="H652" s="11">
        <f t="shared" si="240"/>
        <v>0.22470783857079407</v>
      </c>
      <c r="I652" s="7">
        <f t="shared" si="241"/>
        <v>-51120831.747567207</v>
      </c>
      <c r="J652" s="7">
        <v>39356954.562857151</v>
      </c>
      <c r="K652" s="12">
        <v>0.11</v>
      </c>
      <c r="L652" s="7">
        <v>-2000000</v>
      </c>
      <c r="M652" s="10">
        <f t="shared" si="242"/>
        <v>5.0816940035484502E-2</v>
      </c>
      <c r="N652" s="12">
        <f t="shared" si="243"/>
        <v>0.1608169400354845</v>
      </c>
      <c r="O652" s="7">
        <f t="shared" si="244"/>
        <v>-3067249.9048540322</v>
      </c>
      <c r="P652" s="11">
        <f t="shared" si="245"/>
        <v>7.7934127244406445E-2</v>
      </c>
      <c r="Q652" s="12">
        <f t="shared" si="246"/>
        <v>0.18793412724440645</v>
      </c>
      <c r="R652" s="12">
        <f t="shared" si="248"/>
        <v>2.711718720892195E-2</v>
      </c>
      <c r="S652" s="12">
        <f t="shared" si="249"/>
        <v>0.16862145992168798</v>
      </c>
      <c r="T652" s="7">
        <f t="shared" si="232"/>
        <v>-65937506.26000002</v>
      </c>
      <c r="U652" s="7">
        <f t="shared" si="233"/>
        <v>99727431.349999994</v>
      </c>
      <c r="V652" s="7">
        <f t="shared" si="233"/>
        <v>135666456.05000001</v>
      </c>
      <c r="W652" s="7">
        <f t="shared" si="233"/>
        <v>29998481.559999999</v>
      </c>
      <c r="X652" s="7">
        <f t="shared" si="233"/>
        <v>0</v>
      </c>
      <c r="Y652" s="7" t="str">
        <f t="shared" si="234"/>
        <v/>
      </c>
      <c r="Z652" s="7" t="str">
        <f t="shared" si="235"/>
        <v/>
      </c>
      <c r="AA652" s="7" t="str">
        <f t="shared" si="236"/>
        <v/>
      </c>
      <c r="AB652" s="7" t="str">
        <f t="shared" si="236"/>
        <v/>
      </c>
      <c r="AC652" s="8" t="str">
        <f t="shared" si="237"/>
        <v/>
      </c>
      <c r="AE652" s="9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>
        <v>57685153.630000003</v>
      </c>
      <c r="AR652" s="7">
        <v>76413958.969999999</v>
      </c>
      <c r="AS652" s="7">
        <v>11522650.279999999</v>
      </c>
      <c r="AT652" s="7">
        <v>0</v>
      </c>
      <c r="AU652" s="7">
        <v>72479332.599999994</v>
      </c>
      <c r="AV652" s="7">
        <v>105810766.42</v>
      </c>
      <c r="AW652" s="7">
        <v>21853713.140000001</v>
      </c>
      <c r="AX652" s="7">
        <v>0</v>
      </c>
      <c r="AY652" s="7">
        <v>99727431.349999994</v>
      </c>
      <c r="AZ652" s="7">
        <v>135666456.05000001</v>
      </c>
      <c r="BA652" s="7">
        <v>29998481.559999999</v>
      </c>
      <c r="BB652" s="7">
        <v>0</v>
      </c>
      <c r="BC652" s="7"/>
      <c r="BD652" s="7"/>
      <c r="BE652" s="7"/>
      <c r="BF652" s="7"/>
    </row>
    <row r="653" spans="1:58" hidden="1" x14ac:dyDescent="0.25">
      <c r="A653" s="3" t="s">
        <v>1384</v>
      </c>
      <c r="B653" s="3" t="str">
        <f t="shared" si="247"/>
        <v>SP</v>
      </c>
      <c r="C653" s="3" t="s">
        <v>1530</v>
      </c>
      <c r="D653" s="3">
        <v>4</v>
      </c>
      <c r="E653" s="11">
        <f t="shared" si="238"/>
        <v>0.4682414972662865</v>
      </c>
      <c r="F653" s="11">
        <f t="shared" si="239"/>
        <v>0.5317585027337135</v>
      </c>
      <c r="G653" s="7">
        <v>7.635501657660253</v>
      </c>
      <c r="H653" s="11">
        <f t="shared" si="240"/>
        <v>8.1204858581964065E-2</v>
      </c>
      <c r="I653" s="7">
        <f t="shared" si="241"/>
        <v>-507559601.70249951</v>
      </c>
      <c r="J653" s="7">
        <v>92545560.642857134</v>
      </c>
      <c r="K653" s="12">
        <v>0.11</v>
      </c>
      <c r="L653" s="7">
        <v>-7696549.25</v>
      </c>
      <c r="M653" s="10">
        <f t="shared" si="242"/>
        <v>8.3164975138048783E-2</v>
      </c>
      <c r="N653" s="12">
        <f t="shared" si="243"/>
        <v>0.19316497513804878</v>
      </c>
      <c r="O653" s="7">
        <f t="shared" si="244"/>
        <v>-30453576.102149971</v>
      </c>
      <c r="P653" s="11">
        <f t="shared" si="245"/>
        <v>0.32906576923417713</v>
      </c>
      <c r="Q653" s="12">
        <f t="shared" si="246"/>
        <v>0.43906576923417712</v>
      </c>
      <c r="R653" s="12">
        <f t="shared" si="248"/>
        <v>0.24590079409612833</v>
      </c>
      <c r="S653" s="12">
        <f t="shared" si="249"/>
        <v>1.2730092187799107</v>
      </c>
      <c r="T653" s="7">
        <f t="shared" si="232"/>
        <v>-552418682.70999992</v>
      </c>
      <c r="U653" s="7">
        <f t="shared" si="233"/>
        <v>57967140.509999998</v>
      </c>
      <c r="V653" s="7">
        <f t="shared" si="233"/>
        <v>293753331.60000002</v>
      </c>
      <c r="W653" s="7">
        <f t="shared" si="233"/>
        <v>356344263.69</v>
      </c>
      <c r="X653" s="7">
        <f t="shared" si="233"/>
        <v>39711772.07</v>
      </c>
      <c r="Y653" s="7" t="str">
        <f t="shared" si="234"/>
        <v/>
      </c>
      <c r="Z653" s="7" t="str">
        <f t="shared" si="235"/>
        <v/>
      </c>
      <c r="AA653" s="7" t="str">
        <f t="shared" si="236"/>
        <v/>
      </c>
      <c r="AB653" s="7" t="str">
        <f t="shared" si="236"/>
        <v/>
      </c>
      <c r="AC653" s="8" t="str">
        <f t="shared" si="237"/>
        <v/>
      </c>
      <c r="AE653" s="9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>
        <v>42850513.539999999</v>
      </c>
      <c r="AR653" s="7">
        <v>226284526.52000001</v>
      </c>
      <c r="AS653" s="7">
        <v>260571288.83000001</v>
      </c>
      <c r="AT653" s="7">
        <v>44808275.030000001</v>
      </c>
      <c r="AU653" s="7">
        <v>49395164.969999999</v>
      </c>
      <c r="AV653" s="7">
        <v>271648411.48000002</v>
      </c>
      <c r="AW653" s="7">
        <v>311307847.69</v>
      </c>
      <c r="AX653" s="7">
        <v>42260023.549999997</v>
      </c>
      <c r="AY653" s="7">
        <v>57967140.509999998</v>
      </c>
      <c r="AZ653" s="7">
        <v>293753331.60000002</v>
      </c>
      <c r="BA653" s="7">
        <v>356344263.69</v>
      </c>
      <c r="BB653" s="7">
        <v>39711772.07</v>
      </c>
      <c r="BC653" s="7"/>
      <c r="BD653" s="7"/>
      <c r="BE653" s="7"/>
      <c r="BF653" s="7"/>
    </row>
    <row r="654" spans="1:58" hidden="1" x14ac:dyDescent="0.25">
      <c r="A654" s="3" t="s">
        <v>358</v>
      </c>
      <c r="B654" s="3" t="str">
        <f t="shared" si="247"/>
        <v>MG</v>
      </c>
      <c r="C654" s="3" t="s">
        <v>1530</v>
      </c>
      <c r="D654" s="3">
        <v>7</v>
      </c>
      <c r="E654" s="11">
        <f t="shared" si="238"/>
        <v>0.22260624699354861</v>
      </c>
      <c r="F654" s="11">
        <f t="shared" si="239"/>
        <v>0.77739375300645142</v>
      </c>
      <c r="G654" s="7">
        <v>13.072692383813131</v>
      </c>
      <c r="H654" s="11">
        <f t="shared" si="240"/>
        <v>0.20325258788302686</v>
      </c>
      <c r="I654" s="7">
        <f t="shared" si="241"/>
        <v>-26114289.275251284</v>
      </c>
      <c r="J654" s="7">
        <v>7574249.9199999999</v>
      </c>
      <c r="K654" s="12">
        <v>0.11</v>
      </c>
      <c r="L654" s="7">
        <v>-928603.04</v>
      </c>
      <c r="M654" s="10">
        <f t="shared" si="242"/>
        <v>0.12259999997465096</v>
      </c>
      <c r="N654" s="12">
        <f t="shared" si="243"/>
        <v>0.23259999997465097</v>
      </c>
      <c r="O654" s="7">
        <f t="shared" si="244"/>
        <v>-1566857.3565150769</v>
      </c>
      <c r="P654" s="11">
        <f t="shared" si="245"/>
        <v>0.20686633964608828</v>
      </c>
      <c r="Q654" s="12">
        <f t="shared" si="246"/>
        <v>0.31686633964608829</v>
      </c>
      <c r="R654" s="12">
        <f t="shared" si="248"/>
        <v>8.4266339671437318E-2</v>
      </c>
      <c r="S654" s="12">
        <f t="shared" si="249"/>
        <v>0.36228005021763021</v>
      </c>
      <c r="T654" s="7">
        <f t="shared" si="232"/>
        <v>-32776120.609999999</v>
      </c>
      <c r="U654" s="7">
        <f t="shared" si="233"/>
        <v>12504485.93</v>
      </c>
      <c r="V654" s="7">
        <f t="shared" si="233"/>
        <v>25479951.41</v>
      </c>
      <c r="W654" s="7">
        <f t="shared" si="233"/>
        <v>22761539.989999998</v>
      </c>
      <c r="X654" s="7">
        <f t="shared" si="233"/>
        <v>2960884.86</v>
      </c>
      <c r="Y654" s="7" t="str">
        <f t="shared" si="234"/>
        <v/>
      </c>
      <c r="Z654" s="7" t="str">
        <f t="shared" si="235"/>
        <v/>
      </c>
      <c r="AA654" s="7" t="str">
        <f t="shared" si="236"/>
        <v/>
      </c>
      <c r="AB654" s="7" t="str">
        <f t="shared" si="236"/>
        <v/>
      </c>
      <c r="AC654" s="8" t="str">
        <f t="shared" si="237"/>
        <v/>
      </c>
      <c r="AE654" s="9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>
        <v>8461756.3900000006</v>
      </c>
      <c r="AR654" s="7">
        <v>14764312.43</v>
      </c>
      <c r="AS654" s="7">
        <v>14128434.41</v>
      </c>
      <c r="AT654" s="7">
        <v>0</v>
      </c>
      <c r="AU654" s="7">
        <v>9892109.3800000008</v>
      </c>
      <c r="AV654" s="7">
        <v>13009829.51</v>
      </c>
      <c r="AW654" s="7">
        <v>16398522.09</v>
      </c>
      <c r="AX654" s="7">
        <v>0</v>
      </c>
      <c r="AY654" s="7">
        <v>12504485.93</v>
      </c>
      <c r="AZ654" s="7">
        <v>25479951.41</v>
      </c>
      <c r="BA654" s="7">
        <v>22761539.989999998</v>
      </c>
      <c r="BB654" s="7">
        <v>2960884.86</v>
      </c>
      <c r="BC654" s="7"/>
      <c r="BD654" s="7"/>
      <c r="BE654" s="7"/>
      <c r="BF654" s="7"/>
    </row>
    <row r="655" spans="1:58" hidden="1" x14ac:dyDescent="0.25">
      <c r="A655" s="3" t="s">
        <v>1385</v>
      </c>
      <c r="B655" s="3" t="str">
        <f t="shared" si="247"/>
        <v>SP</v>
      </c>
      <c r="C655" s="3" t="s">
        <v>1530</v>
      </c>
      <c r="D655" s="3">
        <v>5</v>
      </c>
      <c r="E655" s="11">
        <f t="shared" si="238"/>
        <v>0</v>
      </c>
      <c r="F655" s="11">
        <f t="shared" si="239"/>
        <v>1</v>
      </c>
      <c r="G655" s="7">
        <v>7.7646079669284047</v>
      </c>
      <c r="H655" s="11">
        <f t="shared" si="240"/>
        <v>0.1552921593385681</v>
      </c>
      <c r="I655" s="7">
        <f t="shared" si="241"/>
        <v>-102052065.97202267</v>
      </c>
      <c r="J655" s="7">
        <v>84854310.540000007</v>
      </c>
      <c r="K655" s="12">
        <v>0.11</v>
      </c>
      <c r="L655" s="7">
        <v>-2524496.2400000002</v>
      </c>
      <c r="M655" s="10">
        <f t="shared" si="242"/>
        <v>2.9750948701774697E-2</v>
      </c>
      <c r="N655" s="12">
        <f t="shared" si="243"/>
        <v>0.13975094870177471</v>
      </c>
      <c r="O655" s="7">
        <f t="shared" si="244"/>
        <v>-6123123.9583213599</v>
      </c>
      <c r="P655" s="11">
        <f t="shared" si="245"/>
        <v>7.216043497796075E-2</v>
      </c>
      <c r="Q655" s="12">
        <f t="shared" si="246"/>
        <v>0.18216043497796075</v>
      </c>
      <c r="R655" s="12">
        <f t="shared" si="248"/>
        <v>4.2409486276186042E-2</v>
      </c>
      <c r="S655" s="12">
        <f t="shared" si="249"/>
        <v>0.3034647468954712</v>
      </c>
      <c r="T655" s="7">
        <f t="shared" si="232"/>
        <v>-120813447.04000001</v>
      </c>
      <c r="U655" s="7">
        <f t="shared" si="233"/>
        <v>110212092.09</v>
      </c>
      <c r="V655" s="7">
        <f t="shared" si="233"/>
        <v>183065757.49000001</v>
      </c>
      <c r="W655" s="7">
        <f t="shared" si="233"/>
        <v>47959781.640000001</v>
      </c>
      <c r="X655" s="7">
        <f t="shared" si="233"/>
        <v>0</v>
      </c>
      <c r="Y655" s="7" t="str">
        <f t="shared" si="234"/>
        <v/>
      </c>
      <c r="Z655" s="7" t="str">
        <f t="shared" si="235"/>
        <v/>
      </c>
      <c r="AA655" s="7" t="str">
        <f t="shared" si="236"/>
        <v/>
      </c>
      <c r="AB655" s="7" t="str">
        <f t="shared" si="236"/>
        <v/>
      </c>
      <c r="AC655" s="8" t="str">
        <f t="shared" si="237"/>
        <v/>
      </c>
      <c r="AE655" s="9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>
        <v>52962941.909999996</v>
      </c>
      <c r="AR655" s="7">
        <v>171095421.41999999</v>
      </c>
      <c r="AS655" s="7">
        <v>-431245.59</v>
      </c>
      <c r="AT655" s="7">
        <v>0</v>
      </c>
      <c r="AU655" s="7">
        <v>80564416.909999996</v>
      </c>
      <c r="AV655" s="7">
        <v>179346943.69</v>
      </c>
      <c r="AW655" s="7">
        <v>25357796.050000001</v>
      </c>
      <c r="AX655" s="7">
        <v>0</v>
      </c>
      <c r="AY655" s="7">
        <v>110212092.09</v>
      </c>
      <c r="AZ655" s="7">
        <v>183065757.49000001</v>
      </c>
      <c r="BA655" s="7">
        <v>47959781.640000001</v>
      </c>
      <c r="BB655" s="7">
        <v>0</v>
      </c>
      <c r="BC655" s="7"/>
      <c r="BD655" s="7"/>
      <c r="BE655" s="7"/>
      <c r="BF655" s="7"/>
    </row>
    <row r="656" spans="1:58" hidden="1" x14ac:dyDescent="0.25">
      <c r="A656" s="3" t="s">
        <v>1386</v>
      </c>
      <c r="B656" s="3" t="str">
        <f t="shared" si="247"/>
        <v>SP</v>
      </c>
      <c r="C656" s="3" t="s">
        <v>1530</v>
      </c>
      <c r="D656" s="3">
        <v>4</v>
      </c>
      <c r="E656" s="11">
        <f t="shared" si="238"/>
        <v>0</v>
      </c>
      <c r="F656" s="11">
        <f t="shared" si="239"/>
        <v>1</v>
      </c>
      <c r="G656" s="7">
        <v>21.168395616743272</v>
      </c>
      <c r="H656" s="11">
        <f t="shared" si="240"/>
        <v>0.42336791233486543</v>
      </c>
      <c r="I656" s="7">
        <f t="shared" si="241"/>
        <v>-111966362.983364</v>
      </c>
      <c r="J656" s="7">
        <v>162635452.19999999</v>
      </c>
      <c r="K656" s="12">
        <v>0.18</v>
      </c>
      <c r="L656" s="7">
        <v>-4879063.57</v>
      </c>
      <c r="M656" s="10">
        <f t="shared" si="242"/>
        <v>3.0000000024594888E-2</v>
      </c>
      <c r="N656" s="12">
        <f t="shared" si="243"/>
        <v>0.21000000002459487</v>
      </c>
      <c r="O656" s="7">
        <f t="shared" si="244"/>
        <v>-6717981.7790018395</v>
      </c>
      <c r="P656" s="11">
        <f t="shared" si="245"/>
        <v>4.1306994804185995E-2</v>
      </c>
      <c r="Q656" s="12">
        <f t="shared" si="246"/>
        <v>0.22130699480418597</v>
      </c>
      <c r="R656" s="12">
        <f t="shared" si="248"/>
        <v>1.1306994779591101E-2</v>
      </c>
      <c r="S656" s="12">
        <f t="shared" si="249"/>
        <v>5.3842832277461117E-2</v>
      </c>
      <c r="T656" s="7">
        <f t="shared" si="232"/>
        <v>-194172966.39999998</v>
      </c>
      <c r="U656" s="7">
        <f t="shared" si="233"/>
        <v>300394648.75</v>
      </c>
      <c r="V656" s="7">
        <f t="shared" si="233"/>
        <v>359424861.88999999</v>
      </c>
      <c r="W656" s="7">
        <f t="shared" si="233"/>
        <v>135142753.25999999</v>
      </c>
      <c r="X656" s="7">
        <f t="shared" si="233"/>
        <v>0</v>
      </c>
      <c r="Y656" s="7" t="str">
        <f t="shared" si="234"/>
        <v/>
      </c>
      <c r="Z656" s="7" t="str">
        <f t="shared" si="235"/>
        <v/>
      </c>
      <c r="AA656" s="7" t="str">
        <f t="shared" si="236"/>
        <v/>
      </c>
      <c r="AB656" s="7" t="str">
        <f t="shared" si="236"/>
        <v/>
      </c>
      <c r="AC656" s="8" t="str">
        <f t="shared" si="237"/>
        <v/>
      </c>
      <c r="AE656" s="9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>
        <v>169801050.80000001</v>
      </c>
      <c r="AR656" s="7">
        <v>281662214.11000001</v>
      </c>
      <c r="AS656" s="7">
        <v>48614087.380000003</v>
      </c>
      <c r="AT656" s="7">
        <v>0</v>
      </c>
      <c r="AU656" s="7">
        <v>223172601.19</v>
      </c>
      <c r="AV656" s="7">
        <v>288218271.88</v>
      </c>
      <c r="AW656" s="7">
        <v>111139895.06</v>
      </c>
      <c r="AX656" s="7">
        <v>0</v>
      </c>
      <c r="AY656" s="7">
        <v>300394648.75</v>
      </c>
      <c r="AZ656" s="7">
        <v>359424861.88999999</v>
      </c>
      <c r="BA656" s="7">
        <v>135142753.25999999</v>
      </c>
      <c r="BB656" s="7">
        <v>0</v>
      </c>
      <c r="BC656" s="7"/>
      <c r="BD656" s="7"/>
      <c r="BE656" s="7"/>
      <c r="BF656" s="7"/>
    </row>
    <row r="657" spans="1:58" hidden="1" x14ac:dyDescent="0.25">
      <c r="A657" s="3" t="s">
        <v>76</v>
      </c>
      <c r="B657" s="3" t="str">
        <f t="shared" si="247"/>
        <v>CE</v>
      </c>
      <c r="C657" s="3" t="s">
        <v>1528</v>
      </c>
      <c r="D657" s="3">
        <v>4</v>
      </c>
      <c r="E657" s="11">
        <f t="shared" si="238"/>
        <v>0</v>
      </c>
      <c r="F657" s="11">
        <f t="shared" si="239"/>
        <v>1</v>
      </c>
      <c r="G657" s="7">
        <v>20.17935060813047</v>
      </c>
      <c r="H657" s="11">
        <f t="shared" si="240"/>
        <v>0.40358701216260939</v>
      </c>
      <c r="I657" s="7">
        <f t="shared" si="241"/>
        <v>-190444962.25572598</v>
      </c>
      <c r="J657" s="7">
        <v>85743292.299999997</v>
      </c>
      <c r="K657" s="12">
        <v>0.13350000000000001</v>
      </c>
      <c r="L657" s="7">
        <v>-1714865.85</v>
      </c>
      <c r="M657" s="10">
        <f t="shared" si="242"/>
        <v>2.0000000046650881E-2</v>
      </c>
      <c r="N657" s="12">
        <f t="shared" si="243"/>
        <v>0.15350000004665088</v>
      </c>
      <c r="O657" s="7">
        <f t="shared" si="244"/>
        <v>-11426697.735343559</v>
      </c>
      <c r="P657" s="11">
        <f t="shared" si="245"/>
        <v>0.13326637488287302</v>
      </c>
      <c r="Q657" s="12">
        <f t="shared" si="246"/>
        <v>0.26676637488287303</v>
      </c>
      <c r="R657" s="12">
        <f t="shared" si="248"/>
        <v>0.11326637483622215</v>
      </c>
      <c r="S657" s="12">
        <f t="shared" si="249"/>
        <v>0.7378916925198622</v>
      </c>
      <c r="T657" s="7">
        <f t="shared" si="232"/>
        <v>-319317261.93000001</v>
      </c>
      <c r="U657" s="7">
        <f t="shared" si="233"/>
        <v>64277524.759999998</v>
      </c>
      <c r="V657" s="7">
        <f t="shared" si="233"/>
        <v>332787928.11000001</v>
      </c>
      <c r="W657" s="7">
        <f t="shared" si="233"/>
        <v>63621567.280000001</v>
      </c>
      <c r="X657" s="7">
        <f t="shared" si="233"/>
        <v>12814708.699999999</v>
      </c>
      <c r="Y657" s="7" t="str">
        <f t="shared" si="234"/>
        <v/>
      </c>
      <c r="Z657" s="7" t="str">
        <f t="shared" si="235"/>
        <v/>
      </c>
      <c r="AA657" s="7" t="str">
        <f t="shared" si="236"/>
        <v/>
      </c>
      <c r="AB657" s="7" t="str">
        <f t="shared" si="236"/>
        <v/>
      </c>
      <c r="AC657" s="8" t="str">
        <f t="shared" si="237"/>
        <v/>
      </c>
      <c r="AE657" s="9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>
        <v>49083096.390000001</v>
      </c>
      <c r="AR657" s="7">
        <v>80000336.829999998</v>
      </c>
      <c r="AS657" s="7">
        <v>29335431.850000001</v>
      </c>
      <c r="AT657" s="7">
        <v>13100043.189999999</v>
      </c>
      <c r="AU657" s="7">
        <v>56564293.210000001</v>
      </c>
      <c r="AV657" s="7">
        <v>191408686.05000001</v>
      </c>
      <c r="AW657" s="7">
        <v>38521573.670000002</v>
      </c>
      <c r="AX657" s="7">
        <v>12174709.91</v>
      </c>
      <c r="AY657" s="7">
        <v>64277524.759999998</v>
      </c>
      <c r="AZ657" s="7">
        <v>332787928.11000001</v>
      </c>
      <c r="BA657" s="7">
        <v>63621567.280000001</v>
      </c>
      <c r="BB657" s="7">
        <v>12814708.699999999</v>
      </c>
      <c r="BC657" s="7"/>
      <c r="BD657" s="7"/>
      <c r="BE657" s="7"/>
      <c r="BF657" s="7"/>
    </row>
    <row r="658" spans="1:58" hidden="1" x14ac:dyDescent="0.25">
      <c r="A658" s="3" t="s">
        <v>1387</v>
      </c>
      <c r="B658" s="3" t="str">
        <f t="shared" si="247"/>
        <v>SP</v>
      </c>
      <c r="C658" s="3" t="s">
        <v>1530</v>
      </c>
      <c r="D658" s="3">
        <v>5</v>
      </c>
      <c r="E658" s="11">
        <f t="shared" si="238"/>
        <v>0</v>
      </c>
      <c r="F658" s="11">
        <f t="shared" si="239"/>
        <v>1</v>
      </c>
      <c r="G658" s="7">
        <v>15.280990431809997</v>
      </c>
      <c r="H658" s="11">
        <f t="shared" si="240"/>
        <v>0.30561980863619992</v>
      </c>
      <c r="I658" s="7">
        <f t="shared" si="241"/>
        <v>-64563224.611563869</v>
      </c>
      <c r="J658" s="7">
        <v>34452510.530000001</v>
      </c>
      <c r="K658" s="12">
        <v>0.13100000000000001</v>
      </c>
      <c r="L658" s="7">
        <v>-5408024.4900000002</v>
      </c>
      <c r="M658" s="10">
        <f t="shared" si="242"/>
        <v>0.15697040380528693</v>
      </c>
      <c r="N658" s="12">
        <f t="shared" si="243"/>
        <v>0.28797040380528693</v>
      </c>
      <c r="O658" s="7">
        <f t="shared" si="244"/>
        <v>-3873793.4766938318</v>
      </c>
      <c r="P658" s="11">
        <f t="shared" si="245"/>
        <v>0.11243864139655868</v>
      </c>
      <c r="Q658" s="12">
        <f t="shared" si="246"/>
        <v>0.24343864139655869</v>
      </c>
      <c r="R658" s="12">
        <f t="shared" si="248"/>
        <v>-4.4531762408728248E-2</v>
      </c>
      <c r="S658" s="12">
        <f t="shared" si="249"/>
        <v>-0.15464006654947327</v>
      </c>
      <c r="T658" s="7">
        <f t="shared" si="232"/>
        <v>-92979646.330000013</v>
      </c>
      <c r="U658" s="7">
        <f t="shared" si="233"/>
        <v>55258387.850000001</v>
      </c>
      <c r="V658" s="7">
        <f t="shared" si="233"/>
        <v>147227155</v>
      </c>
      <c r="W658" s="7">
        <f t="shared" si="233"/>
        <v>6431655</v>
      </c>
      <c r="X658" s="7">
        <f t="shared" si="233"/>
        <v>5420775.8200000003</v>
      </c>
      <c r="Y658" s="7">
        <f t="shared" si="234"/>
        <v>11500257.43</v>
      </c>
      <c r="Z658" s="7">
        <f t="shared" si="235"/>
        <v>11500257.43</v>
      </c>
      <c r="AA658" s="7">
        <f t="shared" si="236"/>
        <v>11500257.43</v>
      </c>
      <c r="AB658" s="7">
        <f t="shared" si="236"/>
        <v>0</v>
      </c>
      <c r="AC658" s="8">
        <f t="shared" si="237"/>
        <v>0</v>
      </c>
      <c r="AE658" s="9">
        <v>4932750.6500000004</v>
      </c>
      <c r="AF658" s="7">
        <v>-93331533.400000006</v>
      </c>
      <c r="AG658" s="7">
        <v>356984923.60000002</v>
      </c>
      <c r="AH658" s="7">
        <v>18696558.719999999</v>
      </c>
      <c r="AI658" s="7">
        <v>660736147.72000003</v>
      </c>
      <c r="AJ658" s="7">
        <v>430380757.5</v>
      </c>
      <c r="AK658" s="7">
        <v>11500257.43</v>
      </c>
      <c r="AL658" s="7">
        <v>0</v>
      </c>
      <c r="AM658" s="7">
        <v>0</v>
      </c>
      <c r="AN658" s="7"/>
      <c r="AO658" s="7"/>
      <c r="AP658" s="7"/>
      <c r="AQ658" s="7">
        <v>34427845.829999998</v>
      </c>
      <c r="AR658" s="7">
        <v>31232531.859999999</v>
      </c>
      <c r="AS658" s="7">
        <v>2608172.94</v>
      </c>
      <c r="AT658" s="7">
        <v>432062.6</v>
      </c>
      <c r="AU658" s="7">
        <v>42553873.009999998</v>
      </c>
      <c r="AV658" s="7">
        <v>41778068.450000003</v>
      </c>
      <c r="AW658" s="7">
        <v>4226655.1500000004</v>
      </c>
      <c r="AX658" s="7">
        <v>424061.08</v>
      </c>
      <c r="AY658" s="7">
        <v>55258387.850000001</v>
      </c>
      <c r="AZ658" s="7">
        <v>147227155</v>
      </c>
      <c r="BA658" s="7">
        <v>6431655</v>
      </c>
      <c r="BB658" s="7">
        <v>5420775.8200000003</v>
      </c>
      <c r="BC658" s="7"/>
      <c r="BD658" s="7"/>
      <c r="BE658" s="7"/>
      <c r="BF658" s="7"/>
    </row>
    <row r="659" spans="1:58" hidden="1" x14ac:dyDescent="0.25">
      <c r="A659" s="3" t="s">
        <v>641</v>
      </c>
      <c r="B659" s="3" t="str">
        <f t="shared" si="247"/>
        <v>PE</v>
      </c>
      <c r="C659" s="3" t="s">
        <v>1528</v>
      </c>
      <c r="D659" s="3">
        <v>6</v>
      </c>
      <c r="E659" s="11">
        <f t="shared" si="238"/>
        <v>0.23536357940685459</v>
      </c>
      <c r="F659" s="11">
        <f t="shared" si="239"/>
        <v>0.76463642059314541</v>
      </c>
      <c r="G659" s="7">
        <v>16.469238707558791</v>
      </c>
      <c r="H659" s="11">
        <f t="shared" si="240"/>
        <v>0.25185959470483665</v>
      </c>
      <c r="I659" s="7">
        <f t="shared" si="241"/>
        <v>-149565736.56641296</v>
      </c>
      <c r="J659" s="7">
        <v>23881828.960000001</v>
      </c>
      <c r="K659" s="12">
        <v>0.11</v>
      </c>
      <c r="L659" s="7">
        <v>-4059910.92</v>
      </c>
      <c r="M659" s="10">
        <f t="shared" si="242"/>
        <v>0.16999999986600689</v>
      </c>
      <c r="N659" s="12">
        <f t="shared" si="243"/>
        <v>0.27999999986600688</v>
      </c>
      <c r="O659" s="7">
        <f t="shared" si="244"/>
        <v>-8973944.1939847767</v>
      </c>
      <c r="P659" s="11">
        <f t="shared" si="245"/>
        <v>0.37576452829535617</v>
      </c>
      <c r="Q659" s="12">
        <f t="shared" si="246"/>
        <v>0.48576452829535616</v>
      </c>
      <c r="R659" s="12">
        <f t="shared" si="248"/>
        <v>0.20576452842934928</v>
      </c>
      <c r="S659" s="12">
        <f t="shared" si="249"/>
        <v>0.73487331617077589</v>
      </c>
      <c r="T659" s="7">
        <f t="shared" si="232"/>
        <v>-199916667.38999999</v>
      </c>
      <c r="U659" s="7">
        <f t="shared" si="233"/>
        <v>15253777.52</v>
      </c>
      <c r="V659" s="7">
        <f t="shared" si="233"/>
        <v>152863564.97</v>
      </c>
      <c r="W659" s="7">
        <f t="shared" si="233"/>
        <v>66069572.259999998</v>
      </c>
      <c r="X659" s="7">
        <f t="shared" si="233"/>
        <v>3762692.32</v>
      </c>
      <c r="Y659" s="7" t="str">
        <f t="shared" si="234"/>
        <v/>
      </c>
      <c r="Z659" s="7" t="str">
        <f t="shared" si="235"/>
        <v/>
      </c>
      <c r="AA659" s="7" t="str">
        <f t="shared" si="236"/>
        <v/>
      </c>
      <c r="AB659" s="7" t="str">
        <f t="shared" si="236"/>
        <v/>
      </c>
      <c r="AC659" s="8" t="str">
        <f t="shared" si="237"/>
        <v/>
      </c>
      <c r="AE659" s="9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>
        <v>15159596.33</v>
      </c>
      <c r="AR659" s="7">
        <v>93131235.25</v>
      </c>
      <c r="AS659" s="7">
        <v>42003761.75</v>
      </c>
      <c r="AT659" s="7">
        <v>0</v>
      </c>
      <c r="AU659" s="7">
        <v>14731615.16</v>
      </c>
      <c r="AV659" s="7">
        <v>134937247.75999999</v>
      </c>
      <c r="AW659" s="7">
        <v>39802466.43</v>
      </c>
      <c r="AX659" s="7">
        <v>0</v>
      </c>
      <c r="AY659" s="7">
        <v>15253777.52</v>
      </c>
      <c r="AZ659" s="7">
        <v>152863564.97</v>
      </c>
      <c r="BA659" s="7">
        <v>66069572.259999998</v>
      </c>
      <c r="BB659" s="7">
        <v>3762692.32</v>
      </c>
      <c r="BC659" s="7"/>
      <c r="BD659" s="7"/>
      <c r="BE659" s="7"/>
      <c r="BF659" s="7"/>
    </row>
    <row r="660" spans="1:58" hidden="1" x14ac:dyDescent="0.25">
      <c r="A660" s="3" t="s">
        <v>1290</v>
      </c>
      <c r="B660" s="3" t="str">
        <f t="shared" si="247"/>
        <v>SC</v>
      </c>
      <c r="C660" s="3" t="s">
        <v>1529</v>
      </c>
      <c r="D660" s="3">
        <v>6</v>
      </c>
      <c r="E660" s="11">
        <f t="shared" si="238"/>
        <v>0</v>
      </c>
      <c r="F660" s="11">
        <f t="shared" si="239"/>
        <v>1</v>
      </c>
      <c r="G660" s="7">
        <v>29.056786468654838</v>
      </c>
      <c r="H660" s="11">
        <f t="shared" si="240"/>
        <v>0.58113572937309677</v>
      </c>
      <c r="I660" s="7">
        <f t="shared" si="241"/>
        <v>-17301710.238713529</v>
      </c>
      <c r="J660" s="7">
        <v>23283552.505714286</v>
      </c>
      <c r="K660" s="12">
        <v>0.11</v>
      </c>
      <c r="L660" s="7">
        <v>-669025.62</v>
      </c>
      <c r="M660" s="10">
        <f t="shared" si="242"/>
        <v>2.8733829162702156E-2</v>
      </c>
      <c r="N660" s="12">
        <f t="shared" si="243"/>
        <v>0.13873382916270216</v>
      </c>
      <c r="O660" s="7">
        <f t="shared" si="244"/>
        <v>-1038102.6143228117</v>
      </c>
      <c r="P660" s="11">
        <f t="shared" si="245"/>
        <v>4.4585233033835318E-2</v>
      </c>
      <c r="Q660" s="12">
        <f t="shared" si="246"/>
        <v>0.15458523303383531</v>
      </c>
      <c r="R660" s="12">
        <f t="shared" si="248"/>
        <v>1.5851403871133152E-2</v>
      </c>
      <c r="S660" s="12">
        <f t="shared" si="249"/>
        <v>0.1142576685643355</v>
      </c>
      <c r="T660" s="7">
        <f t="shared" si="232"/>
        <v>-41306245.13000001</v>
      </c>
      <c r="U660" s="7">
        <f t="shared" si="233"/>
        <v>54708848.759999998</v>
      </c>
      <c r="V660" s="7">
        <f t="shared" si="233"/>
        <v>67641929.980000004</v>
      </c>
      <c r="W660" s="7">
        <f t="shared" si="233"/>
        <v>29431955.91</v>
      </c>
      <c r="X660" s="7">
        <f t="shared" si="233"/>
        <v>1058792</v>
      </c>
      <c r="Y660" s="7" t="str">
        <f t="shared" si="234"/>
        <v/>
      </c>
      <c r="Z660" s="7" t="str">
        <f t="shared" si="235"/>
        <v/>
      </c>
      <c r="AA660" s="7" t="str">
        <f t="shared" si="236"/>
        <v/>
      </c>
      <c r="AB660" s="7" t="str">
        <f t="shared" si="236"/>
        <v/>
      </c>
      <c r="AC660" s="8" t="str">
        <f t="shared" si="237"/>
        <v/>
      </c>
      <c r="AE660" s="9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>
        <v>34805931.479999997</v>
      </c>
      <c r="AR660" s="7">
        <v>46010181.759999998</v>
      </c>
      <c r="AS660" s="7">
        <v>21687598.73</v>
      </c>
      <c r="AT660" s="7">
        <v>1065205</v>
      </c>
      <c r="AU660" s="7">
        <v>46363926.719999999</v>
      </c>
      <c r="AV660" s="7">
        <v>57731333.759999998</v>
      </c>
      <c r="AW660" s="7">
        <v>24391768.140000001</v>
      </c>
      <c r="AX660" s="7">
        <v>37560573.649999999</v>
      </c>
      <c r="AY660" s="7">
        <v>54708848.759999998</v>
      </c>
      <c r="AZ660" s="7">
        <v>67641929.980000004</v>
      </c>
      <c r="BA660" s="7">
        <v>29431955.91</v>
      </c>
      <c r="BB660" s="7">
        <v>1058792</v>
      </c>
      <c r="BC660" s="7"/>
      <c r="BD660" s="7"/>
      <c r="BE660" s="7"/>
      <c r="BF660" s="7"/>
    </row>
    <row r="661" spans="1:58" hidden="1" x14ac:dyDescent="0.25">
      <c r="A661" s="3" t="s">
        <v>472</v>
      </c>
      <c r="B661" s="3" t="str">
        <f t="shared" si="247"/>
        <v>MS</v>
      </c>
      <c r="C661" s="3" t="s">
        <v>1526</v>
      </c>
      <c r="D661" s="3">
        <v>6</v>
      </c>
      <c r="E661" s="11">
        <f t="shared" si="238"/>
        <v>0.25427381043099317</v>
      </c>
      <c r="F661" s="11">
        <f t="shared" si="239"/>
        <v>0.74572618956900683</v>
      </c>
      <c r="G661" s="7">
        <v>39.912746252196214</v>
      </c>
      <c r="H661" s="11">
        <f t="shared" si="240"/>
        <v>0.59527960355769882</v>
      </c>
      <c r="I661" s="7">
        <f t="shared" si="241"/>
        <v>-11178968.5855275</v>
      </c>
      <c r="J661" s="7">
        <v>11073993.710000001</v>
      </c>
      <c r="K661" s="12">
        <v>0.14130000000000001</v>
      </c>
      <c r="L661" s="7">
        <v>-247465.93</v>
      </c>
      <c r="M661" s="10">
        <f t="shared" si="242"/>
        <v>2.2346583940763314E-2</v>
      </c>
      <c r="N661" s="12">
        <f t="shared" si="243"/>
        <v>0.16364658394076331</v>
      </c>
      <c r="O661" s="7">
        <f t="shared" si="244"/>
        <v>-670738.11513165</v>
      </c>
      <c r="P661" s="11">
        <f t="shared" si="245"/>
        <v>6.0568764322663678E-2</v>
      </c>
      <c r="Q661" s="12">
        <f t="shared" si="246"/>
        <v>0.20186876432266368</v>
      </c>
      <c r="R661" s="12">
        <f t="shared" si="248"/>
        <v>3.8222180381900367E-2</v>
      </c>
      <c r="S661" s="12">
        <f t="shared" si="249"/>
        <v>0.23356540333121778</v>
      </c>
      <c r="T661" s="7">
        <f t="shared" si="232"/>
        <v>-27621460.849999998</v>
      </c>
      <c r="U661" s="7">
        <f t="shared" si="233"/>
        <v>6034502.3399999999</v>
      </c>
      <c r="V661" s="7">
        <f t="shared" si="233"/>
        <v>20598046.75</v>
      </c>
      <c r="W661" s="7">
        <f t="shared" si="233"/>
        <v>13970392.779999999</v>
      </c>
      <c r="X661" s="7">
        <f t="shared" si="233"/>
        <v>912476.34</v>
      </c>
      <c r="Y661" s="7" t="str">
        <f t="shared" si="234"/>
        <v/>
      </c>
      <c r="Z661" s="7" t="str">
        <f t="shared" si="235"/>
        <v/>
      </c>
      <c r="AA661" s="7" t="str">
        <f t="shared" si="236"/>
        <v/>
      </c>
      <c r="AB661" s="7" t="str">
        <f t="shared" si="236"/>
        <v/>
      </c>
      <c r="AC661" s="8" t="str">
        <f t="shared" si="237"/>
        <v/>
      </c>
      <c r="AE661" s="9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>
        <v>4575209.84</v>
      </c>
      <c r="AR661" s="7">
        <v>16235326.82</v>
      </c>
      <c r="AS661" s="7">
        <v>10623754.16</v>
      </c>
      <c r="AT661" s="7">
        <v>1216317.92</v>
      </c>
      <c r="AU661" s="7">
        <v>6034502.3399999999</v>
      </c>
      <c r="AV661" s="7">
        <v>20598046.75</v>
      </c>
      <c r="AW661" s="7">
        <v>13970392.779999999</v>
      </c>
      <c r="AX661" s="7">
        <v>912476.34</v>
      </c>
      <c r="AY661" s="7"/>
      <c r="AZ661" s="7"/>
      <c r="BA661" s="7"/>
      <c r="BB661" s="7"/>
      <c r="BC661" s="7"/>
      <c r="BD661" s="7"/>
      <c r="BE661" s="7"/>
      <c r="BF661" s="7"/>
    </row>
    <row r="662" spans="1:58" hidden="1" x14ac:dyDescent="0.25">
      <c r="A662" s="3" t="s">
        <v>181</v>
      </c>
      <c r="B662" s="3" t="str">
        <f t="shared" si="247"/>
        <v>GO</v>
      </c>
      <c r="C662" s="3" t="s">
        <v>1526</v>
      </c>
      <c r="D662" s="3">
        <v>6</v>
      </c>
      <c r="E662" s="11">
        <f t="shared" si="238"/>
        <v>0.31854647063750319</v>
      </c>
      <c r="F662" s="11">
        <f t="shared" si="239"/>
        <v>0.68145352936249681</v>
      </c>
      <c r="G662" s="7">
        <v>17.857859302902629</v>
      </c>
      <c r="H662" s="11">
        <f t="shared" si="240"/>
        <v>0.24338602497643788</v>
      </c>
      <c r="I662" s="7">
        <f t="shared" si="241"/>
        <v>-75736663.924665168</v>
      </c>
      <c r="J662" s="7">
        <v>19682234</v>
      </c>
      <c r="K662" s="12">
        <v>0.13819999999999999</v>
      </c>
      <c r="L662" s="7">
        <v>-984111.7</v>
      </c>
      <c r="M662" s="10">
        <f t="shared" si="242"/>
        <v>4.9999999999999996E-2</v>
      </c>
      <c r="N662" s="12">
        <f t="shared" si="243"/>
        <v>0.18819999999999998</v>
      </c>
      <c r="O662" s="7">
        <f t="shared" si="244"/>
        <v>-4544199.8354799096</v>
      </c>
      <c r="P662" s="11">
        <f t="shared" si="245"/>
        <v>0.23087825474892279</v>
      </c>
      <c r="Q662" s="12">
        <f t="shared" si="246"/>
        <v>0.36907825474892275</v>
      </c>
      <c r="R662" s="12">
        <f t="shared" si="248"/>
        <v>0.18087825474892277</v>
      </c>
      <c r="S662" s="12">
        <f t="shared" si="249"/>
        <v>0.96109593384124747</v>
      </c>
      <c r="T662" s="7">
        <f t="shared" si="232"/>
        <v>-100099477.96999998</v>
      </c>
      <c r="U662" s="7">
        <f t="shared" si="233"/>
        <v>8774640.3499999996</v>
      </c>
      <c r="V662" s="7">
        <f t="shared" si="233"/>
        <v>68213142.549999997</v>
      </c>
      <c r="W662" s="7">
        <f t="shared" si="233"/>
        <v>40757425.409999996</v>
      </c>
      <c r="X662" s="7">
        <f t="shared" si="233"/>
        <v>96449.64</v>
      </c>
      <c r="Y662" s="7" t="str">
        <f t="shared" si="234"/>
        <v/>
      </c>
      <c r="Z662" s="7" t="str">
        <f t="shared" si="235"/>
        <v/>
      </c>
      <c r="AA662" s="7" t="str">
        <f t="shared" si="236"/>
        <v/>
      </c>
      <c r="AB662" s="7" t="str">
        <f t="shared" si="236"/>
        <v/>
      </c>
      <c r="AC662" s="8" t="str">
        <f t="shared" si="237"/>
        <v/>
      </c>
      <c r="AE662" s="9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>
        <v>6859761.5499999998</v>
      </c>
      <c r="AR662" s="7">
        <v>43457307.07</v>
      </c>
      <c r="AS662" s="7">
        <v>24705969.469999999</v>
      </c>
      <c r="AT662" s="7">
        <v>252148.08</v>
      </c>
      <c r="AU662" s="7">
        <v>7789093.8300000001</v>
      </c>
      <c r="AV662" s="7">
        <v>50652780.420000002</v>
      </c>
      <c r="AW662" s="7">
        <v>29776838.440000001</v>
      </c>
      <c r="AX662" s="7">
        <v>97164.9</v>
      </c>
      <c r="AY662" s="7">
        <v>8774640.3499999996</v>
      </c>
      <c r="AZ662" s="7">
        <v>68213142.549999997</v>
      </c>
      <c r="BA662" s="7">
        <v>40757425.409999996</v>
      </c>
      <c r="BB662" s="7">
        <v>96449.64</v>
      </c>
      <c r="BC662" s="7"/>
      <c r="BD662" s="7"/>
      <c r="BE662" s="7"/>
      <c r="BF662" s="7"/>
    </row>
    <row r="663" spans="1:58" hidden="1" x14ac:dyDescent="0.25">
      <c r="A663" s="3" t="s">
        <v>1096</v>
      </c>
      <c r="B663" s="3" t="str">
        <f t="shared" si="247"/>
        <v>RS</v>
      </c>
      <c r="C663" s="3" t="s">
        <v>1529</v>
      </c>
      <c r="D663" s="3">
        <v>6</v>
      </c>
      <c r="E663" s="11">
        <f t="shared" si="238"/>
        <v>0</v>
      </c>
      <c r="F663" s="11">
        <f t="shared" si="239"/>
        <v>1</v>
      </c>
      <c r="G663" s="7">
        <v>12.349806529942246</v>
      </c>
      <c r="H663" s="11">
        <f t="shared" si="240"/>
        <v>0.24699613059884493</v>
      </c>
      <c r="I663" s="7">
        <f t="shared" si="241"/>
        <v>-8839612.8811463788</v>
      </c>
      <c r="J663" s="7">
        <v>13933079.119999999</v>
      </c>
      <c r="K663" s="12">
        <v>0.15390000000000001</v>
      </c>
      <c r="L663" s="7">
        <v>-642314.94999999995</v>
      </c>
      <c r="M663" s="10">
        <f t="shared" si="242"/>
        <v>4.6100000184309584E-2</v>
      </c>
      <c r="N663" s="12">
        <f t="shared" si="243"/>
        <v>0.20000000018430958</v>
      </c>
      <c r="O663" s="7">
        <f t="shared" si="244"/>
        <v>-530376.77286878275</v>
      </c>
      <c r="P663" s="11">
        <f t="shared" si="245"/>
        <v>3.8066013140445207E-2</v>
      </c>
      <c r="Q663" s="12">
        <f t="shared" si="246"/>
        <v>0.1919660131404452</v>
      </c>
      <c r="R663" s="12">
        <f t="shared" si="248"/>
        <v>-8.0339870438643768E-3</v>
      </c>
      <c r="S663" s="12">
        <f t="shared" si="249"/>
        <v>-4.0169935182303385E-2</v>
      </c>
      <c r="T663" s="7">
        <f t="shared" ref="T663:T711" si="250">IF(SUM(U663:X663)&lt;&gt;0,U663-V663-W663+X663,"")</f>
        <v>-11739133.410000004</v>
      </c>
      <c r="U663" s="7">
        <f t="shared" ref="U663:W711" si="251">IF(SUM($BC663:$BF663)&lt;&gt;0,BC663,IF(SUM($AY663:$BB663)&lt;&gt;0,AY663,IF(SUM($AU663:$AX663)&lt;&gt;0,AU663,IF(SUM($AQ663:$AT663)&lt;&gt;0,AQ663,""))))</f>
        <v>21138948.579999998</v>
      </c>
      <c r="V663" s="7">
        <f t="shared" si="251"/>
        <v>34834355.670000002</v>
      </c>
      <c r="W663" s="7">
        <f t="shared" si="251"/>
        <v>570447.15</v>
      </c>
      <c r="X663" s="7">
        <f t="shared" ref="X663:X711" si="252">IF(SUM($BC663:$BF663)&lt;&gt;0,BF663,IF(SUM($AY663:$BB663)&lt;&gt;0,BB663,IF(SUM($AU663:$AX663)&lt;&gt;0,AX663,IF(SUM($AQ663:$AT663)&lt;&gt;0,AT663,""))))</f>
        <v>2526720.83</v>
      </c>
      <c r="Y663" s="7">
        <f t="shared" ref="Y663:Y711" si="253">IF(SUM(AA663:AC663)&lt;&gt;0,AA663-(AB663/3)-(AC663/3),"")</f>
        <v>-302276228.75333333</v>
      </c>
      <c r="Z663" s="7">
        <f t="shared" ref="Z663:Z711" si="254">IF(SUM(AA663:AC663)&lt;&gt;0,AA663-AB663-AC663,"")</f>
        <v>-907123247.60000002</v>
      </c>
      <c r="AA663" s="7">
        <f t="shared" ref="AA663:AB711" si="255">IF(SUM($AN663:$AP663)&lt;&gt;0,AN663,IF(SUM($AK663:$AM663)&lt;&gt;0,AK663,IF(SUM($AH663:$AJ663)&lt;&gt;0,AH663,IF(SUM($AE663:$AG663)&lt;&gt;0,AE663,""))))</f>
        <v>147280.67000000001</v>
      </c>
      <c r="AB663" s="7">
        <f t="shared" si="255"/>
        <v>551359078.12</v>
      </c>
      <c r="AC663" s="8">
        <f t="shared" ref="AC663:AC711" si="256">IF(SUM($AN663:$AP663)&lt;&gt;0,AP663,IF(SUM($AK663:$AM663)&lt;&gt;0,AM663,IF(SUM($AH663:$AJ663)&lt;&gt;0,AJ663,IF(SUM($AE663:$AG663)&lt;&gt;0,AG663,""))))</f>
        <v>355911450.14999998</v>
      </c>
      <c r="AE663" s="9">
        <v>10644811.67</v>
      </c>
      <c r="AF663" s="7">
        <v>407692961.76999998</v>
      </c>
      <c r="AG663" s="7">
        <v>210631053.25999999</v>
      </c>
      <c r="AH663" s="7">
        <v>2366142.5499999998</v>
      </c>
      <c r="AI663" s="7">
        <v>527408751.81</v>
      </c>
      <c r="AJ663" s="7">
        <v>282232136.27999997</v>
      </c>
      <c r="AK663" s="7">
        <v>147280.67000000001</v>
      </c>
      <c r="AL663" s="7">
        <v>551359078.12</v>
      </c>
      <c r="AM663" s="7">
        <v>355911450.14999998</v>
      </c>
      <c r="AN663" s="7"/>
      <c r="AO663" s="7"/>
      <c r="AP663" s="7"/>
      <c r="AQ663" s="7">
        <v>11649471.48</v>
      </c>
      <c r="AR663" s="7">
        <v>15808286.130000001</v>
      </c>
      <c r="AS663" s="7">
        <v>315868.49</v>
      </c>
      <c r="AT663" s="7">
        <v>661861.93000000005</v>
      </c>
      <c r="AU663" s="7">
        <v>15402234.050000001</v>
      </c>
      <c r="AV663" s="7">
        <v>25017877.920000002</v>
      </c>
      <c r="AW663" s="7">
        <v>515207.97</v>
      </c>
      <c r="AX663" s="7">
        <v>565340.39</v>
      </c>
      <c r="AY663" s="7">
        <v>21138948.579999998</v>
      </c>
      <c r="AZ663" s="7">
        <v>34834355.670000002</v>
      </c>
      <c r="BA663" s="7">
        <v>570447.15</v>
      </c>
      <c r="BB663" s="7">
        <v>2526720.83</v>
      </c>
      <c r="BC663" s="7"/>
      <c r="BD663" s="7"/>
      <c r="BE663" s="7"/>
      <c r="BF663" s="7"/>
    </row>
    <row r="664" spans="1:58" hidden="1" x14ac:dyDescent="0.25">
      <c r="A664" s="3" t="s">
        <v>473</v>
      </c>
      <c r="B664" s="3" t="str">
        <f t="shared" si="247"/>
        <v>MS</v>
      </c>
      <c r="C664" s="3" t="s">
        <v>1526</v>
      </c>
      <c r="D664" s="3">
        <v>6</v>
      </c>
      <c r="E664" s="11">
        <f t="shared" si="238"/>
        <v>0</v>
      </c>
      <c r="F664" s="11">
        <f t="shared" si="239"/>
        <v>1</v>
      </c>
      <c r="G664" s="7">
        <v>40.976440316538621</v>
      </c>
      <c r="H664" s="11">
        <f t="shared" si="240"/>
        <v>0.81952880633077241</v>
      </c>
      <c r="I664" s="7">
        <f t="shared" si="241"/>
        <v>-5422334.9755428964</v>
      </c>
      <c r="J664" s="7">
        <v>14658240.640000001</v>
      </c>
      <c r="K664" s="12">
        <v>0.11</v>
      </c>
      <c r="L664" s="7">
        <v>-293164.81</v>
      </c>
      <c r="M664" s="10">
        <f t="shared" si="242"/>
        <v>1.9999999808981168E-2</v>
      </c>
      <c r="N664" s="12">
        <f t="shared" si="243"/>
        <v>0.12999999980898116</v>
      </c>
      <c r="O664" s="7">
        <f t="shared" si="244"/>
        <v>-325340.09853257379</v>
      </c>
      <c r="P664" s="11">
        <f t="shared" si="245"/>
        <v>2.2195030530797303E-2</v>
      </c>
      <c r="Q664" s="12">
        <f t="shared" si="246"/>
        <v>0.13219503053079731</v>
      </c>
      <c r="R664" s="12">
        <f t="shared" si="248"/>
        <v>2.1950307218161491E-3</v>
      </c>
      <c r="S664" s="12">
        <f t="shared" si="249"/>
        <v>1.6884851731088224E-2</v>
      </c>
      <c r="T664" s="7">
        <f t="shared" si="250"/>
        <v>-30045431.990000002</v>
      </c>
      <c r="U664" s="7">
        <f t="shared" si="251"/>
        <v>13178294.25</v>
      </c>
      <c r="V664" s="7">
        <f t="shared" si="251"/>
        <v>37988878.710000001</v>
      </c>
      <c r="W664" s="7">
        <f t="shared" si="251"/>
        <v>5234847.53</v>
      </c>
      <c r="X664" s="7">
        <f t="shared" si="252"/>
        <v>0</v>
      </c>
      <c r="Y664" s="7" t="str">
        <f t="shared" si="253"/>
        <v/>
      </c>
      <c r="Z664" s="7" t="str">
        <f t="shared" si="254"/>
        <v/>
      </c>
      <c r="AA664" s="7" t="str">
        <f t="shared" si="255"/>
        <v/>
      </c>
      <c r="AB664" s="7" t="str">
        <f t="shared" si="255"/>
        <v/>
      </c>
      <c r="AC664" s="8" t="str">
        <f t="shared" si="256"/>
        <v/>
      </c>
      <c r="AE664" s="9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>
        <v>8088643.1399999997</v>
      </c>
      <c r="AR664" s="7">
        <v>14685675.15</v>
      </c>
      <c r="AS664" s="7">
        <v>2887727.02</v>
      </c>
      <c r="AT664" s="7">
        <v>9860055.3900000006</v>
      </c>
      <c r="AU664" s="7">
        <v>12481217.77</v>
      </c>
      <c r="AV664" s="7">
        <v>20171151.879999999</v>
      </c>
      <c r="AW664" s="7">
        <v>3601425.98</v>
      </c>
      <c r="AX664" s="7">
        <v>11568981.449999999</v>
      </c>
      <c r="AY664" s="7">
        <v>13178294.25</v>
      </c>
      <c r="AZ664" s="7">
        <v>37988878.710000001</v>
      </c>
      <c r="BA664" s="7">
        <v>5234847.53</v>
      </c>
      <c r="BB664" s="7">
        <v>0</v>
      </c>
      <c r="BC664" s="7"/>
      <c r="BD664" s="7"/>
      <c r="BE664" s="7"/>
      <c r="BF664" s="7"/>
    </row>
    <row r="665" spans="1:58" hidden="1" x14ac:dyDescent="0.25">
      <c r="A665" s="3" t="s">
        <v>77</v>
      </c>
      <c r="B665" s="3" t="str">
        <f t="shared" si="247"/>
        <v>CE</v>
      </c>
      <c r="C665" s="3" t="s">
        <v>1528</v>
      </c>
      <c r="D665" s="3">
        <v>6</v>
      </c>
      <c r="E665" s="11">
        <f t="shared" si="238"/>
        <v>0</v>
      </c>
      <c r="F665" s="11">
        <f t="shared" si="239"/>
        <v>1</v>
      </c>
      <c r="G665" s="7">
        <v>30.223164912457765</v>
      </c>
      <c r="H665" s="11">
        <f t="shared" si="240"/>
        <v>0.60446329824915535</v>
      </c>
      <c r="I665" s="7">
        <f t="shared" si="241"/>
        <v>-14360531.507598445</v>
      </c>
      <c r="J665" s="7">
        <v>34715540.820000008</v>
      </c>
      <c r="K665" s="12">
        <v>0.13500000000000001</v>
      </c>
      <c r="L665" s="7">
        <v>-266747.90999999997</v>
      </c>
      <c r="M665" s="10">
        <f t="shared" si="242"/>
        <v>7.6838183620150761E-3</v>
      </c>
      <c r="N665" s="12">
        <f t="shared" si="243"/>
        <v>0.14268381836201507</v>
      </c>
      <c r="O665" s="7">
        <f t="shared" si="244"/>
        <v>-861631.89045590663</v>
      </c>
      <c r="P665" s="11">
        <f t="shared" si="245"/>
        <v>2.4819774374925219E-2</v>
      </c>
      <c r="Q665" s="12">
        <f t="shared" si="246"/>
        <v>0.15981977437492523</v>
      </c>
      <c r="R665" s="12">
        <f t="shared" si="248"/>
        <v>1.7135956012910153E-2</v>
      </c>
      <c r="S665" s="12">
        <f t="shared" si="249"/>
        <v>0.12009740284236781</v>
      </c>
      <c r="T665" s="7">
        <f t="shared" si="250"/>
        <v>-36306445</v>
      </c>
      <c r="U665" s="7">
        <f t="shared" si="251"/>
        <v>60205693.740000002</v>
      </c>
      <c r="V665" s="7">
        <f t="shared" si="251"/>
        <v>95911550.519999996</v>
      </c>
      <c r="W665" s="7">
        <f t="shared" si="251"/>
        <v>7504175.0199999996</v>
      </c>
      <c r="X665" s="7">
        <f t="shared" si="252"/>
        <v>6903586.7999999998</v>
      </c>
      <c r="Y665" s="7" t="str">
        <f t="shared" si="253"/>
        <v/>
      </c>
      <c r="Z665" s="7" t="str">
        <f t="shared" si="254"/>
        <v/>
      </c>
      <c r="AA665" s="7" t="str">
        <f t="shared" si="255"/>
        <v/>
      </c>
      <c r="AB665" s="7" t="str">
        <f t="shared" si="255"/>
        <v/>
      </c>
      <c r="AC665" s="8" t="str">
        <f t="shared" si="256"/>
        <v/>
      </c>
      <c r="AE665" s="9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>
        <v>32570202.260000002</v>
      </c>
      <c r="AR665" s="7">
        <v>87537593.319999993</v>
      </c>
      <c r="AS665" s="7">
        <v>4539926.4400000004</v>
      </c>
      <c r="AT665" s="7">
        <v>0</v>
      </c>
      <c r="AU665" s="7">
        <v>45278502.219999999</v>
      </c>
      <c r="AV665" s="7">
        <v>109956186.16</v>
      </c>
      <c r="AW665" s="7">
        <v>4937909.4000000004</v>
      </c>
      <c r="AX665" s="7">
        <v>6577458.6500000004</v>
      </c>
      <c r="AY665" s="7">
        <v>60205693.740000002</v>
      </c>
      <c r="AZ665" s="7">
        <v>95911550.519999996</v>
      </c>
      <c r="BA665" s="7">
        <v>7504175.0199999996</v>
      </c>
      <c r="BB665" s="7">
        <v>6903586.7999999998</v>
      </c>
      <c r="BC665" s="7"/>
      <c r="BD665" s="7"/>
      <c r="BE665" s="7"/>
      <c r="BF665" s="7"/>
    </row>
    <row r="666" spans="1:58" hidden="1" x14ac:dyDescent="0.25">
      <c r="A666" s="3" t="s">
        <v>182</v>
      </c>
      <c r="B666" s="3" t="str">
        <f t="shared" si="247"/>
        <v>GO</v>
      </c>
      <c r="C666" s="3" t="s">
        <v>1526</v>
      </c>
      <c r="D666" s="3">
        <v>7</v>
      </c>
      <c r="E666" s="11">
        <f t="shared" si="238"/>
        <v>0.1296368228578807</v>
      </c>
      <c r="F666" s="11">
        <f t="shared" si="239"/>
        <v>0.8703631771421193</v>
      </c>
      <c r="G666" s="7">
        <v>12.538704130869343</v>
      </c>
      <c r="H666" s="11">
        <f t="shared" si="240"/>
        <v>0.21826452729176915</v>
      </c>
      <c r="I666" s="7">
        <f t="shared" si="241"/>
        <v>-13901747.595393162</v>
      </c>
      <c r="J666" s="7">
        <v>4852099.33</v>
      </c>
      <c r="K666" s="12">
        <v>0.12789999999999999</v>
      </c>
      <c r="L666" s="7">
        <v>-275318.77</v>
      </c>
      <c r="M666" s="10">
        <f t="shared" si="242"/>
        <v>5.6742195753853211E-2</v>
      </c>
      <c r="N666" s="12">
        <f t="shared" si="243"/>
        <v>0.18464219575385321</v>
      </c>
      <c r="O666" s="7">
        <f t="shared" si="244"/>
        <v>-834104.85572358966</v>
      </c>
      <c r="P666" s="11">
        <f t="shared" si="245"/>
        <v>0.1719059728572353</v>
      </c>
      <c r="Q666" s="12">
        <f t="shared" si="246"/>
        <v>0.29980597285723531</v>
      </c>
      <c r="R666" s="12">
        <f t="shared" si="248"/>
        <v>0.1151637771033821</v>
      </c>
      <c r="S666" s="12">
        <f t="shared" si="249"/>
        <v>0.62371321264456325</v>
      </c>
      <c r="T666" s="7">
        <f t="shared" si="250"/>
        <v>-17783186.359999999</v>
      </c>
      <c r="U666" s="7">
        <f t="shared" si="251"/>
        <v>7717858.6900000004</v>
      </c>
      <c r="V666" s="7">
        <f t="shared" si="251"/>
        <v>15477830.58</v>
      </c>
      <c r="W666" s="7">
        <f t="shared" si="251"/>
        <v>10023214.470000001</v>
      </c>
      <c r="X666" s="7">
        <f t="shared" si="252"/>
        <v>0</v>
      </c>
      <c r="Y666" s="7" t="str">
        <f t="shared" si="253"/>
        <v/>
      </c>
      <c r="Z666" s="7" t="str">
        <f t="shared" si="254"/>
        <v/>
      </c>
      <c r="AA666" s="7" t="str">
        <f t="shared" si="255"/>
        <v/>
      </c>
      <c r="AB666" s="7" t="str">
        <f t="shared" si="255"/>
        <v/>
      </c>
      <c r="AC666" s="8" t="str">
        <f t="shared" si="256"/>
        <v/>
      </c>
      <c r="AE666" s="9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>
        <v>5554148.9100000001</v>
      </c>
      <c r="AR666" s="7">
        <v>16965212.260000002</v>
      </c>
      <c r="AS666" s="7">
        <v>7571848.1500000004</v>
      </c>
      <c r="AT666" s="7">
        <v>1796333.37</v>
      </c>
      <c r="AU666" s="7">
        <v>15795637.359999999</v>
      </c>
      <c r="AV666" s="7">
        <v>12924599.92</v>
      </c>
      <c r="AW666" s="7">
        <v>9391706.9900000002</v>
      </c>
      <c r="AX666" s="7">
        <v>0</v>
      </c>
      <c r="AY666" s="7">
        <v>7717858.6900000004</v>
      </c>
      <c r="AZ666" s="7">
        <v>15477830.58</v>
      </c>
      <c r="BA666" s="7">
        <v>10023214.470000001</v>
      </c>
      <c r="BB666" s="7">
        <v>0</v>
      </c>
      <c r="BC666" s="7"/>
      <c r="BD666" s="7"/>
      <c r="BE666" s="7"/>
      <c r="BF666" s="7"/>
    </row>
    <row r="667" spans="1:58" hidden="1" x14ac:dyDescent="0.25">
      <c r="A667" s="3" t="s">
        <v>897</v>
      </c>
      <c r="B667" s="3" t="str">
        <f t="shared" si="247"/>
        <v>RJ</v>
      </c>
      <c r="C667" s="3" t="s">
        <v>1530</v>
      </c>
      <c r="D667" s="3">
        <v>6</v>
      </c>
      <c r="E667" s="11">
        <f t="shared" si="238"/>
        <v>0</v>
      </c>
      <c r="F667" s="11">
        <f t="shared" si="239"/>
        <v>1</v>
      </c>
      <c r="G667" s="7">
        <v>11.925139985825645</v>
      </c>
      <c r="H667" s="11">
        <f t="shared" si="240"/>
        <v>0.23850279971651289</v>
      </c>
      <c r="I667" s="7">
        <f t="shared" si="241"/>
        <v>-29754397.011163894</v>
      </c>
      <c r="J667" s="7">
        <v>37458776.845714286</v>
      </c>
      <c r="K667" s="12">
        <v>0.11</v>
      </c>
      <c r="L667" s="7">
        <v>-2695053.35</v>
      </c>
      <c r="M667" s="10">
        <f t="shared" si="242"/>
        <v>7.1947179725072766E-2</v>
      </c>
      <c r="N667" s="12">
        <f t="shared" si="243"/>
        <v>0.18194717972507277</v>
      </c>
      <c r="O667" s="7">
        <f t="shared" si="244"/>
        <v>-1785263.8206698336</v>
      </c>
      <c r="P667" s="11">
        <f t="shared" si="245"/>
        <v>4.7659426468274771E-2</v>
      </c>
      <c r="Q667" s="12">
        <f t="shared" si="246"/>
        <v>0.15765942646827477</v>
      </c>
      <c r="R667" s="12">
        <f t="shared" si="248"/>
        <v>-2.4287753256797995E-2</v>
      </c>
      <c r="S667" s="12">
        <f t="shared" si="249"/>
        <v>-0.13348793475940357</v>
      </c>
      <c r="T667" s="7">
        <f t="shared" si="250"/>
        <v>-39073547.479999989</v>
      </c>
      <c r="U667" s="7">
        <f t="shared" si="251"/>
        <v>95958799.780000001</v>
      </c>
      <c r="V667" s="7">
        <f t="shared" si="251"/>
        <v>110812101.81999999</v>
      </c>
      <c r="W667" s="7">
        <f t="shared" si="251"/>
        <v>24220245.440000001</v>
      </c>
      <c r="X667" s="7">
        <f t="shared" si="252"/>
        <v>0</v>
      </c>
      <c r="Y667" s="7">
        <f t="shared" si="253"/>
        <v>-7655219.3599999994</v>
      </c>
      <c r="Z667" s="7">
        <f t="shared" si="254"/>
        <v>-22965658.079999998</v>
      </c>
      <c r="AA667" s="7">
        <f t="shared" si="255"/>
        <v>0</v>
      </c>
      <c r="AB667" s="7">
        <f t="shared" si="255"/>
        <v>0</v>
      </c>
      <c r="AC667" s="8">
        <f t="shared" si="256"/>
        <v>22965658.079999998</v>
      </c>
      <c r="AE667" s="9">
        <v>0</v>
      </c>
      <c r="AF667" s="7">
        <v>0</v>
      </c>
      <c r="AG667" s="7">
        <v>23983237.600000001</v>
      </c>
      <c r="AH667" s="7">
        <v>0</v>
      </c>
      <c r="AI667" s="7">
        <v>0</v>
      </c>
      <c r="AJ667" s="7">
        <v>30669955.079999998</v>
      </c>
      <c r="AK667" s="7">
        <v>0</v>
      </c>
      <c r="AL667" s="7">
        <v>0</v>
      </c>
      <c r="AM667" s="7">
        <v>22965658.079999998</v>
      </c>
      <c r="AN667" s="7"/>
      <c r="AO667" s="7"/>
      <c r="AP667" s="7"/>
      <c r="AQ667" s="7">
        <v>64791090.119999997</v>
      </c>
      <c r="AR667" s="7">
        <v>96350043.719999999</v>
      </c>
      <c r="AS667" s="7">
        <v>15707192.060000001</v>
      </c>
      <c r="AT667" s="7">
        <v>0</v>
      </c>
      <c r="AU667" s="7">
        <v>75098002.640000001</v>
      </c>
      <c r="AV667" s="7">
        <v>110334131.66</v>
      </c>
      <c r="AW667" s="7">
        <v>20239087.52</v>
      </c>
      <c r="AX667" s="7">
        <v>0</v>
      </c>
      <c r="AY667" s="7">
        <v>95958799.780000001</v>
      </c>
      <c r="AZ667" s="7">
        <v>110812101.81999999</v>
      </c>
      <c r="BA667" s="7">
        <v>24220245.440000001</v>
      </c>
      <c r="BB667" s="7">
        <v>0</v>
      </c>
      <c r="BC667" s="7"/>
      <c r="BD667" s="7"/>
      <c r="BE667" s="7"/>
      <c r="BF667" s="7"/>
    </row>
    <row r="668" spans="1:58" hidden="1" x14ac:dyDescent="0.25">
      <c r="A668" s="3" t="s">
        <v>1097</v>
      </c>
      <c r="B668" s="3" t="str">
        <f t="shared" si="247"/>
        <v>RS</v>
      </c>
      <c r="C668" s="3" t="s">
        <v>1529</v>
      </c>
      <c r="D668" s="3">
        <v>7</v>
      </c>
      <c r="E668" s="11">
        <f t="shared" si="238"/>
        <v>0</v>
      </c>
      <c r="F668" s="11">
        <f t="shared" si="239"/>
        <v>1</v>
      </c>
      <c r="G668" s="7">
        <v>7.5418146338816259</v>
      </c>
      <c r="H668" s="11">
        <f t="shared" si="240"/>
        <v>0.15083629267763252</v>
      </c>
      <c r="I668" s="7">
        <f t="shared" si="241"/>
        <v>-9821411.3472382464</v>
      </c>
      <c r="J668" s="7">
        <v>4409772.9099999992</v>
      </c>
      <c r="K668" s="12">
        <v>0.11</v>
      </c>
      <c r="L668" s="7">
        <v>-331929.84999999998</v>
      </c>
      <c r="M668" s="10">
        <f t="shared" si="242"/>
        <v>7.527141573374127E-2</v>
      </c>
      <c r="N668" s="12">
        <f t="shared" si="243"/>
        <v>0.18527141573374128</v>
      </c>
      <c r="O668" s="7">
        <f t="shared" si="244"/>
        <v>-589284.68083429476</v>
      </c>
      <c r="P668" s="11">
        <f t="shared" si="245"/>
        <v>0.13363152544612436</v>
      </c>
      <c r="Q668" s="12">
        <f t="shared" si="246"/>
        <v>0.24363152544612438</v>
      </c>
      <c r="R668" s="12">
        <f t="shared" si="248"/>
        <v>5.836010971238309E-2</v>
      </c>
      <c r="S668" s="12">
        <f t="shared" si="249"/>
        <v>0.31499791525452592</v>
      </c>
      <c r="T668" s="7">
        <f t="shared" si="250"/>
        <v>-11565981.049999997</v>
      </c>
      <c r="U668" s="7">
        <f t="shared" si="251"/>
        <v>16781084.170000002</v>
      </c>
      <c r="V668" s="7">
        <f t="shared" si="251"/>
        <v>20472710.5</v>
      </c>
      <c r="W668" s="7">
        <f t="shared" si="251"/>
        <v>7874354.7199999997</v>
      </c>
      <c r="X668" s="7">
        <f t="shared" si="252"/>
        <v>0</v>
      </c>
      <c r="Y668" s="7" t="str">
        <f t="shared" si="253"/>
        <v/>
      </c>
      <c r="Z668" s="7" t="str">
        <f t="shared" si="254"/>
        <v/>
      </c>
      <c r="AA668" s="7" t="str">
        <f t="shared" si="255"/>
        <v/>
      </c>
      <c r="AB668" s="7" t="str">
        <f t="shared" si="255"/>
        <v/>
      </c>
      <c r="AC668" s="8" t="str">
        <f t="shared" si="256"/>
        <v/>
      </c>
      <c r="AE668" s="9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>
        <v>12769002.199999999</v>
      </c>
      <c r="AR668" s="7">
        <v>18872649.710000001</v>
      </c>
      <c r="AS668" s="7">
        <v>4829237.9800000004</v>
      </c>
      <c r="AT668" s="7">
        <v>0</v>
      </c>
      <c r="AU668" s="7">
        <v>14281741.710000001</v>
      </c>
      <c r="AV668" s="7">
        <v>17947336.710000001</v>
      </c>
      <c r="AW668" s="7">
        <v>7442967.8600000003</v>
      </c>
      <c r="AX668" s="7">
        <v>0</v>
      </c>
      <c r="AY668" s="7">
        <v>16781084.170000002</v>
      </c>
      <c r="AZ668" s="7">
        <v>20472710.5</v>
      </c>
      <c r="BA668" s="7">
        <v>7874354.7199999997</v>
      </c>
      <c r="BB668" s="7">
        <v>0</v>
      </c>
      <c r="BC668" s="7"/>
      <c r="BD668" s="7"/>
      <c r="BE668" s="7"/>
      <c r="BF668" s="7"/>
    </row>
    <row r="669" spans="1:58" hidden="1" x14ac:dyDescent="0.25">
      <c r="A669" s="3" t="s">
        <v>1388</v>
      </c>
      <c r="B669" s="3" t="str">
        <f t="shared" si="247"/>
        <v>SP</v>
      </c>
      <c r="C669" s="3" t="s">
        <v>1530</v>
      </c>
      <c r="D669" s="3">
        <v>6</v>
      </c>
      <c r="E669" s="11">
        <f t="shared" si="238"/>
        <v>0</v>
      </c>
      <c r="F669" s="11">
        <f t="shared" si="239"/>
        <v>1</v>
      </c>
      <c r="G669" s="7">
        <v>19.525709573526431</v>
      </c>
      <c r="H669" s="11">
        <f t="shared" si="240"/>
        <v>0.39051419147052863</v>
      </c>
      <c r="I669" s="7">
        <f t="shared" si="241"/>
        <v>-9253217.9272973984</v>
      </c>
      <c r="J669" s="7">
        <v>11762169.385714285</v>
      </c>
      <c r="K669" s="12">
        <v>0.11</v>
      </c>
      <c r="L669" s="7">
        <v>-153193.60999999999</v>
      </c>
      <c r="M669" s="10">
        <f t="shared" si="242"/>
        <v>1.3024264910354116E-2</v>
      </c>
      <c r="N669" s="12">
        <f t="shared" si="243"/>
        <v>0.12302426491035412</v>
      </c>
      <c r="O669" s="7">
        <f t="shared" si="244"/>
        <v>-555193.07563784393</v>
      </c>
      <c r="P669" s="11">
        <f t="shared" si="245"/>
        <v>4.7201588196149627E-2</v>
      </c>
      <c r="Q669" s="12">
        <f t="shared" si="246"/>
        <v>0.15720158819614963</v>
      </c>
      <c r="R669" s="12">
        <f t="shared" si="248"/>
        <v>3.4177323285795508E-2</v>
      </c>
      <c r="S669" s="12">
        <f t="shared" si="249"/>
        <v>0.27780961187372255</v>
      </c>
      <c r="T669" s="7">
        <f t="shared" si="250"/>
        <v>-15182007.189999999</v>
      </c>
      <c r="U669" s="7">
        <f t="shared" si="251"/>
        <v>24739357.66</v>
      </c>
      <c r="V669" s="7">
        <f t="shared" si="251"/>
        <v>24778176.34</v>
      </c>
      <c r="W669" s="7">
        <f t="shared" si="251"/>
        <v>15143188.51</v>
      </c>
      <c r="X669" s="7">
        <f t="shared" si="252"/>
        <v>0</v>
      </c>
      <c r="Y669" s="7" t="str">
        <f t="shared" si="253"/>
        <v/>
      </c>
      <c r="Z669" s="7" t="str">
        <f t="shared" si="254"/>
        <v/>
      </c>
      <c r="AA669" s="7" t="str">
        <f t="shared" si="255"/>
        <v/>
      </c>
      <c r="AB669" s="7" t="str">
        <f t="shared" si="255"/>
        <v/>
      </c>
      <c r="AC669" s="8" t="str">
        <f t="shared" si="256"/>
        <v/>
      </c>
      <c r="AE669" s="9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>
        <v>19989339.02</v>
      </c>
      <c r="AR669" s="7">
        <v>21320007.969999999</v>
      </c>
      <c r="AS669" s="7">
        <v>7936074.4400000004</v>
      </c>
      <c r="AT669" s="7">
        <v>0</v>
      </c>
      <c r="AU669" s="7">
        <v>22954987.57</v>
      </c>
      <c r="AV669" s="7">
        <v>22881972.579999998</v>
      </c>
      <c r="AW669" s="7">
        <v>9807324.7200000007</v>
      </c>
      <c r="AX669" s="7">
        <v>0</v>
      </c>
      <c r="AY669" s="7">
        <v>24739357.66</v>
      </c>
      <c r="AZ669" s="7">
        <v>24778176.34</v>
      </c>
      <c r="BA669" s="7">
        <v>15143188.51</v>
      </c>
      <c r="BB669" s="7">
        <v>0</v>
      </c>
      <c r="BC669" s="7"/>
      <c r="BD669" s="7"/>
      <c r="BE669" s="7"/>
      <c r="BF669" s="7"/>
    </row>
    <row r="670" spans="1:58" hidden="1" x14ac:dyDescent="0.25">
      <c r="A670" s="3" t="s">
        <v>183</v>
      </c>
      <c r="B670" s="3" t="str">
        <f t="shared" si="247"/>
        <v>GO</v>
      </c>
      <c r="C670" s="3" t="s">
        <v>1526</v>
      </c>
      <c r="D670" s="3">
        <v>7</v>
      </c>
      <c r="E670" s="11">
        <f t="shared" si="238"/>
        <v>0.28268678961446364</v>
      </c>
      <c r="F670" s="11">
        <f t="shared" si="239"/>
        <v>0.71731321038553642</v>
      </c>
      <c r="G670" s="7">
        <v>18.549522481200228</v>
      </c>
      <c r="H670" s="11">
        <f t="shared" si="240"/>
        <v>0.2661163504421683</v>
      </c>
      <c r="I670" s="7">
        <f t="shared" si="241"/>
        <v>-28447595.652944028</v>
      </c>
      <c r="J670" s="7">
        <v>5264289.03</v>
      </c>
      <c r="K670" s="12">
        <v>0.11</v>
      </c>
      <c r="L670" s="7">
        <v>-359550.94</v>
      </c>
      <c r="M670" s="10">
        <f t="shared" si="242"/>
        <v>6.8299999857720575E-2</v>
      </c>
      <c r="N670" s="12">
        <f t="shared" si="243"/>
        <v>0.17829999985772058</v>
      </c>
      <c r="O670" s="7">
        <f t="shared" si="244"/>
        <v>-1706855.7391766417</v>
      </c>
      <c r="P670" s="11">
        <f t="shared" si="245"/>
        <v>0.32423290770124025</v>
      </c>
      <c r="Q670" s="12">
        <f t="shared" si="246"/>
        <v>0.43423290770124023</v>
      </c>
      <c r="R670" s="12">
        <f t="shared" si="248"/>
        <v>0.25593290784351963</v>
      </c>
      <c r="S670" s="12">
        <f t="shared" si="249"/>
        <v>1.4354061023429523</v>
      </c>
      <c r="T670" s="7">
        <f t="shared" si="250"/>
        <v>-38763086.859999999</v>
      </c>
      <c r="U670" s="7">
        <f t="shared" si="251"/>
        <v>12754061.67</v>
      </c>
      <c r="V670" s="7">
        <f t="shared" si="251"/>
        <v>27805274.280000001</v>
      </c>
      <c r="W670" s="7">
        <f t="shared" si="251"/>
        <v>23711874.25</v>
      </c>
      <c r="X670" s="7">
        <f t="shared" si="252"/>
        <v>0</v>
      </c>
      <c r="Y670" s="7" t="str">
        <f t="shared" si="253"/>
        <v/>
      </c>
      <c r="Z670" s="7" t="str">
        <f t="shared" si="254"/>
        <v/>
      </c>
      <c r="AA670" s="7" t="str">
        <f t="shared" si="255"/>
        <v/>
      </c>
      <c r="AB670" s="7" t="str">
        <f t="shared" si="255"/>
        <v/>
      </c>
      <c r="AC670" s="8" t="str">
        <f t="shared" si="256"/>
        <v/>
      </c>
      <c r="AE670" s="9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>
        <v>7515566.6900000004</v>
      </c>
      <c r="AR670" s="7">
        <v>22148056.289999999</v>
      </c>
      <c r="AS670" s="7">
        <v>15315325.98</v>
      </c>
      <c r="AT670" s="7">
        <v>0</v>
      </c>
      <c r="AU670" s="7">
        <v>11035826.539999999</v>
      </c>
      <c r="AV670" s="7">
        <v>22786513.07</v>
      </c>
      <c r="AW670" s="7">
        <v>19114088.420000002</v>
      </c>
      <c r="AX670" s="7">
        <v>0</v>
      </c>
      <c r="AY670" s="7">
        <v>12754061.67</v>
      </c>
      <c r="AZ670" s="7">
        <v>27805274.280000001</v>
      </c>
      <c r="BA670" s="7">
        <v>23711874.25</v>
      </c>
      <c r="BB670" s="7">
        <v>0</v>
      </c>
      <c r="BC670" s="7"/>
      <c r="BD670" s="7"/>
      <c r="BE670" s="7"/>
      <c r="BF670" s="7"/>
    </row>
    <row r="671" spans="1:58" hidden="1" x14ac:dyDescent="0.25">
      <c r="A671" s="3" t="s">
        <v>359</v>
      </c>
      <c r="B671" s="3" t="str">
        <f t="shared" si="247"/>
        <v>MG</v>
      </c>
      <c r="C671" s="3" t="s">
        <v>1530</v>
      </c>
      <c r="D671" s="3">
        <v>5</v>
      </c>
      <c r="E671" s="11">
        <f t="shared" si="238"/>
        <v>0</v>
      </c>
      <c r="F671" s="11">
        <f t="shared" si="239"/>
        <v>1</v>
      </c>
      <c r="G671" s="7">
        <v>7.7586759915368138</v>
      </c>
      <c r="H671" s="11">
        <f t="shared" si="240"/>
        <v>0.15517351983073627</v>
      </c>
      <c r="I671" s="7">
        <f t="shared" si="241"/>
        <v>-65647073.808324084</v>
      </c>
      <c r="J671" s="7">
        <v>43751061.257142857</v>
      </c>
      <c r="K671" s="12">
        <v>0.11</v>
      </c>
      <c r="L671" s="7">
        <v>-172071.23</v>
      </c>
      <c r="M671" s="10">
        <f t="shared" si="242"/>
        <v>3.9329612826684845E-3</v>
      </c>
      <c r="N671" s="12">
        <f t="shared" si="243"/>
        <v>0.11393296128266849</v>
      </c>
      <c r="O671" s="7">
        <f t="shared" si="244"/>
        <v>-3938824.4284994449</v>
      </c>
      <c r="P671" s="11">
        <f t="shared" si="245"/>
        <v>9.0028088812505944E-2</v>
      </c>
      <c r="Q671" s="12">
        <f t="shared" si="246"/>
        <v>0.20002808881250594</v>
      </c>
      <c r="R671" s="12">
        <f t="shared" si="248"/>
        <v>8.6095127529837459E-2</v>
      </c>
      <c r="S671" s="12">
        <f t="shared" si="249"/>
        <v>0.75566479235306483</v>
      </c>
      <c r="T671" s="7">
        <f t="shared" si="250"/>
        <v>-77704801.339999989</v>
      </c>
      <c r="U671" s="7">
        <f t="shared" si="251"/>
        <v>118604592.26000001</v>
      </c>
      <c r="V671" s="7">
        <f t="shared" si="251"/>
        <v>135666344.34999999</v>
      </c>
      <c r="W671" s="7">
        <f t="shared" si="251"/>
        <v>74830394.519999996</v>
      </c>
      <c r="X671" s="7">
        <f t="shared" si="252"/>
        <v>14187345.27</v>
      </c>
      <c r="Y671" s="7" t="str">
        <f t="shared" si="253"/>
        <v/>
      </c>
      <c r="Z671" s="7" t="str">
        <f t="shared" si="254"/>
        <v/>
      </c>
      <c r="AA671" s="7" t="str">
        <f t="shared" si="255"/>
        <v/>
      </c>
      <c r="AB671" s="7" t="str">
        <f t="shared" si="255"/>
        <v/>
      </c>
      <c r="AC671" s="8" t="str">
        <f t="shared" si="256"/>
        <v/>
      </c>
      <c r="AE671" s="9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>
        <v>100937712.97</v>
      </c>
      <c r="AR671" s="7">
        <v>102271545.70999999</v>
      </c>
      <c r="AS671" s="7">
        <v>50826938.75</v>
      </c>
      <c r="AT671" s="7">
        <v>8164297.1600000001</v>
      </c>
      <c r="AU671" s="7">
        <v>102727441.45999999</v>
      </c>
      <c r="AV671" s="7">
        <v>131672305.11</v>
      </c>
      <c r="AW671" s="7">
        <v>62526112.530000001</v>
      </c>
      <c r="AX671" s="7">
        <v>14207527.380000001</v>
      </c>
      <c r="AY671" s="7">
        <v>118604592.26000001</v>
      </c>
      <c r="AZ671" s="7">
        <v>135666344.34999999</v>
      </c>
      <c r="BA671" s="7">
        <v>74830394.519999996</v>
      </c>
      <c r="BB671" s="7">
        <v>14187345.27</v>
      </c>
      <c r="BC671" s="7"/>
      <c r="BD671" s="7"/>
      <c r="BE671" s="7"/>
      <c r="BF671" s="7"/>
    </row>
    <row r="672" spans="1:58" hidden="1" x14ac:dyDescent="0.25">
      <c r="A672" s="3" t="s">
        <v>1389</v>
      </c>
      <c r="B672" s="3" t="str">
        <f t="shared" si="247"/>
        <v>SP</v>
      </c>
      <c r="C672" s="3" t="s">
        <v>1530</v>
      </c>
      <c r="D672" s="3">
        <v>4</v>
      </c>
      <c r="E672" s="11">
        <f t="shared" si="238"/>
        <v>0</v>
      </c>
      <c r="F672" s="11">
        <f t="shared" si="239"/>
        <v>1</v>
      </c>
      <c r="G672" s="7">
        <v>7.7239898037091868</v>
      </c>
      <c r="H672" s="11">
        <f t="shared" si="240"/>
        <v>0.15447979607418375</v>
      </c>
      <c r="I672" s="7">
        <f t="shared" si="241"/>
        <v>-171618604.19957694</v>
      </c>
      <c r="J672" s="7">
        <v>138155297.60571429</v>
      </c>
      <c r="K672" s="12">
        <v>0.11</v>
      </c>
      <c r="L672" s="7">
        <v>-3046491.79</v>
      </c>
      <c r="M672" s="10">
        <f t="shared" si="242"/>
        <v>2.2051212243011323E-2</v>
      </c>
      <c r="N672" s="12">
        <f t="shared" si="243"/>
        <v>0.13205121224301133</v>
      </c>
      <c r="O672" s="7">
        <f t="shared" si="244"/>
        <v>-10297116.251974616</v>
      </c>
      <c r="P672" s="11">
        <f t="shared" si="245"/>
        <v>7.4532909200209441E-2</v>
      </c>
      <c r="Q672" s="12">
        <f t="shared" si="246"/>
        <v>0.18453290920020943</v>
      </c>
      <c r="R672" s="12">
        <f t="shared" si="248"/>
        <v>5.2481696957198093E-2</v>
      </c>
      <c r="S672" s="12">
        <f t="shared" si="249"/>
        <v>0.39743442006891261</v>
      </c>
      <c r="T672" s="7">
        <f t="shared" si="250"/>
        <v>-202973983.83000001</v>
      </c>
      <c r="U672" s="7">
        <f t="shared" si="251"/>
        <v>193754557.22999999</v>
      </c>
      <c r="V672" s="7">
        <f t="shared" si="251"/>
        <v>367889815.43000001</v>
      </c>
      <c r="W672" s="7">
        <f t="shared" si="251"/>
        <v>28838725.629999999</v>
      </c>
      <c r="X672" s="7">
        <f t="shared" si="252"/>
        <v>0</v>
      </c>
      <c r="Y672" s="7" t="str">
        <f t="shared" si="253"/>
        <v/>
      </c>
      <c r="Z672" s="7" t="str">
        <f t="shared" si="254"/>
        <v/>
      </c>
      <c r="AA672" s="7" t="str">
        <f t="shared" si="255"/>
        <v/>
      </c>
      <c r="AB672" s="7" t="str">
        <f t="shared" si="255"/>
        <v/>
      </c>
      <c r="AC672" s="8" t="str">
        <f t="shared" si="256"/>
        <v/>
      </c>
      <c r="AE672" s="9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>
        <v>103895190.56</v>
      </c>
      <c r="AR672" s="7">
        <v>242046284.28999999</v>
      </c>
      <c r="AS672" s="7">
        <v>7443830.4500000002</v>
      </c>
      <c r="AT672" s="7">
        <v>0</v>
      </c>
      <c r="AU672" s="7">
        <v>135485932.31</v>
      </c>
      <c r="AV672" s="7">
        <v>322100533.83999997</v>
      </c>
      <c r="AW672" s="7">
        <v>14231695.890000001</v>
      </c>
      <c r="AX672" s="7">
        <v>0</v>
      </c>
      <c r="AY672" s="7">
        <v>193754557.22999999</v>
      </c>
      <c r="AZ672" s="7">
        <v>367889815.43000001</v>
      </c>
      <c r="BA672" s="7">
        <v>28838725.629999999</v>
      </c>
      <c r="BB672" s="7">
        <v>0</v>
      </c>
      <c r="BC672" s="7"/>
      <c r="BD672" s="7"/>
      <c r="BE672" s="7"/>
      <c r="BF672" s="7"/>
    </row>
    <row r="673" spans="1:58" hidden="1" x14ac:dyDescent="0.25">
      <c r="A673" s="3" t="s">
        <v>184</v>
      </c>
      <c r="B673" s="3" t="str">
        <f t="shared" si="247"/>
        <v>GO</v>
      </c>
      <c r="C673" s="3" t="s">
        <v>1526</v>
      </c>
      <c r="D673" s="3">
        <v>5</v>
      </c>
      <c r="E673" s="11">
        <f t="shared" si="238"/>
        <v>0</v>
      </c>
      <c r="F673" s="11">
        <f t="shared" si="239"/>
        <v>1</v>
      </c>
      <c r="G673" s="7">
        <v>17.887444261499777</v>
      </c>
      <c r="H673" s="11">
        <f t="shared" si="240"/>
        <v>0.35774888522999554</v>
      </c>
      <c r="I673" s="7">
        <f t="shared" si="241"/>
        <v>-18156590.084855244</v>
      </c>
      <c r="J673" s="7">
        <v>30118619.57</v>
      </c>
      <c r="K673" s="12">
        <v>0.11</v>
      </c>
      <c r="L673" s="7">
        <v>-150593.1</v>
      </c>
      <c r="M673" s="10">
        <f t="shared" si="242"/>
        <v>5.0000000713844141E-3</v>
      </c>
      <c r="N673" s="12">
        <f t="shared" si="243"/>
        <v>0.11500000007138442</v>
      </c>
      <c r="O673" s="7">
        <f t="shared" si="244"/>
        <v>-1089395.4050913146</v>
      </c>
      <c r="P673" s="11">
        <f t="shared" si="245"/>
        <v>3.6170163860246088E-2</v>
      </c>
      <c r="Q673" s="12">
        <f t="shared" si="246"/>
        <v>0.14617016386024609</v>
      </c>
      <c r="R673" s="12">
        <f t="shared" si="248"/>
        <v>3.1170163788861671E-2</v>
      </c>
      <c r="S673" s="12">
        <f t="shared" si="249"/>
        <v>0.27104490234359391</v>
      </c>
      <c r="T673" s="7">
        <f t="shared" si="250"/>
        <v>-28270235.219999999</v>
      </c>
      <c r="U673" s="7">
        <f t="shared" si="251"/>
        <v>8383013.1799999997</v>
      </c>
      <c r="V673" s="7">
        <f t="shared" si="251"/>
        <v>49153248.399999999</v>
      </c>
      <c r="W673" s="7">
        <f t="shared" si="251"/>
        <v>0</v>
      </c>
      <c r="X673" s="7">
        <f t="shared" si="252"/>
        <v>12500000</v>
      </c>
      <c r="Y673" s="7">
        <f t="shared" si="253"/>
        <v>-168650528.34666666</v>
      </c>
      <c r="Z673" s="7">
        <f t="shared" si="254"/>
        <v>-505951585.04000002</v>
      </c>
      <c r="AA673" s="7">
        <f t="shared" si="255"/>
        <v>0</v>
      </c>
      <c r="AB673" s="7">
        <f t="shared" si="255"/>
        <v>200030002.81999999</v>
      </c>
      <c r="AC673" s="8">
        <f t="shared" si="256"/>
        <v>305921582.22000003</v>
      </c>
      <c r="AE673" s="9">
        <v>98843.48</v>
      </c>
      <c r="AF673" s="7">
        <v>215600005.61000001</v>
      </c>
      <c r="AG673" s="7">
        <v>303552268.11000001</v>
      </c>
      <c r="AH673" s="7">
        <v>0</v>
      </c>
      <c r="AI673" s="7">
        <v>199343674.91999999</v>
      </c>
      <c r="AJ673" s="7">
        <v>465009320.88999999</v>
      </c>
      <c r="AK673" s="7">
        <v>0</v>
      </c>
      <c r="AL673" s="7">
        <v>200030002.81999999</v>
      </c>
      <c r="AM673" s="7">
        <v>305921582.22000003</v>
      </c>
      <c r="AN673" s="7"/>
      <c r="AO673" s="7"/>
      <c r="AP673" s="7"/>
      <c r="AQ673" s="7">
        <v>0</v>
      </c>
      <c r="AR673" s="7">
        <v>0</v>
      </c>
      <c r="AS673" s="7">
        <v>0</v>
      </c>
      <c r="AT673" s="7">
        <v>0</v>
      </c>
      <c r="AU673" s="7">
        <v>23020.43</v>
      </c>
      <c r="AV673" s="7">
        <v>44972391</v>
      </c>
      <c r="AW673" s="7">
        <v>0</v>
      </c>
      <c r="AX673" s="7">
        <v>0</v>
      </c>
      <c r="AY673" s="7">
        <v>8383013.1799999997</v>
      </c>
      <c r="AZ673" s="7">
        <v>49153248.399999999</v>
      </c>
      <c r="BA673" s="7">
        <v>0</v>
      </c>
      <c r="BB673" s="7">
        <v>12500000</v>
      </c>
      <c r="BC673" s="7"/>
      <c r="BD673" s="7"/>
      <c r="BE673" s="7"/>
      <c r="BF673" s="7"/>
    </row>
    <row r="674" spans="1:58" hidden="1" x14ac:dyDescent="0.25">
      <c r="A674" s="3" t="s">
        <v>1390</v>
      </c>
      <c r="B674" s="3" t="str">
        <f t="shared" si="247"/>
        <v>SP</v>
      </c>
      <c r="C674" s="3" t="s">
        <v>1530</v>
      </c>
      <c r="D674" s="3">
        <v>6</v>
      </c>
      <c r="E674" s="11">
        <f t="shared" si="238"/>
        <v>0.12251685977347881</v>
      </c>
      <c r="F674" s="11">
        <f t="shared" si="239"/>
        <v>0.87748314022652119</v>
      </c>
      <c r="G674" s="7">
        <v>14.470946545075089</v>
      </c>
      <c r="H674" s="11">
        <f t="shared" si="240"/>
        <v>0.25396023232845233</v>
      </c>
      <c r="I674" s="7">
        <f t="shared" si="241"/>
        <v>-112469424.26349658</v>
      </c>
      <c r="J674" s="7">
        <v>46456525.700000003</v>
      </c>
      <c r="K674" s="12">
        <v>0.11</v>
      </c>
      <c r="L674" s="7">
        <v>-13816170.74</v>
      </c>
      <c r="M674" s="10">
        <f t="shared" si="242"/>
        <v>0.29739999993154892</v>
      </c>
      <c r="N674" s="12">
        <f t="shared" si="243"/>
        <v>0.40739999993154891</v>
      </c>
      <c r="O674" s="7">
        <f t="shared" si="244"/>
        <v>-6748165.4558097944</v>
      </c>
      <c r="P674" s="11">
        <f t="shared" si="245"/>
        <v>0.14525764365994751</v>
      </c>
      <c r="Q674" s="12">
        <f t="shared" si="246"/>
        <v>0.25525764365994752</v>
      </c>
      <c r="R674" s="12">
        <f t="shared" si="248"/>
        <v>-0.15214235627160139</v>
      </c>
      <c r="S674" s="12">
        <f t="shared" si="249"/>
        <v>-0.37344711904065842</v>
      </c>
      <c r="T674" s="7">
        <f t="shared" si="250"/>
        <v>-150755266.86000001</v>
      </c>
      <c r="U674" s="7">
        <f t="shared" si="251"/>
        <v>97649562.150000006</v>
      </c>
      <c r="V674" s="7">
        <f t="shared" si="251"/>
        <v>132285204.97</v>
      </c>
      <c r="W674" s="7">
        <f t="shared" si="251"/>
        <v>116119624.04000001</v>
      </c>
      <c r="X674" s="7">
        <f t="shared" si="252"/>
        <v>0</v>
      </c>
      <c r="Y674" s="7" t="str">
        <f t="shared" si="253"/>
        <v/>
      </c>
      <c r="Z674" s="7" t="str">
        <f t="shared" si="254"/>
        <v/>
      </c>
      <c r="AA674" s="7" t="str">
        <f t="shared" si="255"/>
        <v/>
      </c>
      <c r="AB674" s="7" t="str">
        <f t="shared" si="255"/>
        <v/>
      </c>
      <c r="AC674" s="8" t="str">
        <f t="shared" si="256"/>
        <v/>
      </c>
      <c r="AE674" s="9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>
        <v>54441998.909999996</v>
      </c>
      <c r="AR674" s="7">
        <v>103834638.59999999</v>
      </c>
      <c r="AS674" s="7">
        <v>68258622.650000006</v>
      </c>
      <c r="AT674" s="7">
        <v>0</v>
      </c>
      <c r="AU674" s="7">
        <v>69156447.579999998</v>
      </c>
      <c r="AV674" s="7">
        <v>120947619.29000001</v>
      </c>
      <c r="AW674" s="7">
        <v>81273951.870000005</v>
      </c>
      <c r="AX674" s="7">
        <v>0</v>
      </c>
      <c r="AY674" s="7">
        <v>97649562.150000006</v>
      </c>
      <c r="AZ674" s="7">
        <v>132285204.97</v>
      </c>
      <c r="BA674" s="7">
        <v>116119624.04000001</v>
      </c>
      <c r="BB674" s="7">
        <v>0</v>
      </c>
      <c r="BC674" s="7"/>
      <c r="BD674" s="7"/>
      <c r="BE674" s="7"/>
      <c r="BF674" s="7"/>
    </row>
    <row r="675" spans="1:58" hidden="1" x14ac:dyDescent="0.25">
      <c r="A675" s="3" t="s">
        <v>798</v>
      </c>
      <c r="B675" s="3" t="str">
        <f t="shared" si="247"/>
        <v>PR</v>
      </c>
      <c r="C675" s="3" t="s">
        <v>1529</v>
      </c>
      <c r="D675" s="3">
        <v>7</v>
      </c>
      <c r="E675" s="11">
        <f t="shared" si="238"/>
        <v>0</v>
      </c>
      <c r="F675" s="11">
        <f t="shared" si="239"/>
        <v>1</v>
      </c>
      <c r="G675" s="7">
        <v>24.572875331494682</v>
      </c>
      <c r="H675" s="11">
        <f t="shared" si="240"/>
        <v>0.49145750662989363</v>
      </c>
      <c r="I675" s="7">
        <f t="shared" si="241"/>
        <v>-5581291.6240170505</v>
      </c>
      <c r="J675" s="7">
        <v>6041959.068</v>
      </c>
      <c r="K675" s="12">
        <v>0.11</v>
      </c>
      <c r="L675" s="7">
        <v>-201427.47</v>
      </c>
      <c r="M675" s="10">
        <f t="shared" si="242"/>
        <v>3.3338105692708078E-2</v>
      </c>
      <c r="N675" s="12">
        <f t="shared" si="243"/>
        <v>0.14333810569270808</v>
      </c>
      <c r="O675" s="7">
        <f t="shared" si="244"/>
        <v>-334877.49744102301</v>
      </c>
      <c r="P675" s="11">
        <f t="shared" si="245"/>
        <v>5.5425317131761645E-2</v>
      </c>
      <c r="Q675" s="12">
        <f t="shared" si="246"/>
        <v>0.16542531713176165</v>
      </c>
      <c r="R675" s="12">
        <f t="shared" si="248"/>
        <v>2.2087211439053567E-2</v>
      </c>
      <c r="S675" s="12">
        <f t="shared" si="249"/>
        <v>0.15409169342871532</v>
      </c>
      <c r="T675" s="7">
        <f t="shared" si="250"/>
        <v>-10975074.25</v>
      </c>
      <c r="U675" s="7">
        <f t="shared" si="251"/>
        <v>11763372.039999999</v>
      </c>
      <c r="V675" s="7">
        <f t="shared" si="251"/>
        <v>13379723.439999999</v>
      </c>
      <c r="W675" s="7">
        <f t="shared" si="251"/>
        <v>9358722.8499999996</v>
      </c>
      <c r="X675" s="7">
        <f t="shared" si="252"/>
        <v>0</v>
      </c>
      <c r="Y675" s="7" t="str">
        <f t="shared" si="253"/>
        <v/>
      </c>
      <c r="Z675" s="7" t="str">
        <f t="shared" si="254"/>
        <v/>
      </c>
      <c r="AA675" s="7" t="str">
        <f t="shared" si="255"/>
        <v/>
      </c>
      <c r="AB675" s="7" t="str">
        <f t="shared" si="255"/>
        <v/>
      </c>
      <c r="AC675" s="8" t="str">
        <f t="shared" si="256"/>
        <v/>
      </c>
      <c r="AE675" s="9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>
        <v>8390195.4399999995</v>
      </c>
      <c r="AR675" s="7">
        <v>9342252.9000000004</v>
      </c>
      <c r="AS675" s="7">
        <v>5460040.8200000003</v>
      </c>
      <c r="AT675" s="7">
        <v>0</v>
      </c>
      <c r="AU675" s="7">
        <v>9580278.2200000007</v>
      </c>
      <c r="AV675" s="7">
        <v>11347651.51</v>
      </c>
      <c r="AW675" s="7">
        <v>7551736.4299999997</v>
      </c>
      <c r="AX675" s="7">
        <v>0</v>
      </c>
      <c r="AY675" s="7">
        <v>11763372.039999999</v>
      </c>
      <c r="AZ675" s="7">
        <v>13379723.439999999</v>
      </c>
      <c r="BA675" s="7">
        <v>9358722.8499999996</v>
      </c>
      <c r="BB675" s="7">
        <v>0</v>
      </c>
      <c r="BC675" s="7"/>
      <c r="BD675" s="7"/>
      <c r="BE675" s="7"/>
      <c r="BF675" s="7"/>
    </row>
    <row r="676" spans="1:58" hidden="1" x14ac:dyDescent="0.25">
      <c r="A676" s="3" t="s">
        <v>185</v>
      </c>
      <c r="B676" s="3" t="str">
        <f t="shared" si="247"/>
        <v>GO</v>
      </c>
      <c r="C676" s="3" t="s">
        <v>1526</v>
      </c>
      <c r="D676" s="3">
        <v>7</v>
      </c>
      <c r="E676" s="11">
        <f t="shared" si="238"/>
        <v>0.15194149234981424</v>
      </c>
      <c r="F676" s="11">
        <f t="shared" si="239"/>
        <v>0.84805850765018576</v>
      </c>
      <c r="G676" s="7">
        <v>19.601391650067296</v>
      </c>
      <c r="H676" s="11">
        <f t="shared" si="240"/>
        <v>0.33246253901245765</v>
      </c>
      <c r="I676" s="7">
        <f t="shared" si="241"/>
        <v>-8689221.007470509</v>
      </c>
      <c r="J676" s="7">
        <v>4133951.9</v>
      </c>
      <c r="K676" s="12">
        <v>0.11</v>
      </c>
      <c r="L676" s="7">
        <v>-351385.91</v>
      </c>
      <c r="M676" s="10">
        <f t="shared" si="242"/>
        <v>8.4999999637151075E-2</v>
      </c>
      <c r="N676" s="12">
        <f t="shared" si="243"/>
        <v>0.19499999963715109</v>
      </c>
      <c r="O676" s="7">
        <f t="shared" si="244"/>
        <v>-521353.26044823055</v>
      </c>
      <c r="P676" s="11">
        <f t="shared" si="245"/>
        <v>0.12611497982069664</v>
      </c>
      <c r="Q676" s="12">
        <f t="shared" si="246"/>
        <v>0.23611497982069662</v>
      </c>
      <c r="R676" s="12">
        <f t="shared" si="248"/>
        <v>4.1114980183545535E-2</v>
      </c>
      <c r="S676" s="12">
        <f t="shared" si="249"/>
        <v>0.21084605261564504</v>
      </c>
      <c r="T676" s="7">
        <f t="shared" si="250"/>
        <v>-13016829.039999999</v>
      </c>
      <c r="U676" s="7">
        <f t="shared" si="251"/>
        <v>2651523.7000000002</v>
      </c>
      <c r="V676" s="7">
        <f t="shared" si="251"/>
        <v>11039032.609999999</v>
      </c>
      <c r="W676" s="7">
        <f t="shared" si="251"/>
        <v>6143604.6799999997</v>
      </c>
      <c r="X676" s="7">
        <f t="shared" si="252"/>
        <v>1514284.55</v>
      </c>
      <c r="Y676" s="7" t="str">
        <f t="shared" si="253"/>
        <v/>
      </c>
      <c r="Z676" s="7" t="str">
        <f t="shared" si="254"/>
        <v/>
      </c>
      <c r="AA676" s="7" t="str">
        <f t="shared" si="255"/>
        <v/>
      </c>
      <c r="AB676" s="7" t="str">
        <f t="shared" si="255"/>
        <v/>
      </c>
      <c r="AC676" s="8" t="str">
        <f t="shared" si="256"/>
        <v/>
      </c>
      <c r="AE676" s="9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>
        <v>2525999.35</v>
      </c>
      <c r="AR676" s="7">
        <v>9005484.1300000008</v>
      </c>
      <c r="AS676" s="7">
        <v>3078619.96</v>
      </c>
      <c r="AT676" s="7">
        <v>0</v>
      </c>
      <c r="AU676" s="7">
        <v>2354901.35</v>
      </c>
      <c r="AV676" s="7">
        <v>10059143.4</v>
      </c>
      <c r="AW676" s="7">
        <v>3854285.31</v>
      </c>
      <c r="AX676" s="7">
        <v>908639.08</v>
      </c>
      <c r="AY676" s="7">
        <v>2651523.7000000002</v>
      </c>
      <c r="AZ676" s="7">
        <v>11039032.609999999</v>
      </c>
      <c r="BA676" s="7">
        <v>6143604.6799999997</v>
      </c>
      <c r="BB676" s="7">
        <v>1514284.55</v>
      </c>
      <c r="BC676" s="7"/>
      <c r="BD676" s="7"/>
      <c r="BE676" s="7"/>
      <c r="BF676" s="7"/>
    </row>
    <row r="677" spans="1:58" hidden="1" x14ac:dyDescent="0.25">
      <c r="A677" s="3" t="s">
        <v>1098</v>
      </c>
      <c r="B677" s="3" t="str">
        <f t="shared" si="247"/>
        <v>RS</v>
      </c>
      <c r="C677" s="3" t="s">
        <v>1529</v>
      </c>
      <c r="D677" s="3">
        <v>7</v>
      </c>
      <c r="E677" s="11">
        <f t="shared" si="238"/>
        <v>0</v>
      </c>
      <c r="F677" s="11">
        <f t="shared" si="239"/>
        <v>1</v>
      </c>
      <c r="G677" s="7">
        <v>7.830554035017375</v>
      </c>
      <c r="H677" s="11">
        <f t="shared" si="240"/>
        <v>0.15661108070034749</v>
      </c>
      <c r="I677" s="7">
        <f t="shared" si="241"/>
        <v>-6123483.5942205638</v>
      </c>
      <c r="J677" s="7">
        <v>3011578.4485714282</v>
      </c>
      <c r="K677" s="12">
        <v>0.11</v>
      </c>
      <c r="L677" s="7">
        <v>-300080.78000000003</v>
      </c>
      <c r="M677" s="10">
        <f t="shared" si="242"/>
        <v>9.9642358691451757E-2</v>
      </c>
      <c r="N677" s="12">
        <f t="shared" si="243"/>
        <v>0.20964235869145176</v>
      </c>
      <c r="O677" s="7">
        <f t="shared" si="244"/>
        <v>-367409.0156532338</v>
      </c>
      <c r="P677" s="11">
        <f t="shared" si="245"/>
        <v>0.1219988195318365</v>
      </c>
      <c r="Q677" s="12">
        <f t="shared" si="246"/>
        <v>0.23199881953183649</v>
      </c>
      <c r="R677" s="12">
        <f t="shared" si="248"/>
        <v>2.2356460840384729E-2</v>
      </c>
      <c r="S677" s="12">
        <f t="shared" si="249"/>
        <v>0.1066409526201173</v>
      </c>
      <c r="T677" s="7">
        <f t="shared" si="250"/>
        <v>-7260569.1799999997</v>
      </c>
      <c r="U677" s="7">
        <f t="shared" si="251"/>
        <v>13268808.82</v>
      </c>
      <c r="V677" s="7">
        <f t="shared" si="251"/>
        <v>12720249</v>
      </c>
      <c r="W677" s="7">
        <f t="shared" si="251"/>
        <v>7809129</v>
      </c>
      <c r="X677" s="7">
        <f t="shared" si="252"/>
        <v>0</v>
      </c>
      <c r="Y677" s="7" t="str">
        <f t="shared" si="253"/>
        <v/>
      </c>
      <c r="Z677" s="7" t="str">
        <f t="shared" si="254"/>
        <v/>
      </c>
      <c r="AA677" s="7" t="str">
        <f t="shared" si="255"/>
        <v/>
      </c>
      <c r="AB677" s="7" t="str">
        <f t="shared" si="255"/>
        <v/>
      </c>
      <c r="AC677" s="8" t="str">
        <f t="shared" si="256"/>
        <v/>
      </c>
      <c r="AE677" s="9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>
        <v>9736762.5800000001</v>
      </c>
      <c r="AR677" s="7">
        <v>13499235.6</v>
      </c>
      <c r="AS677" s="7">
        <v>3173095.12</v>
      </c>
      <c r="AT677" s="7">
        <v>0</v>
      </c>
      <c r="AU677" s="7">
        <v>11267621.34</v>
      </c>
      <c r="AV677" s="7">
        <v>13626323.16</v>
      </c>
      <c r="AW677" s="7">
        <v>4448461.2300000004</v>
      </c>
      <c r="AX677" s="7">
        <v>0</v>
      </c>
      <c r="AY677" s="7">
        <v>13268808.82</v>
      </c>
      <c r="AZ677" s="7">
        <v>12720249</v>
      </c>
      <c r="BA677" s="7">
        <v>7809129</v>
      </c>
      <c r="BB677" s="7">
        <v>0</v>
      </c>
      <c r="BC677" s="7"/>
      <c r="BD677" s="7"/>
      <c r="BE677" s="7"/>
      <c r="BF677" s="7"/>
    </row>
    <row r="678" spans="1:58" hidden="1" x14ac:dyDescent="0.25">
      <c r="A678" s="3" t="s">
        <v>1099</v>
      </c>
      <c r="B678" s="3" t="str">
        <f t="shared" si="247"/>
        <v>RS</v>
      </c>
      <c r="C678" s="3" t="s">
        <v>1529</v>
      </c>
      <c r="D678" s="3">
        <v>6</v>
      </c>
      <c r="E678" s="11">
        <f t="shared" si="238"/>
        <v>0</v>
      </c>
      <c r="F678" s="11">
        <f t="shared" si="239"/>
        <v>1</v>
      </c>
      <c r="G678" s="7">
        <v>19.583244278114108</v>
      </c>
      <c r="H678" s="11">
        <f t="shared" si="240"/>
        <v>0.39166488556228218</v>
      </c>
      <c r="I678" s="7">
        <f t="shared" si="241"/>
        <v>-29103010.842958633</v>
      </c>
      <c r="J678" s="7">
        <v>21397994.280000001</v>
      </c>
      <c r="K678" s="12">
        <v>0.11</v>
      </c>
      <c r="L678" s="7">
        <v>-2867331.23</v>
      </c>
      <c r="M678" s="10">
        <f t="shared" si="242"/>
        <v>0.1339999998354986</v>
      </c>
      <c r="N678" s="12">
        <f t="shared" si="243"/>
        <v>0.24399999983549858</v>
      </c>
      <c r="O678" s="7">
        <f t="shared" si="244"/>
        <v>-1746180.6505775179</v>
      </c>
      <c r="P678" s="11">
        <f t="shared" si="245"/>
        <v>8.1604875098486004E-2</v>
      </c>
      <c r="Q678" s="12">
        <f t="shared" si="246"/>
        <v>0.191604875098486</v>
      </c>
      <c r="R678" s="12">
        <f t="shared" si="248"/>
        <v>-5.2395124737012577E-2</v>
      </c>
      <c r="S678" s="12">
        <f t="shared" si="249"/>
        <v>-0.21473411791941244</v>
      </c>
      <c r="T678" s="7">
        <f t="shared" si="250"/>
        <v>-47840425.699999996</v>
      </c>
      <c r="U678" s="7">
        <f t="shared" si="251"/>
        <v>40431415.539999999</v>
      </c>
      <c r="V678" s="7">
        <f t="shared" si="251"/>
        <v>72243829.879999995</v>
      </c>
      <c r="W678" s="7">
        <f t="shared" si="251"/>
        <v>16028011.359999999</v>
      </c>
      <c r="X678" s="7">
        <f t="shared" si="252"/>
        <v>0</v>
      </c>
      <c r="Y678" s="7" t="str">
        <f t="shared" si="253"/>
        <v/>
      </c>
      <c r="Z678" s="7" t="str">
        <f t="shared" si="254"/>
        <v/>
      </c>
      <c r="AA678" s="7" t="str">
        <f t="shared" si="255"/>
        <v/>
      </c>
      <c r="AB678" s="7" t="str">
        <f t="shared" si="255"/>
        <v/>
      </c>
      <c r="AC678" s="8" t="str">
        <f t="shared" si="256"/>
        <v/>
      </c>
      <c r="AE678" s="9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>
        <v>23298237.719999999</v>
      </c>
      <c r="AR678" s="7">
        <v>53721167.640000001</v>
      </c>
      <c r="AS678" s="7">
        <v>5442527.5300000003</v>
      </c>
      <c r="AT678" s="7">
        <v>0</v>
      </c>
      <c r="AU678" s="7">
        <v>30062530.370000001</v>
      </c>
      <c r="AV678" s="7">
        <v>58649985.159999996</v>
      </c>
      <c r="AW678" s="7">
        <v>8828951.2100000009</v>
      </c>
      <c r="AX678" s="7">
        <v>0</v>
      </c>
      <c r="AY678" s="7">
        <v>40431415.539999999</v>
      </c>
      <c r="AZ678" s="7">
        <v>72243829.879999995</v>
      </c>
      <c r="BA678" s="7">
        <v>16028011.359999999</v>
      </c>
      <c r="BB678" s="7">
        <v>0</v>
      </c>
      <c r="BC678" s="7"/>
      <c r="BD678" s="7"/>
      <c r="BE678" s="7"/>
      <c r="BF678" s="7"/>
    </row>
    <row r="679" spans="1:58" hidden="1" x14ac:dyDescent="0.25">
      <c r="A679" s="3" t="s">
        <v>1391</v>
      </c>
      <c r="B679" s="3" t="str">
        <f t="shared" si="247"/>
        <v>SP</v>
      </c>
      <c r="C679" s="3" t="s">
        <v>1530</v>
      </c>
      <c r="D679" s="3">
        <v>7</v>
      </c>
      <c r="E679" s="11">
        <f t="shared" si="238"/>
        <v>0</v>
      </c>
      <c r="F679" s="11">
        <f t="shared" si="239"/>
        <v>1</v>
      </c>
      <c r="G679" s="7">
        <v>38.415135188763287</v>
      </c>
      <c r="H679" s="11">
        <f t="shared" si="240"/>
        <v>0.76830270377526577</v>
      </c>
      <c r="I679" s="7">
        <f t="shared" si="241"/>
        <v>-968206.58958245278</v>
      </c>
      <c r="J679" s="7">
        <v>7572367.5300000003</v>
      </c>
      <c r="K679" s="12">
        <v>0.2</v>
      </c>
      <c r="L679" s="7">
        <v>-32306.48</v>
      </c>
      <c r="M679" s="10">
        <f t="shared" si="242"/>
        <v>4.2663644985546549E-3</v>
      </c>
      <c r="N679" s="12">
        <f t="shared" si="243"/>
        <v>0.20426636449855468</v>
      </c>
      <c r="O679" s="7">
        <f t="shared" si="244"/>
        <v>-58092.395374947162</v>
      </c>
      <c r="P679" s="11">
        <f t="shared" si="245"/>
        <v>7.6716291364356372E-3</v>
      </c>
      <c r="Q679" s="12">
        <f t="shared" si="246"/>
        <v>0.20767162913643564</v>
      </c>
      <c r="R679" s="12">
        <f t="shared" si="248"/>
        <v>3.4052646378809615E-3</v>
      </c>
      <c r="S679" s="12">
        <f t="shared" si="249"/>
        <v>1.6670706634645427E-2</v>
      </c>
      <c r="T679" s="7">
        <f t="shared" si="250"/>
        <v>-4178756.5300000012</v>
      </c>
      <c r="U679" s="7">
        <f t="shared" si="251"/>
        <v>20216316.489999998</v>
      </c>
      <c r="V679" s="7">
        <f t="shared" si="251"/>
        <v>8958219.8300000001</v>
      </c>
      <c r="W679" s="7">
        <f t="shared" si="251"/>
        <v>15436853.189999999</v>
      </c>
      <c r="X679" s="7">
        <f t="shared" si="252"/>
        <v>0</v>
      </c>
      <c r="Y679" s="7" t="str">
        <f t="shared" si="253"/>
        <v/>
      </c>
      <c r="Z679" s="7" t="str">
        <f t="shared" si="254"/>
        <v/>
      </c>
      <c r="AA679" s="7" t="str">
        <f t="shared" si="255"/>
        <v/>
      </c>
      <c r="AB679" s="7" t="str">
        <f t="shared" si="255"/>
        <v/>
      </c>
      <c r="AC679" s="8" t="str">
        <f t="shared" si="256"/>
        <v/>
      </c>
      <c r="AE679" s="9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>
        <v>16739477.789999999</v>
      </c>
      <c r="AR679" s="7">
        <v>7242047.8700000001</v>
      </c>
      <c r="AS679" s="7">
        <v>13167345.52</v>
      </c>
      <c r="AT679" s="7">
        <v>193923.13</v>
      </c>
      <c r="AU679" s="7">
        <v>19415173.699999999</v>
      </c>
      <c r="AV679" s="7">
        <v>9602925.4100000001</v>
      </c>
      <c r="AW679" s="7">
        <v>13903342.83</v>
      </c>
      <c r="AX679" s="7">
        <v>0</v>
      </c>
      <c r="AY679" s="7">
        <v>20216316.489999998</v>
      </c>
      <c r="AZ679" s="7">
        <v>8958219.8300000001</v>
      </c>
      <c r="BA679" s="7">
        <v>15436853.189999999</v>
      </c>
      <c r="BB679" s="7">
        <v>0</v>
      </c>
      <c r="BC679" s="7"/>
      <c r="BD679" s="7"/>
      <c r="BE679" s="7"/>
      <c r="BF679" s="7"/>
    </row>
    <row r="680" spans="1:58" hidden="1" x14ac:dyDescent="0.25">
      <c r="A680" s="3" t="s">
        <v>799</v>
      </c>
      <c r="B680" s="3" t="str">
        <f t="shared" si="247"/>
        <v>PR</v>
      </c>
      <c r="C680" s="3" t="s">
        <v>1529</v>
      </c>
      <c r="D680" s="3">
        <v>7</v>
      </c>
      <c r="E680" s="11">
        <f t="shared" si="238"/>
        <v>0.70746645991065882</v>
      </c>
      <c r="F680" s="11">
        <f t="shared" si="239"/>
        <v>0.29253354008934118</v>
      </c>
      <c r="G680" s="7">
        <v>11.123205181590151</v>
      </c>
      <c r="H680" s="11">
        <f t="shared" si="240"/>
        <v>6.5078211778213407E-2</v>
      </c>
      <c r="I680" s="7">
        <f t="shared" si="241"/>
        <v>-27584336.737273693</v>
      </c>
      <c r="J680" s="7">
        <v>5256217.96</v>
      </c>
      <c r="K680" s="12">
        <v>0.13</v>
      </c>
      <c r="L680" s="7">
        <v>-618464.96</v>
      </c>
      <c r="M680" s="10">
        <f t="shared" si="242"/>
        <v>0.11766349202155231</v>
      </c>
      <c r="N680" s="12">
        <f t="shared" si="243"/>
        <v>0.2476634920215523</v>
      </c>
      <c r="O680" s="7">
        <f t="shared" si="244"/>
        <v>-1655060.2042364215</v>
      </c>
      <c r="P680" s="11">
        <f t="shared" si="245"/>
        <v>0.31487663122638498</v>
      </c>
      <c r="Q680" s="12">
        <f t="shared" si="246"/>
        <v>0.44487663122638499</v>
      </c>
      <c r="R680" s="12">
        <f t="shared" si="248"/>
        <v>0.19721313920483269</v>
      </c>
      <c r="S680" s="12">
        <f t="shared" si="249"/>
        <v>0.79629475299359309</v>
      </c>
      <c r="T680" s="7">
        <f t="shared" si="250"/>
        <v>-29504432.440000001</v>
      </c>
      <c r="U680" s="7">
        <f t="shared" si="251"/>
        <v>3043713.39</v>
      </c>
      <c r="V680" s="7">
        <f t="shared" si="251"/>
        <v>8631036.0700000003</v>
      </c>
      <c r="W680" s="7">
        <f t="shared" si="251"/>
        <v>23917109.760000002</v>
      </c>
      <c r="X680" s="7">
        <f t="shared" si="252"/>
        <v>0</v>
      </c>
      <c r="Y680" s="7" t="str">
        <f t="shared" si="253"/>
        <v/>
      </c>
      <c r="Z680" s="7" t="str">
        <f t="shared" si="254"/>
        <v/>
      </c>
      <c r="AA680" s="7" t="str">
        <f t="shared" si="255"/>
        <v/>
      </c>
      <c r="AB680" s="7" t="str">
        <f t="shared" si="255"/>
        <v/>
      </c>
      <c r="AC680" s="8" t="str">
        <f t="shared" si="256"/>
        <v/>
      </c>
      <c r="AE680" s="9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>
        <v>2445584.4500000002</v>
      </c>
      <c r="AR680" s="7">
        <v>8585688.4499999993</v>
      </c>
      <c r="AS680" s="7">
        <v>14336963.699999999</v>
      </c>
      <c r="AT680" s="7">
        <v>0</v>
      </c>
      <c r="AU680" s="7">
        <v>2488313.13</v>
      </c>
      <c r="AV680" s="7">
        <v>9354546.7100000009</v>
      </c>
      <c r="AW680" s="7">
        <v>18789306.109999999</v>
      </c>
      <c r="AX680" s="7">
        <v>0</v>
      </c>
      <c r="AY680" s="7">
        <v>3043713.39</v>
      </c>
      <c r="AZ680" s="7">
        <v>8631036.0700000003</v>
      </c>
      <c r="BA680" s="7">
        <v>23917109.760000002</v>
      </c>
      <c r="BB680" s="7">
        <v>0</v>
      </c>
      <c r="BC680" s="7"/>
      <c r="BD680" s="7"/>
      <c r="BE680" s="7"/>
      <c r="BF680" s="7"/>
    </row>
    <row r="681" spans="1:58" hidden="1" x14ac:dyDescent="0.25">
      <c r="A681" s="3" t="s">
        <v>1392</v>
      </c>
      <c r="B681" s="3" t="str">
        <f t="shared" si="247"/>
        <v>SP</v>
      </c>
      <c r="C681" s="3" t="s">
        <v>1530</v>
      </c>
      <c r="D681" s="3">
        <v>5</v>
      </c>
      <c r="E681" s="11">
        <f t="shared" si="238"/>
        <v>0.60653909795856931</v>
      </c>
      <c r="F681" s="11">
        <f t="shared" si="239"/>
        <v>0.39346090204143069</v>
      </c>
      <c r="G681" s="7">
        <v>49.832017428928999</v>
      </c>
      <c r="H681" s="11">
        <f t="shared" si="240"/>
        <v>0.39213901056261397</v>
      </c>
      <c r="I681" s="7">
        <f t="shared" si="241"/>
        <v>-305862096.17742401</v>
      </c>
      <c r="J681" s="7">
        <v>71201267.363999993</v>
      </c>
      <c r="K681" s="12">
        <v>0.13</v>
      </c>
      <c r="L681" s="7">
        <v>-1800000</v>
      </c>
      <c r="M681" s="10">
        <f t="shared" si="242"/>
        <v>2.528044888299413E-2</v>
      </c>
      <c r="N681" s="12">
        <f t="shared" si="243"/>
        <v>0.15528044888299414</v>
      </c>
      <c r="O681" s="7">
        <f t="shared" si="244"/>
        <v>-18351725.77064544</v>
      </c>
      <c r="P681" s="11">
        <f t="shared" si="245"/>
        <v>0.25774436958862673</v>
      </c>
      <c r="Q681" s="12">
        <f t="shared" si="246"/>
        <v>0.38774436958862674</v>
      </c>
      <c r="R681" s="12">
        <f t="shared" si="248"/>
        <v>0.2324639207056326</v>
      </c>
      <c r="S681" s="12">
        <f t="shared" si="249"/>
        <v>1.4970585310504685</v>
      </c>
      <c r="T681" s="7">
        <f t="shared" si="250"/>
        <v>-503177702.62</v>
      </c>
      <c r="U681" s="7">
        <f t="shared" si="251"/>
        <v>50658199.600000001</v>
      </c>
      <c r="V681" s="7">
        <f t="shared" si="251"/>
        <v>197980752.75999999</v>
      </c>
      <c r="W681" s="7">
        <f t="shared" si="251"/>
        <v>372042268.81999999</v>
      </c>
      <c r="X681" s="7">
        <f t="shared" si="252"/>
        <v>16187119.359999999</v>
      </c>
      <c r="Y681" s="7" t="str">
        <f t="shared" si="253"/>
        <v/>
      </c>
      <c r="Z681" s="7" t="str">
        <f t="shared" si="254"/>
        <v/>
      </c>
      <c r="AA681" s="7" t="str">
        <f t="shared" si="255"/>
        <v/>
      </c>
      <c r="AB681" s="7" t="str">
        <f t="shared" si="255"/>
        <v/>
      </c>
      <c r="AC681" s="8" t="str">
        <f t="shared" si="256"/>
        <v/>
      </c>
      <c r="AE681" s="9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>
        <v>183783120.97999999</v>
      </c>
      <c r="AR681" s="7">
        <v>22269139.359999999</v>
      </c>
      <c r="AS681" s="7">
        <v>251545103.38999999</v>
      </c>
      <c r="AT681" s="7">
        <v>0</v>
      </c>
      <c r="AU681" s="7">
        <v>48075345.490000002</v>
      </c>
      <c r="AV681" s="7">
        <v>179012113.87</v>
      </c>
      <c r="AW681" s="7">
        <v>318568827.45999998</v>
      </c>
      <c r="AX681" s="7">
        <v>15422895.609999999</v>
      </c>
      <c r="AY681" s="7">
        <v>50658199.600000001</v>
      </c>
      <c r="AZ681" s="7">
        <v>197980752.75999999</v>
      </c>
      <c r="BA681" s="7">
        <v>372042268.81999999</v>
      </c>
      <c r="BB681" s="7">
        <v>16187119.359999999</v>
      </c>
      <c r="BC681" s="7"/>
      <c r="BD681" s="7"/>
      <c r="BE681" s="7"/>
      <c r="BF681" s="7"/>
    </row>
    <row r="682" spans="1:58" hidden="1" x14ac:dyDescent="0.25">
      <c r="A682" s="3" t="s">
        <v>562</v>
      </c>
      <c r="B682" s="3" t="str">
        <f t="shared" si="247"/>
        <v>PB</v>
      </c>
      <c r="C682" s="3" t="s">
        <v>1528</v>
      </c>
      <c r="D682" s="3">
        <v>6</v>
      </c>
      <c r="E682" s="11">
        <f t="shared" si="238"/>
        <v>4.4014907818171502E-2</v>
      </c>
      <c r="F682" s="11">
        <f t="shared" si="239"/>
        <v>0.95598509218182848</v>
      </c>
      <c r="G682" s="7">
        <v>7.6539963237489417</v>
      </c>
      <c r="H682" s="11">
        <f t="shared" si="240"/>
        <v>0.14634212762237017</v>
      </c>
      <c r="I682" s="7">
        <f t="shared" si="241"/>
        <v>-36537847.762367956</v>
      </c>
      <c r="J682" s="7">
        <v>8536010.6099999994</v>
      </c>
      <c r="K682" s="12">
        <v>0.12</v>
      </c>
      <c r="L682" s="7">
        <v>-768240.95</v>
      </c>
      <c r="M682" s="10">
        <f t="shared" si="242"/>
        <v>8.9999999425961347E-2</v>
      </c>
      <c r="N682" s="12">
        <f t="shared" si="243"/>
        <v>0.20999999942596134</v>
      </c>
      <c r="O682" s="7">
        <f t="shared" si="244"/>
        <v>-2192270.8657420771</v>
      </c>
      <c r="P682" s="11">
        <f t="shared" si="245"/>
        <v>0.25682616457550039</v>
      </c>
      <c r="Q682" s="12">
        <f t="shared" si="246"/>
        <v>0.37682616457550039</v>
      </c>
      <c r="R682" s="12">
        <f t="shared" si="248"/>
        <v>0.16682616514953905</v>
      </c>
      <c r="S682" s="12">
        <f t="shared" si="249"/>
        <v>0.79441031240743465</v>
      </c>
      <c r="T682" s="7">
        <f t="shared" si="250"/>
        <v>-42801512.109999999</v>
      </c>
      <c r="U682" s="7">
        <f t="shared" si="251"/>
        <v>8891486.7899999991</v>
      </c>
      <c r="V682" s="7">
        <f t="shared" si="251"/>
        <v>40917607.5</v>
      </c>
      <c r="W682" s="7">
        <f t="shared" si="251"/>
        <v>10775391.4</v>
      </c>
      <c r="X682" s="7">
        <f t="shared" si="252"/>
        <v>0</v>
      </c>
      <c r="Y682" s="7" t="str">
        <f t="shared" si="253"/>
        <v/>
      </c>
      <c r="Z682" s="7" t="str">
        <f t="shared" si="254"/>
        <v/>
      </c>
      <c r="AA682" s="7" t="str">
        <f t="shared" si="255"/>
        <v/>
      </c>
      <c r="AB682" s="7" t="str">
        <f t="shared" si="255"/>
        <v/>
      </c>
      <c r="AC682" s="8" t="str">
        <f t="shared" si="256"/>
        <v/>
      </c>
      <c r="AE682" s="9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>
        <v>7493460.5800000001</v>
      </c>
      <c r="AR682" s="7">
        <v>37624477.789999999</v>
      </c>
      <c r="AS682" s="7">
        <v>10674692.99</v>
      </c>
      <c r="AT682" s="7">
        <v>0</v>
      </c>
      <c r="AU682" s="7">
        <v>8891486.7899999991</v>
      </c>
      <c r="AV682" s="7">
        <v>40917607.5</v>
      </c>
      <c r="AW682" s="7">
        <v>10775391.4</v>
      </c>
      <c r="AX682" s="7">
        <v>0</v>
      </c>
      <c r="AY682" s="7"/>
      <c r="AZ682" s="7"/>
      <c r="BA682" s="7"/>
      <c r="BB682" s="7"/>
      <c r="BC682" s="7"/>
      <c r="BD682" s="7"/>
      <c r="BE682" s="7"/>
      <c r="BF682" s="7"/>
    </row>
    <row r="683" spans="1:58" hidden="1" x14ac:dyDescent="0.25">
      <c r="A683" s="3" t="s">
        <v>1393</v>
      </c>
      <c r="B683" s="3" t="str">
        <f t="shared" si="247"/>
        <v>SP</v>
      </c>
      <c r="C683" s="3" t="s">
        <v>1530</v>
      </c>
      <c r="D683" s="3">
        <v>4</v>
      </c>
      <c r="E683" s="11">
        <f t="shared" si="238"/>
        <v>0</v>
      </c>
      <c r="F683" s="11">
        <f t="shared" si="239"/>
        <v>1</v>
      </c>
      <c r="G683" s="7">
        <v>49.661823956059685</v>
      </c>
      <c r="H683" s="11">
        <f t="shared" si="240"/>
        <v>0.99323647912119373</v>
      </c>
      <c r="I683" s="7">
        <f t="shared" si="241"/>
        <v>-3026081.4599580686</v>
      </c>
      <c r="J683" s="7">
        <v>138110062.12</v>
      </c>
      <c r="K683" s="12">
        <v>0.1295</v>
      </c>
      <c r="L683" s="7">
        <v>-15578815.01</v>
      </c>
      <c r="M683" s="10">
        <f t="shared" si="242"/>
        <v>0.11280000002073708</v>
      </c>
      <c r="N683" s="12">
        <f t="shared" si="243"/>
        <v>0.24230000002073709</v>
      </c>
      <c r="O683" s="7">
        <f t="shared" si="244"/>
        <v>-181564.88759748411</v>
      </c>
      <c r="P683" s="11">
        <f t="shared" si="245"/>
        <v>1.3146390987770855E-3</v>
      </c>
      <c r="Q683" s="12">
        <f t="shared" si="246"/>
        <v>0.13081463909877708</v>
      </c>
      <c r="R683" s="12">
        <f t="shared" si="248"/>
        <v>-0.11148536092196001</v>
      </c>
      <c r="S683" s="12">
        <f t="shared" si="249"/>
        <v>-0.46011292163606521</v>
      </c>
      <c r="T683" s="7">
        <f t="shared" si="250"/>
        <v>-447412156.20999998</v>
      </c>
      <c r="U683" s="7">
        <f t="shared" si="251"/>
        <v>396247603.18000001</v>
      </c>
      <c r="V683" s="7">
        <f t="shared" si="251"/>
        <v>523835003.16000003</v>
      </c>
      <c r="W683" s="7">
        <f t="shared" si="251"/>
        <v>585049309.66999996</v>
      </c>
      <c r="X683" s="7">
        <f t="shared" si="252"/>
        <v>265224553.44</v>
      </c>
      <c r="Y683" s="7" t="str">
        <f t="shared" si="253"/>
        <v/>
      </c>
      <c r="Z683" s="7" t="str">
        <f t="shared" si="254"/>
        <v/>
      </c>
      <c r="AA683" s="7" t="str">
        <f t="shared" si="255"/>
        <v/>
      </c>
      <c r="AB683" s="7" t="str">
        <f t="shared" si="255"/>
        <v/>
      </c>
      <c r="AC683" s="8" t="str">
        <f t="shared" si="256"/>
        <v/>
      </c>
      <c r="AE683" s="9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>
        <v>306179405.47000003</v>
      </c>
      <c r="AR683" s="7">
        <v>393811320.56</v>
      </c>
      <c r="AS683" s="7">
        <v>401999862.66000003</v>
      </c>
      <c r="AT683" s="7">
        <v>218787070.62</v>
      </c>
      <c r="AU683" s="7">
        <v>337845187.38999999</v>
      </c>
      <c r="AV683" s="7">
        <v>447295240</v>
      </c>
      <c r="AW683" s="7">
        <v>489040295.94999999</v>
      </c>
      <c r="AX683" s="7">
        <v>245251573.81</v>
      </c>
      <c r="AY683" s="7">
        <v>396247603.18000001</v>
      </c>
      <c r="AZ683" s="7">
        <v>523835003.16000003</v>
      </c>
      <c r="BA683" s="7">
        <v>585049309.66999996</v>
      </c>
      <c r="BB683" s="7">
        <v>265224553.44</v>
      </c>
      <c r="BC683" s="7"/>
      <c r="BD683" s="7"/>
      <c r="BE683" s="7"/>
      <c r="BF683" s="7"/>
    </row>
    <row r="684" spans="1:58" hidden="1" x14ac:dyDescent="0.25">
      <c r="A684" s="3" t="s">
        <v>47</v>
      </c>
      <c r="B684" s="3" t="str">
        <f t="shared" si="247"/>
        <v>BA</v>
      </c>
      <c r="C684" s="3" t="s">
        <v>1528</v>
      </c>
      <c r="D684" s="3">
        <v>5</v>
      </c>
      <c r="E684" s="11">
        <f t="shared" si="238"/>
        <v>0.34999735203153309</v>
      </c>
      <c r="F684" s="11">
        <f t="shared" si="239"/>
        <v>0.65000264796846685</v>
      </c>
      <c r="G684" s="7">
        <v>16.882665581136123</v>
      </c>
      <c r="H684" s="11">
        <f t="shared" si="240"/>
        <v>0.2194755466500915</v>
      </c>
      <c r="I684" s="7">
        <f t="shared" si="241"/>
        <v>-294902628.42889303</v>
      </c>
      <c r="J684" s="7">
        <v>47666401.640000001</v>
      </c>
      <c r="K684" s="12">
        <v>0.15629999999999999</v>
      </c>
      <c r="L684" s="7">
        <v>-3813312.13</v>
      </c>
      <c r="M684" s="10">
        <f t="shared" si="242"/>
        <v>7.9999999974825028E-2</v>
      </c>
      <c r="N684" s="12">
        <f t="shared" si="243"/>
        <v>0.23629999997482504</v>
      </c>
      <c r="O684" s="7">
        <f t="shared" si="244"/>
        <v>-17694157.705733582</v>
      </c>
      <c r="P684" s="11">
        <f t="shared" si="245"/>
        <v>0.37120816963211367</v>
      </c>
      <c r="Q684" s="12">
        <f t="shared" si="246"/>
        <v>0.52750816963211367</v>
      </c>
      <c r="R684" s="12">
        <f t="shared" si="248"/>
        <v>0.29120816965728863</v>
      </c>
      <c r="S684" s="12">
        <f t="shared" si="249"/>
        <v>1.2323663550076742</v>
      </c>
      <c r="T684" s="7">
        <f t="shared" si="250"/>
        <v>-377826251.51999998</v>
      </c>
      <c r="U684" s="7">
        <f t="shared" si="251"/>
        <v>9469854.2400000002</v>
      </c>
      <c r="V684" s="7">
        <f t="shared" si="251"/>
        <v>245588063.96000001</v>
      </c>
      <c r="W684" s="7">
        <f t="shared" si="251"/>
        <v>147576078.52000001</v>
      </c>
      <c r="X684" s="7">
        <f t="shared" si="252"/>
        <v>5868036.7199999997</v>
      </c>
      <c r="Y684" s="7" t="str">
        <f t="shared" si="253"/>
        <v/>
      </c>
      <c r="Z684" s="7" t="str">
        <f t="shared" si="254"/>
        <v/>
      </c>
      <c r="AA684" s="7" t="str">
        <f t="shared" si="255"/>
        <v/>
      </c>
      <c r="AB684" s="7" t="str">
        <f t="shared" si="255"/>
        <v/>
      </c>
      <c r="AC684" s="8" t="str">
        <f t="shared" si="256"/>
        <v/>
      </c>
      <c r="AE684" s="9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>
        <v>7434922.6600000001</v>
      </c>
      <c r="AR684" s="7">
        <v>105598163.55</v>
      </c>
      <c r="AS684" s="7">
        <v>87395376.480000004</v>
      </c>
      <c r="AT684" s="7">
        <v>10279066.460000001</v>
      </c>
      <c r="AU684" s="7">
        <v>4464204.05</v>
      </c>
      <c r="AV684" s="7">
        <v>146542660.59</v>
      </c>
      <c r="AW684" s="7">
        <v>110364928.94</v>
      </c>
      <c r="AX684" s="7">
        <v>4842570.8099999996</v>
      </c>
      <c r="AY684" s="7">
        <v>9469854.2400000002</v>
      </c>
      <c r="AZ684" s="7">
        <v>245588063.96000001</v>
      </c>
      <c r="BA684" s="7">
        <v>147576078.52000001</v>
      </c>
      <c r="BB684" s="7">
        <v>5868036.7199999997</v>
      </c>
      <c r="BC684" s="7"/>
      <c r="BD684" s="7"/>
      <c r="BE684" s="7"/>
      <c r="BF684" s="7"/>
    </row>
    <row r="685" spans="1:58" hidden="1" x14ac:dyDescent="0.25">
      <c r="A685" s="3" t="s">
        <v>1100</v>
      </c>
      <c r="B685" s="3" t="str">
        <f t="shared" si="247"/>
        <v>RS</v>
      </c>
      <c r="C685" s="3" t="s">
        <v>1529</v>
      </c>
      <c r="D685" s="3">
        <v>7</v>
      </c>
      <c r="E685" s="11">
        <f t="shared" si="238"/>
        <v>0</v>
      </c>
      <c r="F685" s="11">
        <f t="shared" si="239"/>
        <v>1</v>
      </c>
      <c r="G685" s="7">
        <v>25.396426029621587</v>
      </c>
      <c r="H685" s="11">
        <f t="shared" si="240"/>
        <v>0.50792852059243176</v>
      </c>
      <c r="I685" s="7">
        <f t="shared" si="241"/>
        <v>-5824683.5330836959</v>
      </c>
      <c r="J685" s="7">
        <v>4047548.92</v>
      </c>
      <c r="K685" s="12">
        <v>0.11</v>
      </c>
      <c r="L685" s="7">
        <v>-751403.94</v>
      </c>
      <c r="M685" s="10">
        <f t="shared" si="242"/>
        <v>0.18564418981747599</v>
      </c>
      <c r="N685" s="12">
        <f t="shared" si="243"/>
        <v>0.29564418981747598</v>
      </c>
      <c r="O685" s="7">
        <f t="shared" si="244"/>
        <v>-349481.01198502176</v>
      </c>
      <c r="P685" s="11">
        <f t="shared" si="245"/>
        <v>8.6343863630194681E-2</v>
      </c>
      <c r="Q685" s="12">
        <f t="shared" si="246"/>
        <v>0.19634386363019468</v>
      </c>
      <c r="R685" s="12">
        <f t="shared" si="248"/>
        <v>-9.9300326187281296E-2</v>
      </c>
      <c r="S685" s="12">
        <f t="shared" si="249"/>
        <v>-0.33587782072966521</v>
      </c>
      <c r="T685" s="7">
        <f t="shared" si="250"/>
        <v>-11837067.939999999</v>
      </c>
      <c r="U685" s="7">
        <f t="shared" si="251"/>
        <v>6892659.0599999996</v>
      </c>
      <c r="V685" s="7">
        <f t="shared" si="251"/>
        <v>13303266.689999999</v>
      </c>
      <c r="W685" s="7">
        <f t="shared" si="251"/>
        <v>5426460.3099999996</v>
      </c>
      <c r="X685" s="7">
        <f t="shared" si="252"/>
        <v>0</v>
      </c>
      <c r="Y685" s="7" t="str">
        <f t="shared" si="253"/>
        <v/>
      </c>
      <c r="Z685" s="7" t="str">
        <f t="shared" si="254"/>
        <v/>
      </c>
      <c r="AA685" s="7" t="str">
        <f t="shared" si="255"/>
        <v/>
      </c>
      <c r="AB685" s="7" t="str">
        <f t="shared" si="255"/>
        <v/>
      </c>
      <c r="AC685" s="8" t="str">
        <f t="shared" si="256"/>
        <v/>
      </c>
      <c r="AE685" s="9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>
        <v>4141872.96</v>
      </c>
      <c r="AR685" s="7">
        <v>10612335.34</v>
      </c>
      <c r="AS685" s="7">
        <v>3002441.42</v>
      </c>
      <c r="AT685" s="7">
        <v>0</v>
      </c>
      <c r="AU685" s="7">
        <v>5217003.71</v>
      </c>
      <c r="AV685" s="7">
        <v>10489723.310000001</v>
      </c>
      <c r="AW685" s="7">
        <v>4988625.5199999996</v>
      </c>
      <c r="AX685" s="7">
        <v>0</v>
      </c>
      <c r="AY685" s="7">
        <v>6892659.0599999996</v>
      </c>
      <c r="AZ685" s="7">
        <v>13303266.689999999</v>
      </c>
      <c r="BA685" s="7">
        <v>5426460.3099999996</v>
      </c>
      <c r="BB685" s="7">
        <v>0</v>
      </c>
      <c r="BC685" s="7"/>
      <c r="BD685" s="7"/>
      <c r="BE685" s="7"/>
      <c r="BF685" s="7"/>
    </row>
    <row r="686" spans="1:58" hidden="1" x14ac:dyDescent="0.25">
      <c r="A686" s="3" t="s">
        <v>1101</v>
      </c>
      <c r="B686" s="3" t="str">
        <f t="shared" si="247"/>
        <v>RS</v>
      </c>
      <c r="C686" s="3" t="s">
        <v>1529</v>
      </c>
      <c r="D686" s="3">
        <v>6</v>
      </c>
      <c r="E686" s="11">
        <f t="shared" si="238"/>
        <v>0</v>
      </c>
      <c r="F686" s="11">
        <f t="shared" si="239"/>
        <v>1</v>
      </c>
      <c r="G686" s="7">
        <v>15.885781593876498</v>
      </c>
      <c r="H686" s="11">
        <f t="shared" si="240"/>
        <v>0.31771563187752994</v>
      </c>
      <c r="I686" s="7">
        <f t="shared" si="241"/>
        <v>-4420866.4961655261</v>
      </c>
      <c r="J686" s="7">
        <v>8623624.9900000002</v>
      </c>
      <c r="K686" s="12">
        <v>0.1973</v>
      </c>
      <c r="L686" s="7">
        <v>0</v>
      </c>
      <c r="M686" s="10">
        <f t="shared" si="242"/>
        <v>0</v>
      </c>
      <c r="N686" s="12">
        <f t="shared" si="243"/>
        <v>0.1973</v>
      </c>
      <c r="O686" s="7">
        <f t="shared" si="244"/>
        <v>-265251.98976993153</v>
      </c>
      <c r="P686" s="11">
        <f t="shared" si="245"/>
        <v>3.0758757492066167E-2</v>
      </c>
      <c r="Q686" s="12">
        <f t="shared" si="246"/>
        <v>0.22805875749206617</v>
      </c>
      <c r="R686" s="12">
        <f t="shared" si="248"/>
        <v>3.0758757492066163E-2</v>
      </c>
      <c r="S686" s="12">
        <f t="shared" si="249"/>
        <v>0.15589841607737531</v>
      </c>
      <c r="T686" s="7">
        <f t="shared" si="250"/>
        <v>-6479507.2299999995</v>
      </c>
      <c r="U686" s="7">
        <f t="shared" si="251"/>
        <v>25201404.66</v>
      </c>
      <c r="V686" s="7">
        <f t="shared" si="251"/>
        <v>30286061.75</v>
      </c>
      <c r="W686" s="7">
        <f t="shared" si="251"/>
        <v>1394850.14</v>
      </c>
      <c r="X686" s="7">
        <f t="shared" si="252"/>
        <v>0</v>
      </c>
      <c r="Y686" s="7">
        <f t="shared" si="253"/>
        <v>-50277254.099999994</v>
      </c>
      <c r="Z686" s="7">
        <f t="shared" si="254"/>
        <v>-203927366.47999999</v>
      </c>
      <c r="AA686" s="7">
        <f t="shared" si="255"/>
        <v>26547802.09</v>
      </c>
      <c r="AB686" s="7">
        <f t="shared" si="255"/>
        <v>161751341.91</v>
      </c>
      <c r="AC686" s="8">
        <f t="shared" si="256"/>
        <v>68723826.659999996</v>
      </c>
      <c r="AE686" s="9">
        <v>20525819.440000001</v>
      </c>
      <c r="AF686" s="7">
        <v>-10969589.9</v>
      </c>
      <c r="AG686" s="7">
        <v>19773022.379999999</v>
      </c>
      <c r="AH686" s="7">
        <v>23160404.32</v>
      </c>
      <c r="AI686" s="7">
        <v>149868055.75999999</v>
      </c>
      <c r="AJ686" s="7">
        <v>47513464.630000003</v>
      </c>
      <c r="AK686" s="7">
        <v>26547802.09</v>
      </c>
      <c r="AL686" s="7">
        <v>161751341.91</v>
      </c>
      <c r="AM686" s="7">
        <v>68723826.659999996</v>
      </c>
      <c r="AN686" s="7"/>
      <c r="AO686" s="7"/>
      <c r="AP686" s="7"/>
      <c r="AQ686" s="7">
        <v>13584849.18</v>
      </c>
      <c r="AR686" s="7">
        <v>12830983.51</v>
      </c>
      <c r="AS686" s="7">
        <v>753865.57</v>
      </c>
      <c r="AT686" s="7">
        <v>0</v>
      </c>
      <c r="AU686" s="7">
        <v>19284693.579999998</v>
      </c>
      <c r="AV686" s="7">
        <v>24604101.719999999</v>
      </c>
      <c r="AW686" s="7">
        <v>1279919.57</v>
      </c>
      <c r="AX686" s="7">
        <v>0</v>
      </c>
      <c r="AY686" s="7">
        <v>25201404.66</v>
      </c>
      <c r="AZ686" s="7">
        <v>30286061.75</v>
      </c>
      <c r="BA686" s="7">
        <v>1394850.14</v>
      </c>
      <c r="BB686" s="7">
        <v>0</v>
      </c>
      <c r="BC686" s="7"/>
      <c r="BD686" s="7"/>
      <c r="BE686" s="7"/>
      <c r="BF686" s="7"/>
    </row>
    <row r="687" spans="1:58" hidden="1" x14ac:dyDescent="0.25">
      <c r="A687" s="3" t="s">
        <v>1102</v>
      </c>
      <c r="B687" s="3" t="str">
        <f t="shared" si="247"/>
        <v>RS</v>
      </c>
      <c r="C687" s="3" t="s">
        <v>1529</v>
      </c>
      <c r="D687" s="3">
        <v>6</v>
      </c>
      <c r="E687" s="11">
        <f t="shared" si="238"/>
        <v>0.22976985587771337</v>
      </c>
      <c r="F687" s="11">
        <f t="shared" si="239"/>
        <v>0.77023014412228663</v>
      </c>
      <c r="G687" s="7">
        <v>11.681380800757223</v>
      </c>
      <c r="H687" s="11">
        <f t="shared" si="240"/>
        <v>0.17994703235429096</v>
      </c>
      <c r="I687" s="7">
        <f t="shared" si="241"/>
        <v>-42281326.173545942</v>
      </c>
      <c r="J687" s="7">
        <v>7014905.8800000008</v>
      </c>
      <c r="K687" s="12">
        <v>0.11599999999999999</v>
      </c>
      <c r="L687" s="7">
        <v>-1288206.18</v>
      </c>
      <c r="M687" s="10">
        <f t="shared" si="242"/>
        <v>0.18363841255130278</v>
      </c>
      <c r="N687" s="12">
        <f t="shared" si="243"/>
        <v>0.29963841255130275</v>
      </c>
      <c r="O687" s="7">
        <f t="shared" si="244"/>
        <v>-2536879.5704127564</v>
      </c>
      <c r="P687" s="11">
        <f t="shared" si="245"/>
        <v>0.36164128411837737</v>
      </c>
      <c r="Q687" s="12">
        <f t="shared" si="246"/>
        <v>0.47764128411837736</v>
      </c>
      <c r="R687" s="12">
        <f t="shared" si="248"/>
        <v>0.17800287156707462</v>
      </c>
      <c r="S687" s="12">
        <f t="shared" si="249"/>
        <v>0.5940589193870387</v>
      </c>
      <c r="T687" s="7">
        <f t="shared" si="250"/>
        <v>-51559262.440000005</v>
      </c>
      <c r="U687" s="7">
        <f t="shared" si="251"/>
        <v>11853820.01</v>
      </c>
      <c r="V687" s="7">
        <f t="shared" si="251"/>
        <v>39712498.140000001</v>
      </c>
      <c r="W687" s="7">
        <f t="shared" si="251"/>
        <v>26893053.68</v>
      </c>
      <c r="X687" s="7">
        <f t="shared" si="252"/>
        <v>3192469.37</v>
      </c>
      <c r="Y687" s="7" t="str">
        <f t="shared" si="253"/>
        <v/>
      </c>
      <c r="Z687" s="7" t="str">
        <f t="shared" si="254"/>
        <v/>
      </c>
      <c r="AA687" s="7" t="str">
        <f t="shared" si="255"/>
        <v/>
      </c>
      <c r="AB687" s="7" t="str">
        <f t="shared" si="255"/>
        <v/>
      </c>
      <c r="AC687" s="8" t="str">
        <f t="shared" si="256"/>
        <v/>
      </c>
      <c r="AE687" s="9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>
        <v>8494354.4600000009</v>
      </c>
      <c r="AR687" s="7">
        <v>33653829.479999997</v>
      </c>
      <c r="AS687" s="7">
        <v>17133325.809999999</v>
      </c>
      <c r="AT687" s="7">
        <v>2677147.17</v>
      </c>
      <c r="AU687" s="7">
        <v>9749414.1099999994</v>
      </c>
      <c r="AV687" s="7">
        <v>34135052.289999999</v>
      </c>
      <c r="AW687" s="7">
        <v>21308786.940000001</v>
      </c>
      <c r="AX687" s="7">
        <v>3929020.23</v>
      </c>
      <c r="AY687" s="7">
        <v>11853820.01</v>
      </c>
      <c r="AZ687" s="7">
        <v>39712498.140000001</v>
      </c>
      <c r="BA687" s="7">
        <v>26893053.68</v>
      </c>
      <c r="BB687" s="7">
        <v>3192469.37</v>
      </c>
      <c r="BC687" s="7"/>
      <c r="BD687" s="7"/>
      <c r="BE687" s="7"/>
      <c r="BF687" s="7"/>
    </row>
    <row r="688" spans="1:58" hidden="1" x14ac:dyDescent="0.25">
      <c r="A688" s="3" t="s">
        <v>800</v>
      </c>
      <c r="B688" s="3" t="str">
        <f t="shared" si="247"/>
        <v>PR</v>
      </c>
      <c r="C688" s="3" t="s">
        <v>1529</v>
      </c>
      <c r="D688" s="3">
        <v>6</v>
      </c>
      <c r="E688" s="11">
        <f t="shared" si="238"/>
        <v>0.40908429327975715</v>
      </c>
      <c r="F688" s="11">
        <f t="shared" si="239"/>
        <v>0.59091570672024285</v>
      </c>
      <c r="G688" s="7">
        <v>15.293793739420963</v>
      </c>
      <c r="H688" s="11">
        <f t="shared" si="240"/>
        <v>0.18074685871927126</v>
      </c>
      <c r="I688" s="7">
        <f t="shared" si="241"/>
        <v>-84930255.674287751</v>
      </c>
      <c r="J688" s="7">
        <v>29608825.937142856</v>
      </c>
      <c r="K688" s="12">
        <v>0.13</v>
      </c>
      <c r="L688" s="7">
        <v>-3215552.29</v>
      </c>
      <c r="M688" s="10">
        <f t="shared" si="242"/>
        <v>0.10860114132273795</v>
      </c>
      <c r="N688" s="12">
        <f t="shared" si="243"/>
        <v>0.23860114132273796</v>
      </c>
      <c r="O688" s="7">
        <f t="shared" si="244"/>
        <v>-5095815.3404572653</v>
      </c>
      <c r="P688" s="11">
        <f t="shared" si="245"/>
        <v>0.17210460662220342</v>
      </c>
      <c r="Q688" s="12">
        <f t="shared" si="246"/>
        <v>0.3021046066222034</v>
      </c>
      <c r="R688" s="12">
        <f t="shared" si="248"/>
        <v>6.3503465299465434E-2</v>
      </c>
      <c r="S688" s="12">
        <f t="shared" si="249"/>
        <v>0.26614904248747506</v>
      </c>
      <c r="T688" s="7">
        <f t="shared" si="250"/>
        <v>-103667903.59999999</v>
      </c>
      <c r="U688" s="7">
        <f t="shared" si="251"/>
        <v>40946099.630000003</v>
      </c>
      <c r="V688" s="7">
        <f t="shared" si="251"/>
        <v>61258992.520000003</v>
      </c>
      <c r="W688" s="7">
        <f t="shared" si="251"/>
        <v>83355010.709999993</v>
      </c>
      <c r="X688" s="7">
        <f t="shared" si="252"/>
        <v>0</v>
      </c>
      <c r="Y688" s="7" t="str">
        <f t="shared" si="253"/>
        <v/>
      </c>
      <c r="Z688" s="7" t="str">
        <f t="shared" si="254"/>
        <v/>
      </c>
      <c r="AA688" s="7" t="str">
        <f t="shared" si="255"/>
        <v/>
      </c>
      <c r="AB688" s="7" t="str">
        <f t="shared" si="255"/>
        <v/>
      </c>
      <c r="AC688" s="8" t="str">
        <f t="shared" si="256"/>
        <v/>
      </c>
      <c r="AE688" s="9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>
        <v>19299838.760000002</v>
      </c>
      <c r="AR688" s="7">
        <v>28205379.199999999</v>
      </c>
      <c r="AS688" s="7">
        <v>56681091.729999997</v>
      </c>
      <c r="AT688" s="7">
        <v>3577564.8</v>
      </c>
      <c r="AU688" s="7">
        <v>25488017.57</v>
      </c>
      <c r="AV688" s="7">
        <v>71070442.930000007</v>
      </c>
      <c r="AW688" s="7">
        <v>58786209.299999997</v>
      </c>
      <c r="AX688" s="7">
        <v>0</v>
      </c>
      <c r="AY688" s="7">
        <v>40946099.630000003</v>
      </c>
      <c r="AZ688" s="7">
        <v>61258992.520000003</v>
      </c>
      <c r="BA688" s="7">
        <v>83355010.709999993</v>
      </c>
      <c r="BB688" s="7">
        <v>0</v>
      </c>
      <c r="BC688" s="7"/>
      <c r="BD688" s="7"/>
      <c r="BE688" s="7"/>
      <c r="BF688" s="7"/>
    </row>
    <row r="689" spans="1:58" hidden="1" x14ac:dyDescent="0.25">
      <c r="A689" s="3" t="s">
        <v>1394</v>
      </c>
      <c r="B689" s="3" t="str">
        <f t="shared" si="247"/>
        <v>SP</v>
      </c>
      <c r="C689" s="3" t="s">
        <v>1530</v>
      </c>
      <c r="D689" s="3">
        <v>6</v>
      </c>
      <c r="E689" s="11">
        <f t="shared" si="238"/>
        <v>0</v>
      </c>
      <c r="F689" s="11">
        <f t="shared" si="239"/>
        <v>1</v>
      </c>
      <c r="G689" s="7">
        <v>20.534881518076215</v>
      </c>
      <c r="H689" s="11">
        <f t="shared" si="240"/>
        <v>0.41069763036152429</v>
      </c>
      <c r="I689" s="7">
        <f t="shared" si="241"/>
        <v>-58200854.816229545</v>
      </c>
      <c r="J689" s="7">
        <v>63085107.060000002</v>
      </c>
      <c r="K689" s="12">
        <v>0.14499999999999999</v>
      </c>
      <c r="L689" s="7">
        <v>-4262320.38</v>
      </c>
      <c r="M689" s="10">
        <f t="shared" si="242"/>
        <v>6.7564605635782204E-2</v>
      </c>
      <c r="N689" s="12">
        <f t="shared" si="243"/>
        <v>0.21256460563578219</v>
      </c>
      <c r="O689" s="7">
        <f t="shared" si="244"/>
        <v>-3492051.2889737724</v>
      </c>
      <c r="P689" s="11">
        <f t="shared" si="245"/>
        <v>5.5354606684783716E-2</v>
      </c>
      <c r="Q689" s="12">
        <f t="shared" si="246"/>
        <v>0.20035460668478372</v>
      </c>
      <c r="R689" s="12">
        <f t="shared" si="248"/>
        <v>-1.2209998950998474E-2</v>
      </c>
      <c r="S689" s="12">
        <f t="shared" si="249"/>
        <v>-5.7441354897624142E-2</v>
      </c>
      <c r="T689" s="7">
        <f t="shared" si="250"/>
        <v>-98762295.579999983</v>
      </c>
      <c r="U689" s="7">
        <f t="shared" si="251"/>
        <v>67951422.310000002</v>
      </c>
      <c r="V689" s="7">
        <f t="shared" si="251"/>
        <v>163245823.78999999</v>
      </c>
      <c r="W689" s="7">
        <f t="shared" si="251"/>
        <v>3467894.1</v>
      </c>
      <c r="X689" s="7">
        <f t="shared" si="252"/>
        <v>0</v>
      </c>
      <c r="Y689" s="7" t="str">
        <f t="shared" si="253"/>
        <v/>
      </c>
      <c r="Z689" s="7" t="str">
        <f t="shared" si="254"/>
        <v/>
      </c>
      <c r="AA689" s="7" t="str">
        <f t="shared" si="255"/>
        <v/>
      </c>
      <c r="AB689" s="7" t="str">
        <f t="shared" si="255"/>
        <v/>
      </c>
      <c r="AC689" s="8" t="str">
        <f t="shared" si="256"/>
        <v/>
      </c>
      <c r="AE689" s="9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>
        <v>30436964.5</v>
      </c>
      <c r="AR689" s="7">
        <v>89519842.840000004</v>
      </c>
      <c r="AS689" s="7">
        <v>1602644.42</v>
      </c>
      <c r="AT689" s="7">
        <v>0</v>
      </c>
      <c r="AU689" s="7">
        <v>47815325.640000001</v>
      </c>
      <c r="AV689" s="7">
        <v>130257945.12</v>
      </c>
      <c r="AW689" s="7">
        <v>2692809.39</v>
      </c>
      <c r="AX689" s="7">
        <v>0</v>
      </c>
      <c r="AY689" s="7">
        <v>67951422.310000002</v>
      </c>
      <c r="AZ689" s="7">
        <v>163245823.78999999</v>
      </c>
      <c r="BA689" s="7">
        <v>3467894.1</v>
      </c>
      <c r="BB689" s="7">
        <v>0</v>
      </c>
      <c r="BC689" s="7"/>
      <c r="BD689" s="7"/>
      <c r="BE689" s="7"/>
      <c r="BF689" s="7"/>
    </row>
    <row r="690" spans="1:58" hidden="1" x14ac:dyDescent="0.25">
      <c r="A690" s="3" t="s">
        <v>1395</v>
      </c>
      <c r="B690" s="3" t="str">
        <f t="shared" si="247"/>
        <v>SP</v>
      </c>
      <c r="C690" s="3" t="s">
        <v>1530</v>
      </c>
      <c r="D690" s="3">
        <v>6</v>
      </c>
      <c r="E690" s="11">
        <f t="shared" ref="E690:E749" si="257">IF(U690+X690&gt;=W690,0,(U690+X690-W690)/T690)</f>
        <v>0.41918903447484762</v>
      </c>
      <c r="F690" s="11">
        <f t="shared" ref="F690:F749" si="258">IF(T690&gt;=0,0,1-E690)</f>
        <v>0.58081096552515232</v>
      </c>
      <c r="G690" s="7">
        <v>13.014269802668451</v>
      </c>
      <c r="H690" s="11">
        <f t="shared" ref="H690:H749" si="259">IF(T690&gt;0,"",G690*$G$2*F690/100)</f>
        <v>0.15117661219385392</v>
      </c>
      <c r="I690" s="7">
        <f t="shared" ref="I690:I749" si="260">IF(T690&gt;0,"",T690*(1-H690))</f>
        <v>-205015106.98436078</v>
      </c>
      <c r="J690" s="7">
        <v>31738378.399999999</v>
      </c>
      <c r="K690" s="12">
        <v>0.11</v>
      </c>
      <c r="L690" s="7">
        <v>-1745610.81</v>
      </c>
      <c r="M690" s="10">
        <f t="shared" ref="M690:M749" si="261">L690*-1/J690</f>
        <v>5.499999993698481E-2</v>
      </c>
      <c r="N690" s="12">
        <f t="shared" ref="N690:N749" si="262">M690+K690</f>
        <v>0.1649999999369848</v>
      </c>
      <c r="O690" s="7">
        <f t="shared" ref="O690:O749" si="263">6%*I690</f>
        <v>-12300906.419061646</v>
      </c>
      <c r="P690" s="11">
        <f t="shared" ref="P690:P749" si="264">O690*-1/J690</f>
        <v>0.38757198821038841</v>
      </c>
      <c r="Q690" s="12">
        <f t="shared" ref="Q690:Q749" si="265">P690+K690</f>
        <v>0.49757198821038839</v>
      </c>
      <c r="R690" s="12">
        <f t="shared" si="248"/>
        <v>0.33257198827340362</v>
      </c>
      <c r="S690" s="12">
        <f t="shared" si="249"/>
        <v>2.0155878084873713</v>
      </c>
      <c r="T690" s="7">
        <f t="shared" si="250"/>
        <v>-241528579.35999998</v>
      </c>
      <c r="U690" s="7">
        <f t="shared" si="251"/>
        <v>45688030.619999997</v>
      </c>
      <c r="V690" s="7">
        <f t="shared" si="251"/>
        <v>140282447.38</v>
      </c>
      <c r="W690" s="7">
        <f t="shared" si="251"/>
        <v>175887257.75</v>
      </c>
      <c r="X690" s="7">
        <f t="shared" si="252"/>
        <v>28953095.149999999</v>
      </c>
      <c r="Y690" s="7" t="str">
        <f t="shared" si="253"/>
        <v/>
      </c>
      <c r="Z690" s="7" t="str">
        <f t="shared" si="254"/>
        <v/>
      </c>
      <c r="AA690" s="7" t="str">
        <f t="shared" si="255"/>
        <v/>
      </c>
      <c r="AB690" s="7" t="str">
        <f t="shared" si="255"/>
        <v/>
      </c>
      <c r="AC690" s="8" t="str">
        <f t="shared" si="256"/>
        <v/>
      </c>
      <c r="AE690" s="9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>
        <v>36097761.950000003</v>
      </c>
      <c r="AR690" s="7">
        <v>118770164.06</v>
      </c>
      <c r="AS690" s="7">
        <v>111549401.39</v>
      </c>
      <c r="AT690" s="7">
        <v>24236218.449999999</v>
      </c>
      <c r="AU690" s="7">
        <v>39520309.280000001</v>
      </c>
      <c r="AV690" s="7">
        <v>112812465.19</v>
      </c>
      <c r="AW690" s="7">
        <v>118257184.3</v>
      </c>
      <c r="AX690" s="7">
        <v>27597432.670000002</v>
      </c>
      <c r="AY690" s="7">
        <v>45688030.619999997</v>
      </c>
      <c r="AZ690" s="7">
        <v>140282447.38</v>
      </c>
      <c r="BA690" s="7">
        <v>175887257.75</v>
      </c>
      <c r="BB690" s="7">
        <v>28953095.149999999</v>
      </c>
      <c r="BC690" s="7"/>
      <c r="BD690" s="7"/>
      <c r="BE690" s="7"/>
      <c r="BF690" s="7"/>
    </row>
    <row r="691" spans="1:58" hidden="1" x14ac:dyDescent="0.25">
      <c r="A691" s="3" t="s">
        <v>360</v>
      </c>
      <c r="B691" s="3" t="str">
        <f t="shared" ref="B691:B750" si="266">RIGHT(A691,2)</f>
        <v>MG</v>
      </c>
      <c r="C691" s="3" t="s">
        <v>1530</v>
      </c>
      <c r="D691" s="3">
        <v>5</v>
      </c>
      <c r="E691" s="11">
        <f t="shared" si="257"/>
        <v>0.29537275077762259</v>
      </c>
      <c r="F691" s="11">
        <f t="shared" si="258"/>
        <v>0.70462724922237741</v>
      </c>
      <c r="G691" s="7">
        <v>15.587401209890528</v>
      </c>
      <c r="H691" s="11">
        <f t="shared" si="259"/>
        <v>0.21966615274101439</v>
      </c>
      <c r="I691" s="7">
        <f t="shared" si="260"/>
        <v>-118294623.25469573</v>
      </c>
      <c r="J691" s="7">
        <v>30245258.485714283</v>
      </c>
      <c r="K691" s="12">
        <v>0.11</v>
      </c>
      <c r="L691" s="7">
        <v>-2746764.64</v>
      </c>
      <c r="M691" s="10">
        <f t="shared" si="261"/>
        <v>9.0816371805761784E-2</v>
      </c>
      <c r="N691" s="12">
        <f t="shared" si="262"/>
        <v>0.20081637180576178</v>
      </c>
      <c r="O691" s="7">
        <f t="shared" si="263"/>
        <v>-7097677.3952817433</v>
      </c>
      <c r="P691" s="11">
        <f t="shared" si="264"/>
        <v>0.23467074677619909</v>
      </c>
      <c r="Q691" s="12">
        <f t="shared" si="265"/>
        <v>0.34467074677619908</v>
      </c>
      <c r="R691" s="12">
        <f t="shared" ref="R691:R750" si="267">Q691-N691</f>
        <v>0.14385437497043729</v>
      </c>
      <c r="S691" s="12">
        <f t="shared" ref="S691:S750" si="268">Q691/N691-1</f>
        <v>0.71634784393764184</v>
      </c>
      <c r="T691" s="7">
        <f t="shared" si="250"/>
        <v>-151594889.38</v>
      </c>
      <c r="U691" s="7">
        <f t="shared" si="251"/>
        <v>23963224.940000001</v>
      </c>
      <c r="V691" s="7">
        <f t="shared" si="251"/>
        <v>106817889.90000001</v>
      </c>
      <c r="W691" s="7">
        <f t="shared" si="251"/>
        <v>68740224.420000002</v>
      </c>
      <c r="X691" s="7">
        <f t="shared" si="252"/>
        <v>0</v>
      </c>
      <c r="Y691" s="7" t="str">
        <f t="shared" si="253"/>
        <v/>
      </c>
      <c r="Z691" s="7" t="str">
        <f t="shared" si="254"/>
        <v/>
      </c>
      <c r="AA691" s="7" t="str">
        <f t="shared" si="255"/>
        <v/>
      </c>
      <c r="AB691" s="7" t="str">
        <f t="shared" si="255"/>
        <v/>
      </c>
      <c r="AC691" s="8" t="str">
        <f t="shared" si="256"/>
        <v/>
      </c>
      <c r="AE691" s="9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>
        <v>23265241.149999999</v>
      </c>
      <c r="AR691" s="7">
        <v>146193547.69</v>
      </c>
      <c r="AS691" s="7">
        <v>39221449.859999999</v>
      </c>
      <c r="AT691" s="7">
        <v>0</v>
      </c>
      <c r="AU691" s="7">
        <v>23467945.760000002</v>
      </c>
      <c r="AV691" s="7">
        <v>125178796.79000001</v>
      </c>
      <c r="AW691" s="7">
        <v>53135794.119999997</v>
      </c>
      <c r="AX691" s="7">
        <v>0</v>
      </c>
      <c r="AY691" s="7">
        <v>23963224.940000001</v>
      </c>
      <c r="AZ691" s="7">
        <v>106817889.90000001</v>
      </c>
      <c r="BA691" s="7">
        <v>68740224.420000002</v>
      </c>
      <c r="BB691" s="7">
        <v>0</v>
      </c>
      <c r="BC691" s="7"/>
      <c r="BD691" s="7"/>
      <c r="BE691" s="7"/>
      <c r="BF691" s="7"/>
    </row>
    <row r="692" spans="1:58" hidden="1" x14ac:dyDescent="0.25">
      <c r="A692" s="3" t="s">
        <v>186</v>
      </c>
      <c r="B692" s="3" t="str">
        <f t="shared" si="266"/>
        <v>GO</v>
      </c>
      <c r="C692" s="3" t="s">
        <v>1526</v>
      </c>
      <c r="D692" s="3">
        <v>7</v>
      </c>
      <c r="E692" s="11">
        <f t="shared" si="257"/>
        <v>0.53026264827973035</v>
      </c>
      <c r="F692" s="11">
        <f t="shared" si="258"/>
        <v>0.46973735172026965</v>
      </c>
      <c r="G692" s="7">
        <v>12.806188272961419</v>
      </c>
      <c r="H692" s="11">
        <f t="shared" si="259"/>
        <v>0.12031089929944142</v>
      </c>
      <c r="I692" s="7">
        <f t="shared" si="260"/>
        <v>-35938757.83026956</v>
      </c>
      <c r="J692" s="7">
        <v>7649021.04</v>
      </c>
      <c r="K692" s="12">
        <v>0.11509999999999999</v>
      </c>
      <c r="L692" s="7">
        <v>-359796.83</v>
      </c>
      <c r="M692" s="10">
        <f t="shared" si="261"/>
        <v>4.7038284784218613E-2</v>
      </c>
      <c r="N692" s="12">
        <f t="shared" si="262"/>
        <v>0.1621382847842186</v>
      </c>
      <c r="O692" s="7">
        <f t="shared" si="263"/>
        <v>-2156325.4698161734</v>
      </c>
      <c r="P692" s="11">
        <f t="shared" si="264"/>
        <v>0.28190868590108797</v>
      </c>
      <c r="Q692" s="12">
        <f t="shared" si="265"/>
        <v>0.39700868590108795</v>
      </c>
      <c r="R692" s="12">
        <f t="shared" si="267"/>
        <v>0.23487040111686935</v>
      </c>
      <c r="S692" s="12">
        <f t="shared" si="268"/>
        <v>1.4485807681353369</v>
      </c>
      <c r="T692" s="7">
        <f t="shared" si="250"/>
        <v>-40853931.009999998</v>
      </c>
      <c r="U692" s="7">
        <f t="shared" si="251"/>
        <v>2501192.7799999998</v>
      </c>
      <c r="V692" s="7">
        <f t="shared" si="251"/>
        <v>19190617.359999999</v>
      </c>
      <c r="W692" s="7">
        <f t="shared" si="251"/>
        <v>24164506.43</v>
      </c>
      <c r="X692" s="7">
        <f t="shared" si="252"/>
        <v>0</v>
      </c>
      <c r="Y692" s="7" t="str">
        <f t="shared" si="253"/>
        <v/>
      </c>
      <c r="Z692" s="7" t="str">
        <f t="shared" si="254"/>
        <v/>
      </c>
      <c r="AA692" s="7" t="str">
        <f t="shared" si="255"/>
        <v/>
      </c>
      <c r="AB692" s="7" t="str">
        <f t="shared" si="255"/>
        <v/>
      </c>
      <c r="AC692" s="8" t="str">
        <f t="shared" si="256"/>
        <v/>
      </c>
      <c r="AE692" s="9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>
        <v>2425576.4</v>
      </c>
      <c r="AR692" s="7">
        <v>16984085.350000001</v>
      </c>
      <c r="AS692" s="7">
        <v>17000913.949999999</v>
      </c>
      <c r="AT692" s="7">
        <v>0</v>
      </c>
      <c r="AU692" s="7">
        <v>2261478.48</v>
      </c>
      <c r="AV692" s="7">
        <v>16395100.789999999</v>
      </c>
      <c r="AW692" s="7">
        <v>20426379.920000002</v>
      </c>
      <c r="AX692" s="7">
        <v>0</v>
      </c>
      <c r="AY692" s="7">
        <v>2501192.7799999998</v>
      </c>
      <c r="AZ692" s="7">
        <v>19190617.359999999</v>
      </c>
      <c r="BA692" s="7">
        <v>24164506.43</v>
      </c>
      <c r="BB692" s="7">
        <v>0</v>
      </c>
      <c r="BC692" s="7"/>
      <c r="BD692" s="7"/>
      <c r="BE692" s="7"/>
      <c r="BF692" s="7"/>
    </row>
    <row r="693" spans="1:58" hidden="1" x14ac:dyDescent="0.25">
      <c r="A693" s="3" t="s">
        <v>801</v>
      </c>
      <c r="B693" s="3" t="str">
        <f t="shared" si="266"/>
        <v>PR</v>
      </c>
      <c r="C693" s="3" t="s">
        <v>1529</v>
      </c>
      <c r="D693" s="3">
        <v>6</v>
      </c>
      <c r="E693" s="11">
        <f t="shared" si="257"/>
        <v>0</v>
      </c>
      <c r="F693" s="11">
        <f t="shared" si="258"/>
        <v>1</v>
      </c>
      <c r="G693" s="7">
        <v>45.602281667999193</v>
      </c>
      <c r="H693" s="11">
        <f t="shared" si="259"/>
        <v>0.9120456333599839</v>
      </c>
      <c r="I693" s="7">
        <f t="shared" si="260"/>
        <v>-5467494.4274785686</v>
      </c>
      <c r="J693" s="7">
        <v>17643087.608571429</v>
      </c>
      <c r="K693" s="12">
        <v>0.11</v>
      </c>
      <c r="L693" s="7">
        <v>-793416</v>
      </c>
      <c r="M693" s="10">
        <f t="shared" si="261"/>
        <v>4.4970359928074029E-2</v>
      </c>
      <c r="N693" s="12">
        <f t="shared" si="262"/>
        <v>0.15497035992807404</v>
      </c>
      <c r="O693" s="7">
        <f t="shared" si="263"/>
        <v>-328049.66564871412</v>
      </c>
      <c r="P693" s="11">
        <f t="shared" si="264"/>
        <v>1.8593665288457777E-2</v>
      </c>
      <c r="Q693" s="12">
        <f t="shared" si="265"/>
        <v>0.12859366528845778</v>
      </c>
      <c r="R693" s="12">
        <f t="shared" si="267"/>
        <v>-2.6376694639616255E-2</v>
      </c>
      <c r="S693" s="12">
        <f t="shared" si="268"/>
        <v>-0.17020477110499321</v>
      </c>
      <c r="T693" s="7">
        <f t="shared" si="250"/>
        <v>-62162853.719999999</v>
      </c>
      <c r="U693" s="7">
        <f t="shared" si="251"/>
        <v>26317191.109999999</v>
      </c>
      <c r="V693" s="7">
        <f t="shared" si="251"/>
        <v>65533510.609999999</v>
      </c>
      <c r="W693" s="7">
        <f t="shared" si="251"/>
        <v>33197641.02</v>
      </c>
      <c r="X693" s="7">
        <f t="shared" si="252"/>
        <v>10251106.800000001</v>
      </c>
      <c r="Y693" s="7" t="str">
        <f t="shared" si="253"/>
        <v/>
      </c>
      <c r="Z693" s="7" t="str">
        <f t="shared" si="254"/>
        <v/>
      </c>
      <c r="AA693" s="7" t="str">
        <f t="shared" si="255"/>
        <v/>
      </c>
      <c r="AB693" s="7" t="str">
        <f t="shared" si="255"/>
        <v/>
      </c>
      <c r="AC693" s="8" t="str">
        <f t="shared" si="256"/>
        <v/>
      </c>
      <c r="AE693" s="9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>
        <v>18155144.559999999</v>
      </c>
      <c r="AR693" s="7">
        <v>50408522.700000003</v>
      </c>
      <c r="AS693" s="7">
        <v>22042083.800000001</v>
      </c>
      <c r="AT693" s="7">
        <v>3659166.01</v>
      </c>
      <c r="AU693" s="7">
        <v>23591873.289999999</v>
      </c>
      <c r="AV693" s="7">
        <v>58456649.799999997</v>
      </c>
      <c r="AW693" s="7">
        <v>24661723.59</v>
      </c>
      <c r="AX693" s="7">
        <v>3419424.48</v>
      </c>
      <c r="AY693" s="7">
        <v>26317191.109999999</v>
      </c>
      <c r="AZ693" s="7">
        <v>65533510.609999999</v>
      </c>
      <c r="BA693" s="7">
        <v>33197641.02</v>
      </c>
      <c r="BB693" s="7">
        <v>10251106.800000001</v>
      </c>
      <c r="BC693" s="7"/>
      <c r="BD693" s="7"/>
      <c r="BE693" s="7"/>
      <c r="BF693" s="7"/>
    </row>
    <row r="694" spans="1:58" hidden="1" x14ac:dyDescent="0.25">
      <c r="A694" s="3" t="s">
        <v>1396</v>
      </c>
      <c r="B694" s="3" t="str">
        <f t="shared" si="266"/>
        <v>SP</v>
      </c>
      <c r="C694" s="3" t="s">
        <v>1530</v>
      </c>
      <c r="D694" s="3">
        <v>4</v>
      </c>
      <c r="E694" s="11">
        <f t="shared" si="257"/>
        <v>0</v>
      </c>
      <c r="F694" s="11">
        <f t="shared" si="258"/>
        <v>1</v>
      </c>
      <c r="G694" s="7">
        <v>20.038800519943432</v>
      </c>
      <c r="H694" s="11">
        <f t="shared" si="259"/>
        <v>0.40077601039886868</v>
      </c>
      <c r="I694" s="7">
        <f t="shared" si="260"/>
        <v>-9029263.5267012939</v>
      </c>
      <c r="J694" s="7">
        <v>66228129.369999997</v>
      </c>
      <c r="K694" s="12">
        <v>0.11</v>
      </c>
      <c r="L694" s="7">
        <v>-4357810.91</v>
      </c>
      <c r="M694" s="10">
        <f t="shared" si="261"/>
        <v>6.5799999961557123E-2</v>
      </c>
      <c r="N694" s="12">
        <f t="shared" si="262"/>
        <v>0.17579999996155712</v>
      </c>
      <c r="O694" s="7">
        <f t="shared" si="263"/>
        <v>-541755.81160207756</v>
      </c>
      <c r="P694" s="11">
        <f t="shared" si="264"/>
        <v>8.1801466651039365E-3</v>
      </c>
      <c r="Q694" s="12">
        <f t="shared" si="265"/>
        <v>0.11818014666510393</v>
      </c>
      <c r="R694" s="12">
        <f t="shared" si="267"/>
        <v>-5.7619853296453194E-2</v>
      </c>
      <c r="S694" s="12">
        <f t="shared" si="268"/>
        <v>-0.32775798241782228</v>
      </c>
      <c r="T694" s="7">
        <f t="shared" si="250"/>
        <v>-15068261.090000004</v>
      </c>
      <c r="U694" s="7">
        <f t="shared" si="251"/>
        <v>173781833.22</v>
      </c>
      <c r="V694" s="7">
        <f t="shared" si="251"/>
        <v>132132236.66</v>
      </c>
      <c r="W694" s="7">
        <f t="shared" si="251"/>
        <v>88046091.680000007</v>
      </c>
      <c r="X694" s="7">
        <f t="shared" si="252"/>
        <v>31328234.030000001</v>
      </c>
      <c r="Y694" s="7" t="str">
        <f t="shared" si="253"/>
        <v/>
      </c>
      <c r="Z694" s="7" t="str">
        <f t="shared" si="254"/>
        <v/>
      </c>
      <c r="AA694" s="7" t="str">
        <f t="shared" si="255"/>
        <v/>
      </c>
      <c r="AB694" s="7" t="str">
        <f t="shared" si="255"/>
        <v/>
      </c>
      <c r="AC694" s="8" t="str">
        <f t="shared" si="256"/>
        <v/>
      </c>
      <c r="AE694" s="9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>
        <v>109470302.16</v>
      </c>
      <c r="AR694" s="7">
        <v>150467642.38</v>
      </c>
      <c r="AS694" s="7">
        <v>61098836.539999999</v>
      </c>
      <c r="AT694" s="7">
        <v>22743121.140000001</v>
      </c>
      <c r="AU694" s="7">
        <v>130249846.19</v>
      </c>
      <c r="AV694" s="7">
        <v>121728714</v>
      </c>
      <c r="AW694" s="7">
        <v>74865669.519999996</v>
      </c>
      <c r="AX694" s="7">
        <v>22885231.539999999</v>
      </c>
      <c r="AY694" s="7">
        <v>173781833.22</v>
      </c>
      <c r="AZ694" s="7">
        <v>132132236.66</v>
      </c>
      <c r="BA694" s="7">
        <v>88046091.680000007</v>
      </c>
      <c r="BB694" s="7">
        <v>31328234.030000001</v>
      </c>
      <c r="BC694" s="7"/>
      <c r="BD694" s="7"/>
      <c r="BE694" s="7"/>
      <c r="BF694" s="7"/>
    </row>
    <row r="695" spans="1:58" hidden="1" x14ac:dyDescent="0.25">
      <c r="A695" s="3" t="s">
        <v>802</v>
      </c>
      <c r="B695" s="3" t="str">
        <f t="shared" si="266"/>
        <v>PR</v>
      </c>
      <c r="C695" s="3" t="s">
        <v>1529</v>
      </c>
      <c r="D695" s="3">
        <v>7</v>
      </c>
      <c r="E695" s="11">
        <f t="shared" si="257"/>
        <v>0.56592297136688252</v>
      </c>
      <c r="F695" s="11">
        <f t="shared" si="258"/>
        <v>0.43407702863311748</v>
      </c>
      <c r="G695" s="7">
        <v>39.954089565358828</v>
      </c>
      <c r="H695" s="11">
        <f t="shared" si="259"/>
        <v>0.34686304960544811</v>
      </c>
      <c r="I695" s="7">
        <f t="shared" si="260"/>
        <v>-35315350.690272518</v>
      </c>
      <c r="J695" s="7">
        <v>6651135.1100000003</v>
      </c>
      <c r="K695" s="12">
        <v>0.11</v>
      </c>
      <c r="L695" s="7">
        <v>-1064181.6200000001</v>
      </c>
      <c r="M695" s="10">
        <f t="shared" si="261"/>
        <v>0.16000000036084067</v>
      </c>
      <c r="N695" s="12">
        <f t="shared" si="262"/>
        <v>0.27000000036084065</v>
      </c>
      <c r="O695" s="7">
        <f t="shared" si="263"/>
        <v>-2118921.0414163508</v>
      </c>
      <c r="P695" s="11">
        <f t="shared" si="264"/>
        <v>0.31858036355787556</v>
      </c>
      <c r="Q695" s="12">
        <f t="shared" si="265"/>
        <v>0.42858036355787554</v>
      </c>
      <c r="R695" s="12">
        <f t="shared" si="267"/>
        <v>0.15858036319703489</v>
      </c>
      <c r="S695" s="12">
        <f t="shared" si="268"/>
        <v>0.58733467772259496</v>
      </c>
      <c r="T695" s="7">
        <f t="shared" si="250"/>
        <v>-54070361.000000007</v>
      </c>
      <c r="U695" s="7">
        <f t="shared" si="251"/>
        <v>1986226.3</v>
      </c>
      <c r="V695" s="7">
        <f t="shared" si="251"/>
        <v>23470701.640000001</v>
      </c>
      <c r="W695" s="7">
        <f t="shared" si="251"/>
        <v>34210506.560000002</v>
      </c>
      <c r="X695" s="7">
        <f t="shared" si="252"/>
        <v>1624620.9</v>
      </c>
      <c r="Y695" s="7" t="str">
        <f t="shared" si="253"/>
        <v/>
      </c>
      <c r="Z695" s="7" t="str">
        <f t="shared" si="254"/>
        <v/>
      </c>
      <c r="AA695" s="7" t="str">
        <f t="shared" si="255"/>
        <v/>
      </c>
      <c r="AB695" s="7" t="str">
        <f t="shared" si="255"/>
        <v/>
      </c>
      <c r="AC695" s="8" t="str">
        <f t="shared" si="256"/>
        <v/>
      </c>
      <c r="AE695" s="9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>
        <v>1806172.47</v>
      </c>
      <c r="AR695" s="7">
        <v>21011202.02</v>
      </c>
      <c r="AS695" s="7">
        <v>25895975.780000001</v>
      </c>
      <c r="AT695" s="7">
        <v>1113807.1399999999</v>
      </c>
      <c r="AU695" s="7">
        <v>1634877.65</v>
      </c>
      <c r="AV695" s="7">
        <v>22702283.969999999</v>
      </c>
      <c r="AW695" s="7">
        <v>30886338.899999999</v>
      </c>
      <c r="AX695" s="7">
        <v>1255378.8899999999</v>
      </c>
      <c r="AY695" s="7">
        <v>1986226.3</v>
      </c>
      <c r="AZ695" s="7">
        <v>23470701.640000001</v>
      </c>
      <c r="BA695" s="7">
        <v>34210506.560000002</v>
      </c>
      <c r="BB695" s="7">
        <v>1624620.9</v>
      </c>
      <c r="BC695" s="7"/>
      <c r="BD695" s="7"/>
      <c r="BE695" s="7"/>
      <c r="BF695" s="7"/>
    </row>
    <row r="696" spans="1:58" hidden="1" x14ac:dyDescent="0.25">
      <c r="A696" s="3" t="s">
        <v>361</v>
      </c>
      <c r="B696" s="3" t="str">
        <f t="shared" si="266"/>
        <v>MG</v>
      </c>
      <c r="C696" s="3" t="s">
        <v>1530</v>
      </c>
      <c r="D696" s="3">
        <v>5</v>
      </c>
      <c r="E696" s="11">
        <f t="shared" si="257"/>
        <v>0.39439691867458287</v>
      </c>
      <c r="F696" s="11">
        <f t="shared" si="258"/>
        <v>0.60560308132541718</v>
      </c>
      <c r="G696" s="7">
        <v>55.129192753081703</v>
      </c>
      <c r="H696" s="11">
        <f t="shared" si="259"/>
        <v>0.6677281800449828</v>
      </c>
      <c r="I696" s="7">
        <f t="shared" si="260"/>
        <v>-21245100.091597952</v>
      </c>
      <c r="J696" s="7">
        <v>29408138.760000002</v>
      </c>
      <c r="K696" s="12">
        <v>0.12</v>
      </c>
      <c r="L696" s="7">
        <v>-3776003.88</v>
      </c>
      <c r="M696" s="10">
        <f t="shared" si="261"/>
        <v>0.12839996134457846</v>
      </c>
      <c r="N696" s="12">
        <f t="shared" si="262"/>
        <v>0.24839996134457845</v>
      </c>
      <c r="O696" s="7">
        <f t="shared" si="263"/>
        <v>-1274706.005495877</v>
      </c>
      <c r="P696" s="11">
        <f t="shared" si="264"/>
        <v>4.3345347894974261E-2</v>
      </c>
      <c r="Q696" s="12">
        <f t="shared" si="265"/>
        <v>0.16334534789497426</v>
      </c>
      <c r="R696" s="12">
        <f t="shared" si="267"/>
        <v>-8.5054613449604188E-2</v>
      </c>
      <c r="S696" s="12">
        <f t="shared" si="268"/>
        <v>-0.34240993029631395</v>
      </c>
      <c r="T696" s="7">
        <f t="shared" si="250"/>
        <v>-63938916.32</v>
      </c>
      <c r="U696" s="7">
        <f t="shared" si="251"/>
        <v>15540425.75</v>
      </c>
      <c r="V696" s="7">
        <f t="shared" si="251"/>
        <v>38721604.740000002</v>
      </c>
      <c r="W696" s="7">
        <f t="shared" si="251"/>
        <v>40757737.329999998</v>
      </c>
      <c r="X696" s="7">
        <f t="shared" si="252"/>
        <v>0</v>
      </c>
      <c r="Y696" s="7" t="str">
        <f t="shared" si="253"/>
        <v/>
      </c>
      <c r="Z696" s="7" t="str">
        <f t="shared" si="254"/>
        <v/>
      </c>
      <c r="AA696" s="7" t="str">
        <f t="shared" si="255"/>
        <v/>
      </c>
      <c r="AB696" s="7" t="str">
        <f t="shared" si="255"/>
        <v/>
      </c>
      <c r="AC696" s="8" t="str">
        <f t="shared" si="256"/>
        <v/>
      </c>
      <c r="AE696" s="9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>
        <v>7755678.6600000001</v>
      </c>
      <c r="AR696" s="7">
        <v>25918251.390000001</v>
      </c>
      <c r="AS696" s="7">
        <v>12523910.32</v>
      </c>
      <c r="AT696" s="7">
        <v>0</v>
      </c>
      <c r="AU696" s="7">
        <v>10594050.880000001</v>
      </c>
      <c r="AV696" s="7">
        <v>40097866.609999999</v>
      </c>
      <c r="AW696" s="7">
        <v>21500812.940000001</v>
      </c>
      <c r="AX696" s="7">
        <v>0</v>
      </c>
      <c r="AY696" s="7">
        <v>15540425.75</v>
      </c>
      <c r="AZ696" s="7">
        <v>38721604.740000002</v>
      </c>
      <c r="BA696" s="7">
        <v>40757737.329999998</v>
      </c>
      <c r="BB696" s="7">
        <v>0</v>
      </c>
      <c r="BC696" s="7"/>
      <c r="BD696" s="7"/>
      <c r="BE696" s="7"/>
      <c r="BF696" s="7"/>
    </row>
    <row r="697" spans="1:58" hidden="1" x14ac:dyDescent="0.25">
      <c r="A697" s="3" t="s">
        <v>362</v>
      </c>
      <c r="B697" s="3" t="str">
        <f t="shared" si="266"/>
        <v>MG</v>
      </c>
      <c r="C697" s="3" t="s">
        <v>1530</v>
      </c>
      <c r="D697" s="3">
        <v>7</v>
      </c>
      <c r="E697" s="11">
        <f t="shared" si="257"/>
        <v>0</v>
      </c>
      <c r="F697" s="11">
        <f t="shared" si="258"/>
        <v>1</v>
      </c>
      <c r="G697" s="7">
        <v>9.2450142964561994</v>
      </c>
      <c r="H697" s="11">
        <f t="shared" si="259"/>
        <v>0.184900285929124</v>
      </c>
      <c r="I697" s="7">
        <f t="shared" si="260"/>
        <v>-3343914.9674088573</v>
      </c>
      <c r="J697" s="7">
        <v>3542371.85</v>
      </c>
      <c r="K697" s="12">
        <v>0.11359999999999999</v>
      </c>
      <c r="L697" s="7">
        <v>-166491.48000000001</v>
      </c>
      <c r="M697" s="10">
        <f t="shared" si="261"/>
        <v>4.7000000861005038E-2</v>
      </c>
      <c r="N697" s="12">
        <f t="shared" si="262"/>
        <v>0.16060000086100504</v>
      </c>
      <c r="O697" s="7">
        <f t="shared" si="263"/>
        <v>-200634.89804453144</v>
      </c>
      <c r="P697" s="11">
        <f t="shared" si="264"/>
        <v>5.6638576225285731E-2</v>
      </c>
      <c r="Q697" s="12">
        <f t="shared" si="265"/>
        <v>0.17023857622528571</v>
      </c>
      <c r="R697" s="12">
        <f t="shared" si="267"/>
        <v>9.6385753642806715E-3</v>
      </c>
      <c r="S697" s="12">
        <f t="shared" si="268"/>
        <v>6.0016035570402027E-2</v>
      </c>
      <c r="T697" s="7">
        <f t="shared" si="250"/>
        <v>-4102461.22</v>
      </c>
      <c r="U697" s="7">
        <f t="shared" si="251"/>
        <v>3641139.18</v>
      </c>
      <c r="V697" s="7">
        <f t="shared" si="251"/>
        <v>4990145.32</v>
      </c>
      <c r="W697" s="7">
        <f t="shared" si="251"/>
        <v>2753455.08</v>
      </c>
      <c r="X697" s="7">
        <f t="shared" si="252"/>
        <v>0</v>
      </c>
      <c r="Y697" s="7" t="str">
        <f t="shared" si="253"/>
        <v/>
      </c>
      <c r="Z697" s="7" t="str">
        <f t="shared" si="254"/>
        <v/>
      </c>
      <c r="AA697" s="7" t="str">
        <f t="shared" si="255"/>
        <v/>
      </c>
      <c r="AB697" s="7" t="str">
        <f t="shared" si="255"/>
        <v/>
      </c>
      <c r="AC697" s="8" t="str">
        <f t="shared" si="256"/>
        <v/>
      </c>
      <c r="AE697" s="9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>
        <v>2552940.16</v>
      </c>
      <c r="AR697" s="7">
        <v>3195179.46</v>
      </c>
      <c r="AS697" s="7">
        <v>1825679.32</v>
      </c>
      <c r="AT697" s="7">
        <v>0</v>
      </c>
      <c r="AU697" s="7">
        <v>2552940.16</v>
      </c>
      <c r="AV697" s="7">
        <v>3932112.94</v>
      </c>
      <c r="AW697" s="7">
        <v>1806616.92</v>
      </c>
      <c r="AX697" s="7">
        <v>0</v>
      </c>
      <c r="AY697" s="7">
        <v>3641139.18</v>
      </c>
      <c r="AZ697" s="7">
        <v>4990145.32</v>
      </c>
      <c r="BA697" s="7">
        <v>2753455.08</v>
      </c>
      <c r="BB697" s="7">
        <v>0</v>
      </c>
      <c r="BC697" s="7"/>
      <c r="BD697" s="7"/>
      <c r="BE697" s="7"/>
      <c r="BF697" s="7"/>
    </row>
    <row r="698" spans="1:58" hidden="1" x14ac:dyDescent="0.25">
      <c r="A698" s="3" t="s">
        <v>898</v>
      </c>
      <c r="B698" s="3" t="str">
        <f t="shared" si="266"/>
        <v>RJ</v>
      </c>
      <c r="C698" s="3" t="s">
        <v>1530</v>
      </c>
      <c r="D698" s="3">
        <v>5</v>
      </c>
      <c r="E698" s="11">
        <f t="shared" si="257"/>
        <v>2.0742099333617713E-2</v>
      </c>
      <c r="F698" s="11">
        <f t="shared" si="258"/>
        <v>0.9792579006663823</v>
      </c>
      <c r="G698" s="7">
        <v>19.716069360650355</v>
      </c>
      <c r="H698" s="11">
        <f t="shared" si="259"/>
        <v>0.38614233383006502</v>
      </c>
      <c r="I698" s="7">
        <f t="shared" si="260"/>
        <v>-70139949.303603277</v>
      </c>
      <c r="J698" s="7">
        <v>52454571.899999999</v>
      </c>
      <c r="K698" s="12">
        <v>0.11</v>
      </c>
      <c r="L698" s="7">
        <v>-3399056.26</v>
      </c>
      <c r="M698" s="10">
        <f t="shared" si="261"/>
        <v>6.4800000016776424E-2</v>
      </c>
      <c r="N698" s="12">
        <f t="shared" si="262"/>
        <v>0.17480000001677642</v>
      </c>
      <c r="O698" s="7">
        <f t="shared" si="263"/>
        <v>-4208396.9582161969</v>
      </c>
      <c r="P698" s="11">
        <f t="shared" si="264"/>
        <v>8.0229364300963765E-2</v>
      </c>
      <c r="Q698" s="12">
        <f t="shared" si="265"/>
        <v>0.19022936430096377</v>
      </c>
      <c r="R698" s="12">
        <f t="shared" si="267"/>
        <v>1.5429364284187341E-2</v>
      </c>
      <c r="S698" s="12">
        <f t="shared" si="268"/>
        <v>8.8268674386192902E-2</v>
      </c>
      <c r="T698" s="7">
        <f t="shared" si="250"/>
        <v>-114260932.41</v>
      </c>
      <c r="U698" s="7">
        <f t="shared" si="251"/>
        <v>53072034.969999999</v>
      </c>
      <c r="V698" s="7">
        <f t="shared" si="251"/>
        <v>111890920.8</v>
      </c>
      <c r="W698" s="7">
        <f t="shared" si="251"/>
        <v>55442046.579999998</v>
      </c>
      <c r="X698" s="7">
        <f t="shared" si="252"/>
        <v>0</v>
      </c>
      <c r="Y698" s="7" t="str">
        <f t="shared" si="253"/>
        <v/>
      </c>
      <c r="Z698" s="7" t="str">
        <f t="shared" si="254"/>
        <v/>
      </c>
      <c r="AA698" s="7" t="str">
        <f t="shared" si="255"/>
        <v/>
      </c>
      <c r="AB698" s="7" t="str">
        <f t="shared" si="255"/>
        <v/>
      </c>
      <c r="AC698" s="8" t="str">
        <f t="shared" si="256"/>
        <v/>
      </c>
      <c r="AE698" s="9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>
        <v>44640458.600000001</v>
      </c>
      <c r="AR698" s="7">
        <v>80040298.959999993</v>
      </c>
      <c r="AS698" s="7">
        <v>41367986.520000003</v>
      </c>
      <c r="AT698" s="7">
        <v>0</v>
      </c>
      <c r="AU698" s="7">
        <v>53072034.969999999</v>
      </c>
      <c r="AV698" s="7">
        <v>111890920.8</v>
      </c>
      <c r="AW698" s="7">
        <v>55442046.579999998</v>
      </c>
      <c r="AX698" s="7">
        <v>0</v>
      </c>
      <c r="AY698" s="7"/>
      <c r="AZ698" s="7"/>
      <c r="BA698" s="7"/>
      <c r="BB698" s="7"/>
      <c r="BC698" s="7"/>
      <c r="BD698" s="7"/>
      <c r="BE698" s="7"/>
      <c r="BF698" s="7"/>
    </row>
    <row r="699" spans="1:58" hidden="1" x14ac:dyDescent="0.25">
      <c r="A699" s="3" t="s">
        <v>363</v>
      </c>
      <c r="B699" s="3" t="str">
        <f t="shared" si="266"/>
        <v>MG</v>
      </c>
      <c r="C699" s="3" t="s">
        <v>1530</v>
      </c>
      <c r="D699" s="3">
        <v>7</v>
      </c>
      <c r="E699" s="11">
        <f t="shared" si="257"/>
        <v>0</v>
      </c>
      <c r="F699" s="11">
        <f t="shared" si="258"/>
        <v>1</v>
      </c>
      <c r="G699" s="7">
        <v>30.362740032552548</v>
      </c>
      <c r="H699" s="11">
        <f t="shared" si="259"/>
        <v>0.60725480065105097</v>
      </c>
      <c r="I699" s="7">
        <f t="shared" si="260"/>
        <v>-1255603.4331648832</v>
      </c>
      <c r="J699" s="7">
        <v>5704649.7300000004</v>
      </c>
      <c r="K699" s="12">
        <v>0.11</v>
      </c>
      <c r="L699" s="7">
        <v>-28523.25</v>
      </c>
      <c r="M699" s="10">
        <f t="shared" si="261"/>
        <v>5.0000002366490607E-3</v>
      </c>
      <c r="N699" s="12">
        <f t="shared" si="262"/>
        <v>0.11500000023664907</v>
      </c>
      <c r="O699" s="7">
        <f t="shared" si="263"/>
        <v>-75336.205989892987</v>
      </c>
      <c r="P699" s="11">
        <f t="shared" si="264"/>
        <v>1.3206105467564436E-2</v>
      </c>
      <c r="Q699" s="12">
        <f t="shared" si="265"/>
        <v>0.12320610546756444</v>
      </c>
      <c r="R699" s="12">
        <f t="shared" si="267"/>
        <v>8.2061052309153754E-3</v>
      </c>
      <c r="S699" s="12">
        <f t="shared" si="268"/>
        <v>7.1357436643727956E-2</v>
      </c>
      <c r="T699" s="7">
        <f t="shared" si="250"/>
        <v>-3196992.4400000004</v>
      </c>
      <c r="U699" s="7">
        <f t="shared" si="251"/>
        <v>4718179.5</v>
      </c>
      <c r="V699" s="7">
        <f t="shared" si="251"/>
        <v>7519344.71</v>
      </c>
      <c r="W699" s="7">
        <f t="shared" si="251"/>
        <v>1072173.7</v>
      </c>
      <c r="X699" s="7">
        <f t="shared" si="252"/>
        <v>676346.47</v>
      </c>
      <c r="Y699" s="7" t="str">
        <f t="shared" si="253"/>
        <v/>
      </c>
      <c r="Z699" s="7" t="str">
        <f t="shared" si="254"/>
        <v/>
      </c>
      <c r="AA699" s="7" t="str">
        <f t="shared" si="255"/>
        <v/>
      </c>
      <c r="AB699" s="7" t="str">
        <f t="shared" si="255"/>
        <v/>
      </c>
      <c r="AC699" s="8" t="str">
        <f t="shared" si="256"/>
        <v/>
      </c>
      <c r="AE699" s="9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>
        <v>1630800.73</v>
      </c>
      <c r="AR699" s="7">
        <v>5026678.07</v>
      </c>
      <c r="AS699" s="7">
        <v>1776804.26</v>
      </c>
      <c r="AT699" s="7">
        <v>1410672.86</v>
      </c>
      <c r="AU699" s="7">
        <v>3097885.96</v>
      </c>
      <c r="AV699" s="7">
        <v>6592628.29</v>
      </c>
      <c r="AW699" s="7">
        <v>864870.38</v>
      </c>
      <c r="AX699" s="7">
        <v>759353.85</v>
      </c>
      <c r="AY699" s="7">
        <v>4718179.5</v>
      </c>
      <c r="AZ699" s="7">
        <v>7519344.71</v>
      </c>
      <c r="BA699" s="7">
        <v>1072173.7</v>
      </c>
      <c r="BB699" s="7">
        <v>676346.47</v>
      </c>
      <c r="BC699" s="7"/>
      <c r="BD699" s="7"/>
      <c r="BE699" s="7"/>
      <c r="BF699" s="7"/>
    </row>
    <row r="700" spans="1:58" hidden="1" x14ac:dyDescent="0.25">
      <c r="A700" s="3" t="s">
        <v>803</v>
      </c>
      <c r="B700" s="3" t="str">
        <f t="shared" si="266"/>
        <v>PR</v>
      </c>
      <c r="C700" s="3" t="s">
        <v>1529</v>
      </c>
      <c r="D700" s="3">
        <v>7</v>
      </c>
      <c r="E700" s="11">
        <f t="shared" si="257"/>
        <v>0.48067433309878382</v>
      </c>
      <c r="F700" s="11">
        <f t="shared" si="258"/>
        <v>0.51932566690121618</v>
      </c>
      <c r="G700" s="7">
        <v>10.681372562853136</v>
      </c>
      <c r="H700" s="11">
        <f t="shared" si="259"/>
        <v>0.11094221859248116</v>
      </c>
      <c r="I700" s="7">
        <f t="shared" si="260"/>
        <v>-44611678.968706906</v>
      </c>
      <c r="J700" s="7">
        <v>8705883.2742857151</v>
      </c>
      <c r="K700" s="12">
        <v>0.16</v>
      </c>
      <c r="L700" s="7">
        <v>-733064.33</v>
      </c>
      <c r="M700" s="10">
        <f t="shared" si="261"/>
        <v>8.4203326291454911E-2</v>
      </c>
      <c r="N700" s="12">
        <f t="shared" si="262"/>
        <v>0.24420332629145491</v>
      </c>
      <c r="O700" s="7">
        <f t="shared" si="263"/>
        <v>-2676700.7381224143</v>
      </c>
      <c r="P700" s="11">
        <f t="shared" si="264"/>
        <v>0.30745883602971091</v>
      </c>
      <c r="Q700" s="12">
        <f t="shared" si="265"/>
        <v>0.46745883602971094</v>
      </c>
      <c r="R700" s="12">
        <f t="shared" si="267"/>
        <v>0.22325550973825603</v>
      </c>
      <c r="S700" s="12">
        <f t="shared" si="268"/>
        <v>0.91421977386091036</v>
      </c>
      <c r="T700" s="7">
        <f t="shared" si="250"/>
        <v>-50178604.700000003</v>
      </c>
      <c r="U700" s="7">
        <f t="shared" si="251"/>
        <v>13406769.01</v>
      </c>
      <c r="V700" s="7">
        <f t="shared" si="251"/>
        <v>26059037.350000001</v>
      </c>
      <c r="W700" s="7">
        <f t="shared" si="251"/>
        <v>37526336.359999999</v>
      </c>
      <c r="X700" s="7">
        <f t="shared" si="252"/>
        <v>0</v>
      </c>
      <c r="Y700" s="7" t="str">
        <f t="shared" si="253"/>
        <v/>
      </c>
      <c r="Z700" s="7" t="str">
        <f t="shared" si="254"/>
        <v/>
      </c>
      <c r="AA700" s="7" t="str">
        <f t="shared" si="255"/>
        <v/>
      </c>
      <c r="AB700" s="7" t="str">
        <f t="shared" si="255"/>
        <v/>
      </c>
      <c r="AC700" s="8" t="str">
        <f t="shared" si="256"/>
        <v/>
      </c>
      <c r="AE700" s="9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>
        <v>9860788.8300000001</v>
      </c>
      <c r="AR700" s="7">
        <v>14714510</v>
      </c>
      <c r="AS700" s="7">
        <v>24550345.780000001</v>
      </c>
      <c r="AT700" s="7">
        <v>0</v>
      </c>
      <c r="AU700" s="7">
        <v>11315987.59</v>
      </c>
      <c r="AV700" s="7">
        <v>26613727.41</v>
      </c>
      <c r="AW700" s="7">
        <v>30407586.890000001</v>
      </c>
      <c r="AX700" s="7">
        <v>0</v>
      </c>
      <c r="AY700" s="7">
        <v>13406769.01</v>
      </c>
      <c r="AZ700" s="7">
        <v>26059037.350000001</v>
      </c>
      <c r="BA700" s="7">
        <v>37526336.359999999</v>
      </c>
      <c r="BB700" s="7">
        <v>0</v>
      </c>
      <c r="BC700" s="7"/>
      <c r="BD700" s="7"/>
      <c r="BE700" s="7"/>
      <c r="BF700" s="7"/>
    </row>
    <row r="701" spans="1:58" hidden="1" x14ac:dyDescent="0.25">
      <c r="A701" s="3" t="s">
        <v>1103</v>
      </c>
      <c r="B701" s="3" t="str">
        <f t="shared" si="266"/>
        <v>RS</v>
      </c>
      <c r="C701" s="3" t="s">
        <v>1529</v>
      </c>
      <c r="D701" s="3">
        <v>7</v>
      </c>
      <c r="E701" s="11">
        <f t="shared" si="257"/>
        <v>0</v>
      </c>
      <c r="F701" s="11">
        <f t="shared" si="258"/>
        <v>1</v>
      </c>
      <c r="G701" s="7">
        <v>22.73140104063728</v>
      </c>
      <c r="H701" s="11">
        <f t="shared" si="259"/>
        <v>0.45462802081274561</v>
      </c>
      <c r="I701" s="7">
        <f t="shared" si="260"/>
        <v>-7496452.2499673748</v>
      </c>
      <c r="J701" s="7">
        <v>6555687.8199999984</v>
      </c>
      <c r="K701" s="12">
        <v>0.11</v>
      </c>
      <c r="L701" s="7">
        <v>-478275.05</v>
      </c>
      <c r="M701" s="10">
        <f t="shared" si="261"/>
        <v>7.2955739066903905E-2</v>
      </c>
      <c r="N701" s="12">
        <f t="shared" si="262"/>
        <v>0.18295573906690391</v>
      </c>
      <c r="O701" s="7">
        <f t="shared" si="263"/>
        <v>-449787.13499804249</v>
      </c>
      <c r="P701" s="11">
        <f t="shared" si="264"/>
        <v>6.8610212589110528E-2</v>
      </c>
      <c r="Q701" s="12">
        <f t="shared" si="265"/>
        <v>0.17861021258911053</v>
      </c>
      <c r="R701" s="12">
        <f t="shared" si="267"/>
        <v>-4.3455264777933766E-3</v>
      </c>
      <c r="S701" s="12">
        <f t="shared" si="268"/>
        <v>-2.3751791006699663E-2</v>
      </c>
      <c r="T701" s="7">
        <f t="shared" si="250"/>
        <v>-13745576.48</v>
      </c>
      <c r="U701" s="7">
        <f t="shared" si="251"/>
        <v>10707248.5</v>
      </c>
      <c r="V701" s="7">
        <f t="shared" si="251"/>
        <v>14167182.310000001</v>
      </c>
      <c r="W701" s="7">
        <f t="shared" si="251"/>
        <v>11089401.869999999</v>
      </c>
      <c r="X701" s="7">
        <f t="shared" si="252"/>
        <v>803759.2</v>
      </c>
      <c r="Y701" s="7" t="str">
        <f t="shared" si="253"/>
        <v/>
      </c>
      <c r="Z701" s="7" t="str">
        <f t="shared" si="254"/>
        <v/>
      </c>
      <c r="AA701" s="7" t="str">
        <f t="shared" si="255"/>
        <v/>
      </c>
      <c r="AB701" s="7" t="str">
        <f t="shared" si="255"/>
        <v/>
      </c>
      <c r="AC701" s="8" t="str">
        <f t="shared" si="256"/>
        <v/>
      </c>
      <c r="AE701" s="9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>
        <v>7583579.2999999998</v>
      </c>
      <c r="AR701" s="7">
        <v>12754200.710000001</v>
      </c>
      <c r="AS701" s="7">
        <v>5419612.2999999998</v>
      </c>
      <c r="AT701" s="7">
        <v>0</v>
      </c>
      <c r="AU701" s="7">
        <v>8542969.4199999999</v>
      </c>
      <c r="AV701" s="7">
        <v>13300524.25</v>
      </c>
      <c r="AW701" s="7">
        <v>5894507.9500000002</v>
      </c>
      <c r="AX701" s="7">
        <v>0</v>
      </c>
      <c r="AY701" s="7">
        <v>10707248.5</v>
      </c>
      <c r="AZ701" s="7">
        <v>14167182.310000001</v>
      </c>
      <c r="BA701" s="7">
        <v>11089401.869999999</v>
      </c>
      <c r="BB701" s="7">
        <v>803759.2</v>
      </c>
      <c r="BC701" s="7"/>
      <c r="BD701" s="7"/>
      <c r="BE701" s="7"/>
      <c r="BF701" s="7"/>
    </row>
    <row r="702" spans="1:58" hidden="1" x14ac:dyDescent="0.25">
      <c r="A702" s="3" t="s">
        <v>187</v>
      </c>
      <c r="B702" s="3" t="str">
        <f t="shared" si="266"/>
        <v>GO</v>
      </c>
      <c r="C702" s="3" t="s">
        <v>1526</v>
      </c>
      <c r="D702" s="3">
        <v>6</v>
      </c>
      <c r="E702" s="11">
        <f t="shared" si="257"/>
        <v>0.42804498423139797</v>
      </c>
      <c r="F702" s="11">
        <f t="shared" si="258"/>
        <v>0.57195501576860197</v>
      </c>
      <c r="G702" s="7">
        <v>15.694268627442332</v>
      </c>
      <c r="H702" s="11">
        <f t="shared" si="259"/>
        <v>0.17952831320570908</v>
      </c>
      <c r="I702" s="7">
        <f t="shared" si="260"/>
        <v>-166494572.40542847</v>
      </c>
      <c r="J702" s="7">
        <v>22326169.059999999</v>
      </c>
      <c r="K702" s="12">
        <v>0.14710000000000001</v>
      </c>
      <c r="L702" s="7">
        <v>-2246012.61</v>
      </c>
      <c r="M702" s="10">
        <f t="shared" si="261"/>
        <v>0.10060000011484281</v>
      </c>
      <c r="N702" s="12">
        <f t="shared" si="262"/>
        <v>0.24770000011484283</v>
      </c>
      <c r="O702" s="7">
        <f t="shared" si="263"/>
        <v>-9989674.3443257082</v>
      </c>
      <c r="P702" s="11">
        <f t="shared" si="264"/>
        <v>0.44744238554671723</v>
      </c>
      <c r="Q702" s="12">
        <f t="shared" si="265"/>
        <v>0.59454238554671723</v>
      </c>
      <c r="R702" s="12">
        <f t="shared" si="267"/>
        <v>0.3468423854318744</v>
      </c>
      <c r="S702" s="12">
        <f t="shared" si="268"/>
        <v>1.4002518581795136</v>
      </c>
      <c r="T702" s="7">
        <f t="shared" si="250"/>
        <v>-202925433.12</v>
      </c>
      <c r="U702" s="7">
        <f t="shared" si="251"/>
        <v>1129130.02</v>
      </c>
      <c r="V702" s="7">
        <f t="shared" si="251"/>
        <v>116064219.3</v>
      </c>
      <c r="W702" s="7">
        <f t="shared" si="251"/>
        <v>90347219.200000003</v>
      </c>
      <c r="X702" s="7">
        <f t="shared" si="252"/>
        <v>2356875.36</v>
      </c>
      <c r="Y702" s="7" t="str">
        <f t="shared" si="253"/>
        <v/>
      </c>
      <c r="Z702" s="7" t="str">
        <f t="shared" si="254"/>
        <v/>
      </c>
      <c r="AA702" s="7" t="str">
        <f t="shared" si="255"/>
        <v/>
      </c>
      <c r="AB702" s="7" t="str">
        <f t="shared" si="255"/>
        <v/>
      </c>
      <c r="AC702" s="8" t="str">
        <f t="shared" si="256"/>
        <v/>
      </c>
      <c r="AE702" s="9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>
        <v>3600384.46</v>
      </c>
      <c r="AR702" s="7">
        <v>55466552.409999996</v>
      </c>
      <c r="AS702" s="7">
        <v>59241045.380000003</v>
      </c>
      <c r="AT702" s="7">
        <v>0</v>
      </c>
      <c r="AU702" s="7">
        <v>1216849.17</v>
      </c>
      <c r="AV702" s="7">
        <v>88309928.120000005</v>
      </c>
      <c r="AW702" s="7">
        <v>68000267.620000005</v>
      </c>
      <c r="AX702" s="7">
        <v>2282547.6</v>
      </c>
      <c r="AY702" s="7">
        <v>1129130.02</v>
      </c>
      <c r="AZ702" s="7">
        <v>116064219.3</v>
      </c>
      <c r="BA702" s="7">
        <v>90347219.200000003</v>
      </c>
      <c r="BB702" s="7">
        <v>2356875.36</v>
      </c>
      <c r="BC702" s="7"/>
      <c r="BD702" s="7"/>
      <c r="BE702" s="7"/>
      <c r="BF702" s="7"/>
    </row>
    <row r="703" spans="1:58" hidden="1" x14ac:dyDescent="0.25">
      <c r="A703" s="3" t="s">
        <v>474</v>
      </c>
      <c r="B703" s="3" t="str">
        <f t="shared" si="266"/>
        <v>MS</v>
      </c>
      <c r="C703" s="3" t="s">
        <v>1526</v>
      </c>
      <c r="D703" s="3">
        <v>6</v>
      </c>
      <c r="E703" s="11">
        <f t="shared" si="257"/>
        <v>0.3810037457536351</v>
      </c>
      <c r="F703" s="11">
        <f t="shared" si="258"/>
        <v>0.61899625424636495</v>
      </c>
      <c r="G703" s="7">
        <v>36.093114683176388</v>
      </c>
      <c r="H703" s="11">
        <f t="shared" si="259"/>
        <v>0.44683005585941316</v>
      </c>
      <c r="I703" s="7">
        <f t="shared" si="260"/>
        <v>-57340144.454675548</v>
      </c>
      <c r="J703" s="7">
        <v>15739730.211428568</v>
      </c>
      <c r="K703" s="12">
        <v>0.11</v>
      </c>
      <c r="L703" s="7">
        <v>-1480173.57</v>
      </c>
      <c r="M703" s="10">
        <f t="shared" si="261"/>
        <v>9.4040593461077931E-2</v>
      </c>
      <c r="N703" s="12">
        <f t="shared" si="262"/>
        <v>0.20404059346107795</v>
      </c>
      <c r="O703" s="7">
        <f t="shared" si="263"/>
        <v>-3440408.6672805329</v>
      </c>
      <c r="P703" s="11">
        <f t="shared" si="264"/>
        <v>0.21858117140930811</v>
      </c>
      <c r="Q703" s="12">
        <f t="shared" si="265"/>
        <v>0.32858117140930809</v>
      </c>
      <c r="R703" s="12">
        <f t="shared" si="267"/>
        <v>0.12454057794823015</v>
      </c>
      <c r="S703" s="12">
        <f t="shared" si="268"/>
        <v>0.61037157281150067</v>
      </c>
      <c r="T703" s="7">
        <f t="shared" si="250"/>
        <v>-103657375.20999999</v>
      </c>
      <c r="U703" s="7">
        <f t="shared" si="251"/>
        <v>20275241.440000001</v>
      </c>
      <c r="V703" s="7">
        <f t="shared" si="251"/>
        <v>64163526.979999997</v>
      </c>
      <c r="W703" s="7">
        <f t="shared" si="251"/>
        <v>66760442.909999996</v>
      </c>
      <c r="X703" s="7">
        <f t="shared" si="252"/>
        <v>6991353.2400000002</v>
      </c>
      <c r="Y703" s="7" t="str">
        <f t="shared" si="253"/>
        <v/>
      </c>
      <c r="Z703" s="7" t="str">
        <f t="shared" si="254"/>
        <v/>
      </c>
      <c r="AA703" s="7" t="str">
        <f t="shared" si="255"/>
        <v/>
      </c>
      <c r="AB703" s="7" t="str">
        <f t="shared" si="255"/>
        <v/>
      </c>
      <c r="AC703" s="8" t="str">
        <f t="shared" si="256"/>
        <v/>
      </c>
      <c r="AE703" s="9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>
        <v>28487039.129999999</v>
      </c>
      <c r="AR703" s="7">
        <v>59049249.340000004</v>
      </c>
      <c r="AS703" s="7">
        <v>43400551.920000002</v>
      </c>
      <c r="AT703" s="7">
        <v>2150521.75</v>
      </c>
      <c r="AU703" s="7">
        <v>27878823.43</v>
      </c>
      <c r="AV703" s="7">
        <v>67037185.200000003</v>
      </c>
      <c r="AW703" s="7">
        <v>56661182.520000003</v>
      </c>
      <c r="AX703" s="7">
        <v>4308150.54</v>
      </c>
      <c r="AY703" s="7">
        <v>20275241.440000001</v>
      </c>
      <c r="AZ703" s="7">
        <v>64163526.979999997</v>
      </c>
      <c r="BA703" s="7">
        <v>66760442.909999996</v>
      </c>
      <c r="BB703" s="7">
        <v>6991353.2400000002</v>
      </c>
      <c r="BC703" s="7"/>
      <c r="BD703" s="7"/>
      <c r="BE703" s="7"/>
      <c r="BF703" s="7"/>
    </row>
    <row r="704" spans="1:58" hidden="1" x14ac:dyDescent="0.25">
      <c r="A704" s="3" t="s">
        <v>804</v>
      </c>
      <c r="B704" s="3" t="str">
        <f t="shared" si="266"/>
        <v>PR</v>
      </c>
      <c r="C704" s="3" t="s">
        <v>1529</v>
      </c>
      <c r="D704" s="3">
        <v>7</v>
      </c>
      <c r="E704" s="11">
        <f t="shared" si="257"/>
        <v>0.13716411069209286</v>
      </c>
      <c r="F704" s="11">
        <f t="shared" si="258"/>
        <v>0.86283588930790711</v>
      </c>
      <c r="G704" s="7">
        <v>20.88900822445688</v>
      </c>
      <c r="H704" s="11">
        <f t="shared" si="259"/>
        <v>0.36047571976218878</v>
      </c>
      <c r="I704" s="7">
        <f t="shared" si="260"/>
        <v>-11008868.212470977</v>
      </c>
      <c r="J704" s="7">
        <v>3100642.01</v>
      </c>
      <c r="K704" s="12">
        <v>0.15</v>
      </c>
      <c r="L704" s="7">
        <v>-398944.8</v>
      </c>
      <c r="M704" s="10">
        <f t="shared" si="261"/>
        <v>0.12866522439976874</v>
      </c>
      <c r="N704" s="12">
        <f t="shared" si="262"/>
        <v>0.27866522439976871</v>
      </c>
      <c r="O704" s="7">
        <f t="shared" si="263"/>
        <v>-660532.09274825861</v>
      </c>
      <c r="P704" s="11">
        <f t="shared" si="264"/>
        <v>0.21303074996015378</v>
      </c>
      <c r="Q704" s="12">
        <f t="shared" si="265"/>
        <v>0.36303074996015378</v>
      </c>
      <c r="R704" s="12">
        <f t="shared" si="267"/>
        <v>8.4365525560385068E-2</v>
      </c>
      <c r="S704" s="12">
        <f t="shared" si="268"/>
        <v>0.30274866819892687</v>
      </c>
      <c r="T704" s="7">
        <f t="shared" si="250"/>
        <v>-17214152.07</v>
      </c>
      <c r="U704" s="7">
        <f t="shared" si="251"/>
        <v>5052614.6100000003</v>
      </c>
      <c r="V704" s="7">
        <f t="shared" si="251"/>
        <v>14852988.210000001</v>
      </c>
      <c r="W704" s="7">
        <f t="shared" si="251"/>
        <v>7413778.4699999997</v>
      </c>
      <c r="X704" s="7">
        <f t="shared" si="252"/>
        <v>0</v>
      </c>
      <c r="Y704" s="7" t="str">
        <f t="shared" si="253"/>
        <v/>
      </c>
      <c r="Z704" s="7" t="str">
        <f t="shared" si="254"/>
        <v/>
      </c>
      <c r="AA704" s="7" t="str">
        <f t="shared" si="255"/>
        <v/>
      </c>
      <c r="AB704" s="7" t="str">
        <f t="shared" si="255"/>
        <v/>
      </c>
      <c r="AC704" s="8" t="str">
        <f t="shared" si="256"/>
        <v/>
      </c>
      <c r="AE704" s="9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>
        <v>3196291.46</v>
      </c>
      <c r="AR704" s="7">
        <v>8245393.2000000002</v>
      </c>
      <c r="AS704" s="7">
        <v>7623794.5599999996</v>
      </c>
      <c r="AT704" s="7">
        <v>0</v>
      </c>
      <c r="AU704" s="7">
        <v>2403863.0499999998</v>
      </c>
      <c r="AV704" s="7">
        <v>13724524.18</v>
      </c>
      <c r="AW704" s="7">
        <v>7408397.9699999997</v>
      </c>
      <c r="AX704" s="7">
        <v>0</v>
      </c>
      <c r="AY704" s="7">
        <v>5052614.6100000003</v>
      </c>
      <c r="AZ704" s="7">
        <v>14852988.210000001</v>
      </c>
      <c r="BA704" s="7">
        <v>7413778.4699999997</v>
      </c>
      <c r="BB704" s="7">
        <v>0</v>
      </c>
      <c r="BC704" s="7"/>
      <c r="BD704" s="7"/>
      <c r="BE704" s="7"/>
      <c r="BF704" s="7"/>
    </row>
    <row r="705" spans="1:58" hidden="1" x14ac:dyDescent="0.25">
      <c r="A705" s="3" t="s">
        <v>1104</v>
      </c>
      <c r="B705" s="3" t="str">
        <f t="shared" si="266"/>
        <v>RS</v>
      </c>
      <c r="C705" s="3" t="s">
        <v>1529</v>
      </c>
      <c r="D705" s="3">
        <v>7</v>
      </c>
      <c r="E705" s="11">
        <f t="shared" si="257"/>
        <v>0</v>
      </c>
      <c r="F705" s="11">
        <f t="shared" si="258"/>
        <v>1</v>
      </c>
      <c r="G705" s="7">
        <v>13.19509724625798</v>
      </c>
      <c r="H705" s="11">
        <f t="shared" si="259"/>
        <v>0.26390194492515961</v>
      </c>
      <c r="I705" s="7">
        <f t="shared" si="260"/>
        <v>-7851392.895172324</v>
      </c>
      <c r="J705" s="7">
        <v>4637574.45</v>
      </c>
      <c r="K705" s="12">
        <v>0.14960000000000001</v>
      </c>
      <c r="L705" s="7">
        <v>-723461.61</v>
      </c>
      <c r="M705" s="10">
        <f t="shared" si="261"/>
        <v>0.15599999909435416</v>
      </c>
      <c r="N705" s="12">
        <f t="shared" si="262"/>
        <v>0.3055999990943542</v>
      </c>
      <c r="O705" s="7">
        <f t="shared" si="263"/>
        <v>-471083.57371033943</v>
      </c>
      <c r="P705" s="11">
        <f t="shared" si="264"/>
        <v>0.10157973285158568</v>
      </c>
      <c r="Q705" s="12">
        <f t="shared" si="265"/>
        <v>0.25117973285158568</v>
      </c>
      <c r="R705" s="12">
        <f t="shared" si="267"/>
        <v>-5.4420266242768522E-2</v>
      </c>
      <c r="S705" s="12">
        <f t="shared" si="268"/>
        <v>-0.17807678797134496</v>
      </c>
      <c r="T705" s="7">
        <f t="shared" si="250"/>
        <v>-10666232.359999999</v>
      </c>
      <c r="U705" s="7">
        <f t="shared" si="251"/>
        <v>8499802.1600000001</v>
      </c>
      <c r="V705" s="7">
        <f t="shared" si="251"/>
        <v>16323295.92</v>
      </c>
      <c r="W705" s="7">
        <f t="shared" si="251"/>
        <v>2842738.6</v>
      </c>
      <c r="X705" s="7">
        <f t="shared" si="252"/>
        <v>0</v>
      </c>
      <c r="Y705" s="7" t="str">
        <f t="shared" si="253"/>
        <v/>
      </c>
      <c r="Z705" s="7" t="str">
        <f t="shared" si="254"/>
        <v/>
      </c>
      <c r="AA705" s="7" t="str">
        <f t="shared" si="255"/>
        <v/>
      </c>
      <c r="AB705" s="7" t="str">
        <f t="shared" si="255"/>
        <v/>
      </c>
      <c r="AC705" s="8" t="str">
        <f t="shared" si="256"/>
        <v/>
      </c>
      <c r="AE705" s="9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>
        <v>4243133.4400000004</v>
      </c>
      <c r="AR705" s="7">
        <v>8712148.8200000003</v>
      </c>
      <c r="AS705" s="7">
        <v>1203306.08</v>
      </c>
      <c r="AT705" s="7">
        <v>0</v>
      </c>
      <c r="AU705" s="7">
        <v>6104876.8399999999</v>
      </c>
      <c r="AV705" s="7">
        <v>11365516.189999999</v>
      </c>
      <c r="AW705" s="7">
        <v>2521535.61</v>
      </c>
      <c r="AX705" s="7">
        <v>0</v>
      </c>
      <c r="AY705" s="7">
        <v>8499802.1600000001</v>
      </c>
      <c r="AZ705" s="7">
        <v>16323295.92</v>
      </c>
      <c r="BA705" s="7">
        <v>2842738.6</v>
      </c>
      <c r="BB705" s="7">
        <v>0</v>
      </c>
      <c r="BC705" s="7"/>
      <c r="BD705" s="7"/>
      <c r="BE705" s="7"/>
      <c r="BF705" s="7"/>
    </row>
    <row r="706" spans="1:58" hidden="1" x14ac:dyDescent="0.25">
      <c r="A706" s="3" t="s">
        <v>962</v>
      </c>
      <c r="B706" s="3" t="str">
        <f t="shared" si="266"/>
        <v>RO</v>
      </c>
      <c r="C706" s="3" t="s">
        <v>1527</v>
      </c>
      <c r="D706" s="3">
        <v>5</v>
      </c>
      <c r="E706" s="11">
        <f t="shared" si="257"/>
        <v>0</v>
      </c>
      <c r="F706" s="11">
        <f t="shared" si="258"/>
        <v>1</v>
      </c>
      <c r="G706" s="7">
        <v>18.848596602274071</v>
      </c>
      <c r="H706" s="11">
        <f t="shared" si="259"/>
        <v>0.37697193204548141</v>
      </c>
      <c r="I706" s="7">
        <f t="shared" si="260"/>
        <v>-5941145.3340372387</v>
      </c>
      <c r="J706" s="7">
        <v>34960361.789999999</v>
      </c>
      <c r="K706" s="12">
        <v>0.11</v>
      </c>
      <c r="L706" s="7">
        <v>-1180242.04</v>
      </c>
      <c r="M706" s="10">
        <f t="shared" si="261"/>
        <v>3.3759434387134815E-2</v>
      </c>
      <c r="N706" s="12">
        <f t="shared" si="262"/>
        <v>0.14375943438713482</v>
      </c>
      <c r="O706" s="7">
        <f t="shared" si="263"/>
        <v>-356468.72004223429</v>
      </c>
      <c r="P706" s="11">
        <f t="shared" si="264"/>
        <v>1.0196368166424353E-2</v>
      </c>
      <c r="Q706" s="12">
        <f t="shared" si="265"/>
        <v>0.12019636816642436</v>
      </c>
      <c r="R706" s="12">
        <f t="shared" si="267"/>
        <v>-2.3563066220710457E-2</v>
      </c>
      <c r="S706" s="12">
        <f t="shared" si="268"/>
        <v>-0.16390622515428555</v>
      </c>
      <c r="T706" s="7">
        <f t="shared" si="250"/>
        <v>-9535919.2299999967</v>
      </c>
      <c r="U706" s="7">
        <f t="shared" si="251"/>
        <v>65140123.219999999</v>
      </c>
      <c r="V706" s="7">
        <f t="shared" si="251"/>
        <v>54421469.409999996</v>
      </c>
      <c r="W706" s="7">
        <f t="shared" si="251"/>
        <v>61412598.140000001</v>
      </c>
      <c r="X706" s="7">
        <f t="shared" si="252"/>
        <v>41158025.100000001</v>
      </c>
      <c r="Y706" s="7" t="str">
        <f t="shared" si="253"/>
        <v/>
      </c>
      <c r="Z706" s="7" t="str">
        <f t="shared" si="254"/>
        <v/>
      </c>
      <c r="AA706" s="7" t="str">
        <f t="shared" si="255"/>
        <v/>
      </c>
      <c r="AB706" s="7" t="str">
        <f t="shared" si="255"/>
        <v/>
      </c>
      <c r="AC706" s="8" t="str">
        <f t="shared" si="256"/>
        <v/>
      </c>
      <c r="AE706" s="9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>
        <v>66070812.100000001</v>
      </c>
      <c r="AR706" s="7">
        <v>70725962.060000002</v>
      </c>
      <c r="AS706" s="7">
        <v>25202869.77</v>
      </c>
      <c r="AT706" s="7">
        <v>0</v>
      </c>
      <c r="AU706" s="7">
        <v>72621541.329999998</v>
      </c>
      <c r="AV706" s="7">
        <v>85126900.859999999</v>
      </c>
      <c r="AW706" s="7">
        <v>25394739.620000001</v>
      </c>
      <c r="AX706" s="7">
        <v>0</v>
      </c>
      <c r="AY706" s="7">
        <v>65140123.219999999</v>
      </c>
      <c r="AZ706" s="7">
        <v>54421469.409999996</v>
      </c>
      <c r="BA706" s="7">
        <v>61412598.140000001</v>
      </c>
      <c r="BB706" s="7">
        <v>41158025.100000001</v>
      </c>
      <c r="BC706" s="7"/>
      <c r="BD706" s="7"/>
      <c r="BE706" s="7"/>
      <c r="BF706" s="7"/>
    </row>
    <row r="707" spans="1:58" hidden="1" x14ac:dyDescent="0.25">
      <c r="A707" s="3" t="s">
        <v>188</v>
      </c>
      <c r="B707" s="3" t="str">
        <f t="shared" si="266"/>
        <v>GO</v>
      </c>
      <c r="C707" s="3" t="s">
        <v>1526</v>
      </c>
      <c r="D707" s="3">
        <v>5</v>
      </c>
      <c r="E707" s="11">
        <f t="shared" si="257"/>
        <v>0.49447017006981403</v>
      </c>
      <c r="F707" s="11">
        <f t="shared" si="258"/>
        <v>0.50552982993018603</v>
      </c>
      <c r="G707" s="7">
        <v>28.883542312184641</v>
      </c>
      <c r="H707" s="11">
        <f t="shared" si="259"/>
        <v>0.29202984465720067</v>
      </c>
      <c r="I707" s="7">
        <f t="shared" si="260"/>
        <v>-337723594.48568988</v>
      </c>
      <c r="J707" s="7">
        <v>65595600.317142859</v>
      </c>
      <c r="K707" s="12">
        <v>0.11</v>
      </c>
      <c r="L707" s="7">
        <v>-7188362.1900000004</v>
      </c>
      <c r="M707" s="10">
        <f t="shared" si="261"/>
        <v>0.10958604167422159</v>
      </c>
      <c r="N707" s="12">
        <f t="shared" si="262"/>
        <v>0.21958604167422158</v>
      </c>
      <c r="O707" s="7">
        <f t="shared" si="263"/>
        <v>-20263415.669141393</v>
      </c>
      <c r="P707" s="11">
        <f t="shared" si="264"/>
        <v>0.30891424990657063</v>
      </c>
      <c r="Q707" s="12">
        <f t="shared" si="265"/>
        <v>0.41891424990657061</v>
      </c>
      <c r="R707" s="12">
        <f t="shared" si="267"/>
        <v>0.19932820823234904</v>
      </c>
      <c r="S707" s="12">
        <f t="shared" si="268"/>
        <v>0.90774534989830036</v>
      </c>
      <c r="T707" s="7">
        <f t="shared" si="250"/>
        <v>-477030835.18000001</v>
      </c>
      <c r="U707" s="7">
        <f t="shared" si="251"/>
        <v>43671454.649999999</v>
      </c>
      <c r="V707" s="7">
        <f t="shared" si="251"/>
        <v>241153316.97999999</v>
      </c>
      <c r="W707" s="7">
        <f t="shared" si="251"/>
        <v>279548972.85000002</v>
      </c>
      <c r="X707" s="7">
        <f t="shared" si="252"/>
        <v>0</v>
      </c>
      <c r="Y707" s="7" t="str">
        <f t="shared" si="253"/>
        <v/>
      </c>
      <c r="Z707" s="7" t="str">
        <f t="shared" si="254"/>
        <v/>
      </c>
      <c r="AA707" s="7" t="str">
        <f t="shared" si="255"/>
        <v/>
      </c>
      <c r="AB707" s="7" t="str">
        <f t="shared" si="255"/>
        <v/>
      </c>
      <c r="AC707" s="8" t="str">
        <f t="shared" si="256"/>
        <v/>
      </c>
      <c r="AE707" s="9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>
        <v>48788591.619999997</v>
      </c>
      <c r="AR707" s="7">
        <v>184556084.49000001</v>
      </c>
      <c r="AS707" s="7">
        <v>158328263.68000001</v>
      </c>
      <c r="AT707" s="7">
        <v>1368570.18</v>
      </c>
      <c r="AU707" s="7">
        <v>52427382.340000004</v>
      </c>
      <c r="AV707" s="7">
        <v>280474040.27999997</v>
      </c>
      <c r="AW707" s="7">
        <v>198629240.68000001</v>
      </c>
      <c r="AX707" s="7">
        <v>11547754.960000001</v>
      </c>
      <c r="AY707" s="7">
        <v>43671454.649999999</v>
      </c>
      <c r="AZ707" s="7">
        <v>241153316.97999999</v>
      </c>
      <c r="BA707" s="7">
        <v>279548972.85000002</v>
      </c>
      <c r="BB707" s="7">
        <v>0</v>
      </c>
      <c r="BC707" s="7"/>
      <c r="BD707" s="7"/>
      <c r="BE707" s="7"/>
      <c r="BF707" s="7"/>
    </row>
    <row r="708" spans="1:58" hidden="1" x14ac:dyDescent="0.25">
      <c r="A708" s="3" t="s">
        <v>805</v>
      </c>
      <c r="B708" s="3" t="str">
        <f t="shared" si="266"/>
        <v>PR</v>
      </c>
      <c r="C708" s="3" t="s">
        <v>1529</v>
      </c>
      <c r="D708" s="3">
        <v>6</v>
      </c>
      <c r="E708" s="11">
        <f t="shared" si="257"/>
        <v>0.46817469620188712</v>
      </c>
      <c r="F708" s="11">
        <f t="shared" si="258"/>
        <v>0.53182530379811288</v>
      </c>
      <c r="G708" s="7">
        <v>12.367932865697563</v>
      </c>
      <c r="H708" s="11">
        <f t="shared" si="259"/>
        <v>0.13155159307308542</v>
      </c>
      <c r="I708" s="7">
        <f t="shared" si="260"/>
        <v>-64855365.93713887</v>
      </c>
      <c r="J708" s="7">
        <v>10964804.57</v>
      </c>
      <c r="K708" s="12">
        <v>0.11</v>
      </c>
      <c r="L708" s="7">
        <v>-1535072.64</v>
      </c>
      <c r="M708" s="10">
        <f t="shared" si="261"/>
        <v>0.14000000001824017</v>
      </c>
      <c r="N708" s="12">
        <f t="shared" si="262"/>
        <v>0.25000000001824019</v>
      </c>
      <c r="O708" s="7">
        <f t="shared" si="263"/>
        <v>-3891321.9562283321</v>
      </c>
      <c r="P708" s="11">
        <f t="shared" si="264"/>
        <v>0.35489204858927387</v>
      </c>
      <c r="Q708" s="12">
        <f t="shared" si="265"/>
        <v>0.46489204858927385</v>
      </c>
      <c r="R708" s="12">
        <f t="shared" si="267"/>
        <v>0.21489204857103367</v>
      </c>
      <c r="S708" s="12">
        <f t="shared" si="268"/>
        <v>0.85956819422141995</v>
      </c>
      <c r="T708" s="7">
        <f t="shared" si="250"/>
        <v>-74679584.210000008</v>
      </c>
      <c r="U708" s="7">
        <f t="shared" si="251"/>
        <v>8874431.1400000006</v>
      </c>
      <c r="V708" s="7">
        <f t="shared" si="251"/>
        <v>39716492.560000002</v>
      </c>
      <c r="W708" s="7">
        <f t="shared" si="251"/>
        <v>43837522.789999999</v>
      </c>
      <c r="X708" s="7">
        <f t="shared" si="252"/>
        <v>0</v>
      </c>
      <c r="Y708" s="7" t="str">
        <f t="shared" si="253"/>
        <v/>
      </c>
      <c r="Z708" s="7" t="str">
        <f t="shared" si="254"/>
        <v/>
      </c>
      <c r="AA708" s="7" t="str">
        <f t="shared" si="255"/>
        <v/>
      </c>
      <c r="AB708" s="7" t="str">
        <f t="shared" si="255"/>
        <v/>
      </c>
      <c r="AC708" s="8" t="str">
        <f t="shared" si="256"/>
        <v/>
      </c>
      <c r="AE708" s="9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>
        <v>6210610.0199999996</v>
      </c>
      <c r="AR708" s="7">
        <v>22430969.670000002</v>
      </c>
      <c r="AS708" s="7">
        <v>28174455.57</v>
      </c>
      <c r="AT708" s="7">
        <v>0</v>
      </c>
      <c r="AU708" s="7">
        <v>7858467.2699999996</v>
      </c>
      <c r="AV708" s="7">
        <v>32344574.25</v>
      </c>
      <c r="AW708" s="7">
        <v>32411680.550000001</v>
      </c>
      <c r="AX708" s="7">
        <v>0</v>
      </c>
      <c r="AY708" s="7">
        <v>8874431.1400000006</v>
      </c>
      <c r="AZ708" s="7">
        <v>39716492.560000002</v>
      </c>
      <c r="BA708" s="7">
        <v>43837522.789999999</v>
      </c>
      <c r="BB708" s="7">
        <v>0</v>
      </c>
      <c r="BC708" s="7"/>
      <c r="BD708" s="7"/>
      <c r="BE708" s="7"/>
      <c r="BF708" s="7"/>
    </row>
    <row r="709" spans="1:58" x14ac:dyDescent="0.25">
      <c r="A709" s="3" t="s">
        <v>503</v>
      </c>
      <c r="B709" s="3" t="str">
        <f t="shared" si="266"/>
        <v>MT</v>
      </c>
      <c r="C709" s="3" t="s">
        <v>1526</v>
      </c>
      <c r="D709" s="3">
        <v>6</v>
      </c>
      <c r="E709" s="11">
        <f t="shared" si="257"/>
        <v>0.15544323693805734</v>
      </c>
      <c r="F709" s="11">
        <f t="shared" si="258"/>
        <v>0.84455676306194261</v>
      </c>
      <c r="G709" s="7">
        <v>21.225689625259296</v>
      </c>
      <c r="H709" s="11">
        <f t="shared" si="259"/>
        <v>0.358525994473329</v>
      </c>
      <c r="I709" s="7">
        <f t="shared" si="260"/>
        <v>-12246283.441082243</v>
      </c>
      <c r="J709" s="7">
        <v>7675666.5700000003</v>
      </c>
      <c r="K709" s="12">
        <v>0.115</v>
      </c>
      <c r="L709" s="7">
        <v>-534993.96</v>
      </c>
      <c r="M709" s="10">
        <f t="shared" si="261"/>
        <v>6.9700000009250002E-2</v>
      </c>
      <c r="N709" s="12">
        <f t="shared" si="262"/>
        <v>0.18470000000925002</v>
      </c>
      <c r="O709" s="7">
        <f t="shared" si="263"/>
        <v>-734777.00646493456</v>
      </c>
      <c r="P709" s="11">
        <f t="shared" si="264"/>
        <v>9.5728103841401554E-2</v>
      </c>
      <c r="Q709" s="12">
        <f t="shared" si="265"/>
        <v>0.21072810384140156</v>
      </c>
      <c r="R709" s="12">
        <f t="shared" si="267"/>
        <v>2.6028103832151539E-2</v>
      </c>
      <c r="S709" s="12">
        <f t="shared" si="268"/>
        <v>0.14092097363750966</v>
      </c>
      <c r="T709" s="7">
        <f t="shared" si="250"/>
        <v>-19090849.100000001</v>
      </c>
      <c r="U709" s="7">
        <f t="shared" si="251"/>
        <v>12980583.91</v>
      </c>
      <c r="V709" s="7">
        <f t="shared" si="251"/>
        <v>16123305.720000001</v>
      </c>
      <c r="W709" s="7">
        <f t="shared" si="251"/>
        <v>15948127.289999999</v>
      </c>
      <c r="X709" s="7">
        <f t="shared" si="252"/>
        <v>0</v>
      </c>
      <c r="Y709" s="7" t="str">
        <f t="shared" si="253"/>
        <v/>
      </c>
      <c r="Z709" s="7" t="str">
        <f t="shared" si="254"/>
        <v/>
      </c>
      <c r="AA709" s="7" t="str">
        <f t="shared" si="255"/>
        <v/>
      </c>
      <c r="AB709" s="7" t="str">
        <f t="shared" si="255"/>
        <v/>
      </c>
      <c r="AC709" s="8" t="str">
        <f t="shared" si="256"/>
        <v/>
      </c>
      <c r="AE709" s="9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>
        <v>9465490.6699999999</v>
      </c>
      <c r="AR709" s="7">
        <v>11483539.73</v>
      </c>
      <c r="AS709" s="7">
        <v>9655600.6199999992</v>
      </c>
      <c r="AT709" s="7">
        <v>0</v>
      </c>
      <c r="AU709" s="7">
        <v>10890940.33</v>
      </c>
      <c r="AV709" s="7">
        <v>12752545.210000001</v>
      </c>
      <c r="AW709" s="7">
        <v>11924564.800000001</v>
      </c>
      <c r="AX709" s="7">
        <v>0</v>
      </c>
      <c r="AY709" s="7">
        <v>12980583.91</v>
      </c>
      <c r="AZ709" s="7">
        <v>16123305.720000001</v>
      </c>
      <c r="BA709" s="7">
        <v>15948127.289999999</v>
      </c>
      <c r="BB709" s="7">
        <v>0</v>
      </c>
      <c r="BC709" s="7"/>
      <c r="BD709" s="7"/>
      <c r="BE709" s="7"/>
      <c r="BF709" s="7"/>
    </row>
    <row r="710" spans="1:58" hidden="1" x14ac:dyDescent="0.25">
      <c r="A710" s="3" t="s">
        <v>364</v>
      </c>
      <c r="B710" s="3" t="str">
        <f t="shared" si="266"/>
        <v>MG</v>
      </c>
      <c r="C710" s="3" t="s">
        <v>1530</v>
      </c>
      <c r="D710" s="3">
        <v>6</v>
      </c>
      <c r="E710" s="11">
        <f t="shared" si="257"/>
        <v>0.26950438433087992</v>
      </c>
      <c r="F710" s="11">
        <f t="shared" si="258"/>
        <v>0.73049561566912002</v>
      </c>
      <c r="G710" s="7">
        <v>54.692199251084531</v>
      </c>
      <c r="H710" s="11">
        <f t="shared" si="259"/>
        <v>0.79904823528438351</v>
      </c>
      <c r="I710" s="7">
        <f t="shared" si="260"/>
        <v>-7640732.4341075765</v>
      </c>
      <c r="J710" s="7">
        <v>6236259.5700000003</v>
      </c>
      <c r="K710" s="12">
        <v>0.11</v>
      </c>
      <c r="L710" s="7">
        <v>-1160406.26</v>
      </c>
      <c r="M710" s="10">
        <f t="shared" si="261"/>
        <v>0.18607407965861819</v>
      </c>
      <c r="N710" s="12">
        <f t="shared" si="262"/>
        <v>0.29607407965861821</v>
      </c>
      <c r="O710" s="7">
        <f t="shared" si="263"/>
        <v>-458443.9460464546</v>
      </c>
      <c r="P710" s="11">
        <f t="shared" si="264"/>
        <v>7.3512646627448608E-2</v>
      </c>
      <c r="Q710" s="12">
        <f t="shared" si="265"/>
        <v>0.18351264662744859</v>
      </c>
      <c r="R710" s="12">
        <f t="shared" si="267"/>
        <v>-0.11256143303116961</v>
      </c>
      <c r="S710" s="12">
        <f t="shared" si="268"/>
        <v>-0.38017996428784351</v>
      </c>
      <c r="T710" s="7">
        <f t="shared" si="250"/>
        <v>-38022718.759999998</v>
      </c>
      <c r="U710" s="7">
        <f t="shared" si="251"/>
        <v>7697100.0800000001</v>
      </c>
      <c r="V710" s="7">
        <f t="shared" si="251"/>
        <v>27775429.350000001</v>
      </c>
      <c r="W710" s="7">
        <f t="shared" si="251"/>
        <v>19571852.309999999</v>
      </c>
      <c r="X710" s="7">
        <f t="shared" si="252"/>
        <v>1627462.82</v>
      </c>
      <c r="Y710" s="7" t="str">
        <f t="shared" si="253"/>
        <v/>
      </c>
      <c r="Z710" s="7" t="str">
        <f t="shared" si="254"/>
        <v/>
      </c>
      <c r="AA710" s="7" t="str">
        <f t="shared" si="255"/>
        <v/>
      </c>
      <c r="AB710" s="7" t="str">
        <f t="shared" si="255"/>
        <v/>
      </c>
      <c r="AC710" s="8" t="str">
        <f t="shared" si="256"/>
        <v/>
      </c>
      <c r="AE710" s="9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>
        <v>8959386.8900000006</v>
      </c>
      <c r="AR710" s="7">
        <v>-2516427.7799999998</v>
      </c>
      <c r="AS710" s="7">
        <v>14000317.83</v>
      </c>
      <c r="AT710" s="7">
        <v>2433720.42</v>
      </c>
      <c r="AU710" s="7">
        <v>8281729.6600000001</v>
      </c>
      <c r="AV710" s="7">
        <v>16806752.77</v>
      </c>
      <c r="AW710" s="7">
        <v>17897810.600000001</v>
      </c>
      <c r="AX710" s="7">
        <v>1906850.3</v>
      </c>
      <c r="AY710" s="7">
        <v>7697100.0800000001</v>
      </c>
      <c r="AZ710" s="7">
        <v>27775429.350000001</v>
      </c>
      <c r="BA710" s="7">
        <v>19571852.309999999</v>
      </c>
      <c r="BB710" s="7">
        <v>1627462.82</v>
      </c>
      <c r="BC710" s="7"/>
      <c r="BD710" s="7"/>
      <c r="BE710" s="7"/>
      <c r="BF710" s="7"/>
    </row>
    <row r="711" spans="1:58" hidden="1" x14ac:dyDescent="0.25">
      <c r="A711" s="3" t="s">
        <v>48</v>
      </c>
      <c r="B711" s="3" t="str">
        <f t="shared" si="266"/>
        <v>BA</v>
      </c>
      <c r="C711" s="3" t="s">
        <v>1528</v>
      </c>
      <c r="D711" s="3">
        <v>4</v>
      </c>
      <c r="E711" s="11">
        <f t="shared" si="257"/>
        <v>0.54579654544680334</v>
      </c>
      <c r="F711" s="11">
        <f t="shared" si="258"/>
        <v>0.45420345455319666</v>
      </c>
      <c r="G711" s="7">
        <v>19.028364967665471</v>
      </c>
      <c r="H711" s="11">
        <f t="shared" si="259"/>
        <v>0.17285498205625366</v>
      </c>
      <c r="I711" s="7">
        <f t="shared" si="260"/>
        <v>-473210919.93336767</v>
      </c>
      <c r="J711" s="7">
        <v>120054142</v>
      </c>
      <c r="K711" s="12">
        <v>0.11</v>
      </c>
      <c r="L711" s="7">
        <v>-18764462.390000001</v>
      </c>
      <c r="M711" s="10">
        <f t="shared" si="261"/>
        <v>0.15629999996168395</v>
      </c>
      <c r="N711" s="12">
        <f t="shared" si="262"/>
        <v>0.26629999996168396</v>
      </c>
      <c r="O711" s="7">
        <f t="shared" si="263"/>
        <v>-28392655.196002059</v>
      </c>
      <c r="P711" s="11">
        <f t="shared" si="264"/>
        <v>0.23649875566977155</v>
      </c>
      <c r="Q711" s="12">
        <f t="shared" si="265"/>
        <v>0.34649875566977156</v>
      </c>
      <c r="R711" s="12">
        <f t="shared" si="267"/>
        <v>8.0198755708087599E-2</v>
      </c>
      <c r="S711" s="12">
        <f t="shared" si="268"/>
        <v>0.30115942816232377</v>
      </c>
      <c r="T711" s="7">
        <f t="shared" si="250"/>
        <v>-572101517.47000003</v>
      </c>
      <c r="U711" s="7">
        <f t="shared" si="251"/>
        <v>882046.09</v>
      </c>
      <c r="V711" s="7">
        <f t="shared" si="251"/>
        <v>259850485.59</v>
      </c>
      <c r="W711" s="7">
        <f t="shared" si="251"/>
        <v>313133077.97000003</v>
      </c>
      <c r="X711" s="7">
        <f t="shared" si="252"/>
        <v>0</v>
      </c>
      <c r="Y711" s="7" t="str">
        <f t="shared" si="253"/>
        <v/>
      </c>
      <c r="Z711" s="7" t="str">
        <f t="shared" si="254"/>
        <v/>
      </c>
      <c r="AA711" s="7" t="str">
        <f t="shared" si="255"/>
        <v/>
      </c>
      <c r="AB711" s="7" t="str">
        <f t="shared" si="255"/>
        <v/>
      </c>
      <c r="AC711" s="8" t="str">
        <f t="shared" si="256"/>
        <v/>
      </c>
      <c r="AE711" s="9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>
        <v>430505.07</v>
      </c>
      <c r="AV711" s="7">
        <v>199450064.13999999</v>
      </c>
      <c r="AW711" s="7">
        <v>388306705.85000002</v>
      </c>
      <c r="AX711" s="7">
        <v>0</v>
      </c>
      <c r="AY711" s="7">
        <v>882046.09</v>
      </c>
      <c r="AZ711" s="7">
        <v>259850485.59</v>
      </c>
      <c r="BA711" s="7">
        <v>313133077.97000003</v>
      </c>
      <c r="BB711" s="7">
        <v>0</v>
      </c>
      <c r="BC711" s="7"/>
      <c r="BD711" s="7"/>
      <c r="BE711" s="7"/>
      <c r="BF711" s="7"/>
    </row>
    <row r="712" spans="1:58" hidden="1" x14ac:dyDescent="0.25">
      <c r="A712" s="3" t="s">
        <v>189</v>
      </c>
      <c r="B712" s="3" t="str">
        <f t="shared" si="266"/>
        <v>GO</v>
      </c>
      <c r="C712" s="3" t="s">
        <v>1526</v>
      </c>
      <c r="D712" s="3">
        <v>7</v>
      </c>
      <c r="E712" s="11">
        <f t="shared" si="257"/>
        <v>0.2591555884375954</v>
      </c>
      <c r="F712" s="11">
        <f t="shared" si="258"/>
        <v>0.74084441156240466</v>
      </c>
      <c r="G712" s="7">
        <v>22.213856843082439</v>
      </c>
      <c r="H712" s="11">
        <f t="shared" si="259"/>
        <v>0.32914023402889808</v>
      </c>
      <c r="I712" s="7">
        <f t="shared" si="260"/>
        <v>-7204385.6146119842</v>
      </c>
      <c r="J712" s="7">
        <v>2401592</v>
      </c>
      <c r="K712" s="12">
        <v>0.11</v>
      </c>
      <c r="L712" s="7">
        <v>-226766.12</v>
      </c>
      <c r="M712" s="10">
        <f t="shared" si="261"/>
        <v>9.4423249244667704E-2</v>
      </c>
      <c r="N712" s="12">
        <f t="shared" si="262"/>
        <v>0.2044232492446677</v>
      </c>
      <c r="O712" s="7">
        <f t="shared" si="263"/>
        <v>-432263.13687671901</v>
      </c>
      <c r="P712" s="11">
        <f t="shared" si="264"/>
        <v>0.17999024683489911</v>
      </c>
      <c r="Q712" s="12">
        <f t="shared" si="265"/>
        <v>0.2899902468348991</v>
      </c>
      <c r="R712" s="12">
        <f t="shared" si="267"/>
        <v>8.5566997590231397E-2</v>
      </c>
      <c r="S712" s="12">
        <f t="shared" si="268"/>
        <v>0.4185776221951103</v>
      </c>
      <c r="T712" s="7">
        <f t="shared" ref="T712:T768" si="269">IF(SUM(U712:X712)&lt;&gt;0,U712-V712-W712+X712,"")</f>
        <v>-10739033.67</v>
      </c>
      <c r="U712" s="7">
        <f t="shared" ref="U712:X768" si="270">IF(SUM($BC712:$BF712)&lt;&gt;0,BC712,IF(SUM($AY712:$BB712)&lt;&gt;0,AY712,IF(SUM($AU712:$AX712)&lt;&gt;0,AU712,IF(SUM($AQ712:$AT712)&lt;&gt;0,AQ712,""))))</f>
        <v>4585210.79</v>
      </c>
      <c r="V712" s="7">
        <f t="shared" si="270"/>
        <v>7955953.0800000001</v>
      </c>
      <c r="W712" s="7">
        <f t="shared" si="270"/>
        <v>7368291.3799999999</v>
      </c>
      <c r="X712" s="7">
        <f t="shared" si="270"/>
        <v>0</v>
      </c>
      <c r="Y712" s="7" t="str">
        <f t="shared" ref="Y712:Y768" si="271">IF(SUM(AA712:AC712)&lt;&gt;0,AA712-(AB712/3)-(AC712/3),"")</f>
        <v/>
      </c>
      <c r="Z712" s="7" t="str">
        <f t="shared" ref="Z712:Z768" si="272">IF(SUM(AA712:AC712)&lt;&gt;0,AA712-AB712-AC712,"")</f>
        <v/>
      </c>
      <c r="AA712" s="7" t="str">
        <f t="shared" ref="AA712:AB768" si="273">IF(SUM($AN712:$AP712)&lt;&gt;0,AN712,IF(SUM($AK712:$AM712)&lt;&gt;0,AK712,IF(SUM($AH712:$AJ712)&lt;&gt;0,AH712,IF(SUM($AE712:$AG712)&lt;&gt;0,AE712,""))))</f>
        <v/>
      </c>
      <c r="AB712" s="7" t="str">
        <f t="shared" si="273"/>
        <v/>
      </c>
      <c r="AC712" s="8" t="str">
        <f t="shared" ref="AC712:AC768" si="274">IF(SUM($AN712:$AP712)&lt;&gt;0,AP712,IF(SUM($AK712:$AM712)&lt;&gt;0,AM712,IF(SUM($AH712:$AJ712)&lt;&gt;0,AJ712,IF(SUM($AE712:$AG712)&lt;&gt;0,AG712,""))))</f>
        <v/>
      </c>
      <c r="AE712" s="9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>
        <v>3280310.2</v>
      </c>
      <c r="AR712" s="7">
        <v>5973410.0999999996</v>
      </c>
      <c r="AS712" s="7">
        <v>4844707.3099999996</v>
      </c>
      <c r="AT712" s="7">
        <v>11818</v>
      </c>
      <c r="AU712" s="7">
        <v>3518889.66</v>
      </c>
      <c r="AV712" s="7">
        <v>7248557.5599999996</v>
      </c>
      <c r="AW712" s="7">
        <v>4864948.17</v>
      </c>
      <c r="AX712" s="7">
        <v>11818</v>
      </c>
      <c r="AY712" s="7">
        <v>4585210.79</v>
      </c>
      <c r="AZ712" s="7">
        <v>7955953.0800000001</v>
      </c>
      <c r="BA712" s="7">
        <v>7368291.3799999999</v>
      </c>
      <c r="BB712" s="7">
        <v>0</v>
      </c>
      <c r="BC712" s="7"/>
      <c r="BD712" s="7"/>
      <c r="BE712" s="7"/>
      <c r="BF712" s="7"/>
    </row>
    <row r="713" spans="1:58" hidden="1" x14ac:dyDescent="0.25">
      <c r="A713" s="3" t="s">
        <v>963</v>
      </c>
      <c r="B713" s="3" t="str">
        <f t="shared" si="266"/>
        <v>RO</v>
      </c>
      <c r="C713" s="3" t="s">
        <v>1527</v>
      </c>
      <c r="D713" s="3">
        <v>4</v>
      </c>
      <c r="E713" s="11">
        <f t="shared" si="257"/>
        <v>0</v>
      </c>
      <c r="F713" s="11">
        <f t="shared" si="258"/>
        <v>1</v>
      </c>
      <c r="G713" s="7">
        <v>18.003265694172843</v>
      </c>
      <c r="H713" s="11">
        <f t="shared" si="259"/>
        <v>0.36006531388345686</v>
      </c>
      <c r="I713" s="7">
        <f t="shared" si="260"/>
        <v>-25374832.508166052</v>
      </c>
      <c r="J713" s="7">
        <v>91181945.640000001</v>
      </c>
      <c r="K713" s="12">
        <v>0.11939999999999999</v>
      </c>
      <c r="L713" s="7">
        <v>-1677478.8</v>
      </c>
      <c r="M713" s="10">
        <f t="shared" si="261"/>
        <v>1.839704985702913E-2</v>
      </c>
      <c r="N713" s="12">
        <f t="shared" si="262"/>
        <v>0.13779704985702912</v>
      </c>
      <c r="O713" s="7">
        <f t="shared" si="263"/>
        <v>-1522489.9504899632</v>
      </c>
      <c r="P713" s="11">
        <f t="shared" si="264"/>
        <v>1.6697274222475817E-2</v>
      </c>
      <c r="Q713" s="12">
        <f t="shared" si="265"/>
        <v>0.13609727422247581</v>
      </c>
      <c r="R713" s="12">
        <f t="shared" si="267"/>
        <v>-1.6997756345533133E-3</v>
      </c>
      <c r="S713" s="12">
        <f t="shared" si="268"/>
        <v>-1.233535577370426E-2</v>
      </c>
      <c r="T713" s="7">
        <f t="shared" si="269"/>
        <v>-39652222.419999994</v>
      </c>
      <c r="U713" s="7">
        <f t="shared" si="270"/>
        <v>121929207.65000001</v>
      </c>
      <c r="V713" s="7">
        <f t="shared" si="270"/>
        <v>106569981.83</v>
      </c>
      <c r="W713" s="7">
        <f t="shared" si="270"/>
        <v>55011448.240000002</v>
      </c>
      <c r="X713" s="7">
        <f t="shared" si="270"/>
        <v>0</v>
      </c>
      <c r="Y713" s="7" t="str">
        <f t="shared" si="271"/>
        <v/>
      </c>
      <c r="Z713" s="7" t="str">
        <f t="shared" si="272"/>
        <v/>
      </c>
      <c r="AA713" s="7" t="str">
        <f t="shared" si="273"/>
        <v/>
      </c>
      <c r="AB713" s="7" t="str">
        <f t="shared" si="273"/>
        <v/>
      </c>
      <c r="AC713" s="8" t="str">
        <f t="shared" si="274"/>
        <v/>
      </c>
      <c r="AE713" s="9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>
        <v>83307169.219999999</v>
      </c>
      <c r="AR713" s="7">
        <v>107641271.31999999</v>
      </c>
      <c r="AS713" s="7">
        <v>22416879.879999999</v>
      </c>
      <c r="AT713" s="7">
        <v>0</v>
      </c>
      <c r="AU713" s="7">
        <v>99084216.939999998</v>
      </c>
      <c r="AV713" s="7">
        <v>97849946.189999998</v>
      </c>
      <c r="AW713" s="7">
        <v>38894615.369999997</v>
      </c>
      <c r="AX713" s="7">
        <v>0</v>
      </c>
      <c r="AY713" s="7">
        <v>121929207.65000001</v>
      </c>
      <c r="AZ713" s="7">
        <v>106569981.83</v>
      </c>
      <c r="BA713" s="7">
        <v>55011448.240000002</v>
      </c>
      <c r="BB713" s="7">
        <v>0</v>
      </c>
      <c r="BC713" s="7"/>
      <c r="BD713" s="7"/>
      <c r="BE713" s="7"/>
      <c r="BF713" s="7"/>
    </row>
    <row r="714" spans="1:58" hidden="1" x14ac:dyDescent="0.25">
      <c r="A714" s="3" t="s">
        <v>1291</v>
      </c>
      <c r="B714" s="3" t="str">
        <f t="shared" si="266"/>
        <v>SC</v>
      </c>
      <c r="C714" s="3" t="s">
        <v>1529</v>
      </c>
      <c r="D714" s="3">
        <v>6</v>
      </c>
      <c r="E714" s="11">
        <f t="shared" si="257"/>
        <v>0.20633293736519379</v>
      </c>
      <c r="F714" s="11">
        <f t="shared" si="258"/>
        <v>0.79366706263480624</v>
      </c>
      <c r="G714" s="7">
        <v>40.519192714171261</v>
      </c>
      <c r="H714" s="11">
        <f t="shared" si="259"/>
        <v>0.64317497323579897</v>
      </c>
      <c r="I714" s="7">
        <f t="shared" si="260"/>
        <v>-28296918.386595931</v>
      </c>
      <c r="J714" s="7">
        <v>27544724.554285716</v>
      </c>
      <c r="K714" s="12">
        <v>0.11</v>
      </c>
      <c r="L714" s="7">
        <v>-2297663.6800000002</v>
      </c>
      <c r="M714" s="10">
        <f t="shared" si="261"/>
        <v>8.3415743565404571E-2</v>
      </c>
      <c r="N714" s="12">
        <f t="shared" si="262"/>
        <v>0.19341574356540459</v>
      </c>
      <c r="O714" s="7">
        <f t="shared" si="263"/>
        <v>-1697815.1031957557</v>
      </c>
      <c r="P714" s="11">
        <f t="shared" si="264"/>
        <v>6.1638485433015186E-2</v>
      </c>
      <c r="Q714" s="12">
        <f t="shared" si="265"/>
        <v>0.17163848543301519</v>
      </c>
      <c r="R714" s="12">
        <f t="shared" si="267"/>
        <v>-2.1777258132389399E-2</v>
      </c>
      <c r="S714" s="12">
        <f t="shared" si="268"/>
        <v>-0.11259299646941767</v>
      </c>
      <c r="T714" s="7">
        <f t="shared" si="269"/>
        <v>-79301944.270000011</v>
      </c>
      <c r="U714" s="7">
        <f t="shared" si="270"/>
        <v>66088057.130000003</v>
      </c>
      <c r="V714" s="7">
        <f t="shared" si="270"/>
        <v>62939341.170000002</v>
      </c>
      <c r="W714" s="7">
        <f t="shared" si="270"/>
        <v>82450660.230000004</v>
      </c>
      <c r="X714" s="7">
        <f t="shared" si="270"/>
        <v>0</v>
      </c>
      <c r="Y714" s="7" t="str">
        <f t="shared" si="271"/>
        <v/>
      </c>
      <c r="Z714" s="7" t="str">
        <f t="shared" si="272"/>
        <v/>
      </c>
      <c r="AA714" s="7" t="str">
        <f t="shared" si="273"/>
        <v/>
      </c>
      <c r="AB714" s="7" t="str">
        <f t="shared" si="273"/>
        <v/>
      </c>
      <c r="AC714" s="8" t="str">
        <f t="shared" si="274"/>
        <v/>
      </c>
      <c r="AE714" s="9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>
        <v>44618100</v>
      </c>
      <c r="AR714" s="7">
        <v>52209963.039999999</v>
      </c>
      <c r="AS714" s="7">
        <v>50233440.359999999</v>
      </c>
      <c r="AT714" s="7">
        <v>0</v>
      </c>
      <c r="AU714" s="7">
        <v>52990018.289999999</v>
      </c>
      <c r="AV714" s="7">
        <v>54840258.340000004</v>
      </c>
      <c r="AW714" s="7">
        <v>65193489.880000003</v>
      </c>
      <c r="AX714" s="7">
        <v>0</v>
      </c>
      <c r="AY714" s="7">
        <v>66088057.130000003</v>
      </c>
      <c r="AZ714" s="7">
        <v>62939341.170000002</v>
      </c>
      <c r="BA714" s="7">
        <v>82450660.230000004</v>
      </c>
      <c r="BB714" s="7">
        <v>0</v>
      </c>
      <c r="BC714" s="7"/>
      <c r="BD714" s="7"/>
      <c r="BE714" s="7"/>
      <c r="BF714" s="7"/>
    </row>
    <row r="715" spans="1:58" hidden="1" x14ac:dyDescent="0.25">
      <c r="A715" s="3" t="s">
        <v>642</v>
      </c>
      <c r="B715" s="3" t="str">
        <f t="shared" si="266"/>
        <v>PE</v>
      </c>
      <c r="C715" s="3" t="s">
        <v>1528</v>
      </c>
      <c r="D715" s="3">
        <v>6</v>
      </c>
      <c r="E715" s="11">
        <f t="shared" si="257"/>
        <v>0.3537713257687996</v>
      </c>
      <c r="F715" s="11">
        <f t="shared" si="258"/>
        <v>0.64622867423120045</v>
      </c>
      <c r="G715" s="7">
        <v>19.300875461523827</v>
      </c>
      <c r="H715" s="11">
        <f t="shared" si="259"/>
        <v>0.24945558322004102</v>
      </c>
      <c r="I715" s="7">
        <f t="shared" si="260"/>
        <v>-69462790.663996711</v>
      </c>
      <c r="J715" s="7">
        <v>14153129.199999999</v>
      </c>
      <c r="K715" s="12">
        <v>0.11</v>
      </c>
      <c r="L715" s="7">
        <v>-629814.25</v>
      </c>
      <c r="M715" s="10">
        <f t="shared" si="261"/>
        <v>4.4500000042393455E-2</v>
      </c>
      <c r="N715" s="12">
        <f t="shared" si="262"/>
        <v>0.15450000004239345</v>
      </c>
      <c r="O715" s="7">
        <f t="shared" si="263"/>
        <v>-4167767.4398398027</v>
      </c>
      <c r="P715" s="11">
        <f t="shared" si="264"/>
        <v>0.29447674651622646</v>
      </c>
      <c r="Q715" s="12">
        <f t="shared" si="265"/>
        <v>0.40447674651622645</v>
      </c>
      <c r="R715" s="12">
        <f t="shared" si="267"/>
        <v>0.249976746473833</v>
      </c>
      <c r="S715" s="12">
        <f t="shared" si="268"/>
        <v>1.6179724686423405</v>
      </c>
      <c r="T715" s="7">
        <f t="shared" si="269"/>
        <v>-92549873.280000001</v>
      </c>
      <c r="U715" s="7">
        <f t="shared" si="270"/>
        <v>7021202.0199999996</v>
      </c>
      <c r="V715" s="7">
        <f t="shared" si="270"/>
        <v>59808381.909999996</v>
      </c>
      <c r="W715" s="7">
        <f t="shared" si="270"/>
        <v>39762693.390000001</v>
      </c>
      <c r="X715" s="7">
        <f t="shared" si="270"/>
        <v>0</v>
      </c>
      <c r="Y715" s="7" t="str">
        <f t="shared" si="271"/>
        <v/>
      </c>
      <c r="Z715" s="7" t="str">
        <f t="shared" si="272"/>
        <v/>
      </c>
      <c r="AA715" s="7" t="str">
        <f t="shared" si="273"/>
        <v/>
      </c>
      <c r="AB715" s="7" t="str">
        <f t="shared" si="273"/>
        <v/>
      </c>
      <c r="AC715" s="8" t="str">
        <f t="shared" si="274"/>
        <v/>
      </c>
      <c r="AE715" s="9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>
        <v>7745085.71</v>
      </c>
      <c r="AR715" s="7">
        <v>59503600.880000003</v>
      </c>
      <c r="AS715" s="7">
        <v>23238713.550000001</v>
      </c>
      <c r="AT715" s="7">
        <v>1679335.06</v>
      </c>
      <c r="AU715" s="7">
        <v>7021202.0199999996</v>
      </c>
      <c r="AV715" s="7">
        <v>59808381.909999996</v>
      </c>
      <c r="AW715" s="7">
        <v>39762693.390000001</v>
      </c>
      <c r="AX715" s="7">
        <v>0</v>
      </c>
      <c r="AY715" s="7"/>
      <c r="AZ715" s="7"/>
      <c r="BA715" s="7"/>
      <c r="BB715" s="7"/>
      <c r="BC715" s="7"/>
      <c r="BD715" s="7"/>
      <c r="BE715" s="7"/>
      <c r="BF715" s="7"/>
    </row>
    <row r="716" spans="1:58" hidden="1" x14ac:dyDescent="0.25">
      <c r="A716" s="3" t="s">
        <v>100</v>
      </c>
      <c r="B716" s="3" t="str">
        <f t="shared" si="266"/>
        <v>ES</v>
      </c>
      <c r="C716" s="3" t="s">
        <v>1530</v>
      </c>
      <c r="D716" s="3">
        <v>6</v>
      </c>
      <c r="E716" s="11">
        <f t="shared" si="257"/>
        <v>0.37318628493878908</v>
      </c>
      <c r="F716" s="11">
        <f t="shared" si="258"/>
        <v>0.62681371506121097</v>
      </c>
      <c r="G716" s="7">
        <v>10.818405321602128</v>
      </c>
      <c r="H716" s="11">
        <f t="shared" si="259"/>
        <v>0.1356224966134281</v>
      </c>
      <c r="I716" s="7">
        <f t="shared" si="260"/>
        <v>-78769357.783548892</v>
      </c>
      <c r="J716" s="7">
        <v>8118283.0050000008</v>
      </c>
      <c r="K716" s="12">
        <v>0.11</v>
      </c>
      <c r="L716" s="7">
        <v>-1343766.65</v>
      </c>
      <c r="M716" s="10">
        <f t="shared" si="261"/>
        <v>0.16552350406759436</v>
      </c>
      <c r="N716" s="12">
        <f t="shared" si="262"/>
        <v>0.27552350406759435</v>
      </c>
      <c r="O716" s="7">
        <f t="shared" si="263"/>
        <v>-4726161.4670129335</v>
      </c>
      <c r="P716" s="11">
        <f t="shared" si="264"/>
        <v>0.58216268933986648</v>
      </c>
      <c r="Q716" s="12">
        <f t="shared" si="265"/>
        <v>0.69216268933986647</v>
      </c>
      <c r="R716" s="12">
        <f t="shared" si="267"/>
        <v>0.41663918527227212</v>
      </c>
      <c r="S716" s="12">
        <f t="shared" si="268"/>
        <v>1.5121729330578555</v>
      </c>
      <c r="T716" s="7">
        <f t="shared" si="269"/>
        <v>-91128421.870000005</v>
      </c>
      <c r="U716" s="7">
        <f t="shared" si="270"/>
        <v>14518270.560000001</v>
      </c>
      <c r="V716" s="7">
        <f t="shared" si="270"/>
        <v>57120544.659999996</v>
      </c>
      <c r="W716" s="7">
        <f t="shared" si="270"/>
        <v>48526147.770000003</v>
      </c>
      <c r="X716" s="7">
        <f t="shared" si="270"/>
        <v>0</v>
      </c>
      <c r="Y716" s="7" t="str">
        <f t="shared" si="271"/>
        <v/>
      </c>
      <c r="Z716" s="7" t="str">
        <f t="shared" si="272"/>
        <v/>
      </c>
      <c r="AA716" s="7" t="str">
        <f t="shared" si="273"/>
        <v/>
      </c>
      <c r="AB716" s="7" t="str">
        <f t="shared" si="273"/>
        <v/>
      </c>
      <c r="AC716" s="8" t="str">
        <f t="shared" si="274"/>
        <v/>
      </c>
      <c r="AE716" s="9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>
        <v>12653290.289999999</v>
      </c>
      <c r="AR716" s="7">
        <v>49389414.5</v>
      </c>
      <c r="AS716" s="7">
        <v>35332565.229999997</v>
      </c>
      <c r="AT716" s="7">
        <v>0</v>
      </c>
      <c r="AU716" s="7">
        <v>13384021.67</v>
      </c>
      <c r="AV716" s="7">
        <v>41441695.640000001</v>
      </c>
      <c r="AW716" s="7">
        <v>43088013.82</v>
      </c>
      <c r="AX716" s="7">
        <v>0</v>
      </c>
      <c r="AY716" s="7">
        <v>14518270.560000001</v>
      </c>
      <c r="AZ716" s="7">
        <v>57120544.659999996</v>
      </c>
      <c r="BA716" s="7">
        <v>48526147.770000003</v>
      </c>
      <c r="BB716" s="7">
        <v>0</v>
      </c>
      <c r="BC716" s="7"/>
      <c r="BD716" s="7"/>
      <c r="BE716" s="7"/>
      <c r="BF716" s="7"/>
    </row>
    <row r="717" spans="1:58" hidden="1" x14ac:dyDescent="0.25">
      <c r="A717" s="3" t="s">
        <v>365</v>
      </c>
      <c r="B717" s="3" t="str">
        <f t="shared" si="266"/>
        <v>MG</v>
      </c>
      <c r="C717" s="3" t="s">
        <v>1530</v>
      </c>
      <c r="D717" s="3">
        <v>6</v>
      </c>
      <c r="E717" s="11">
        <f t="shared" si="257"/>
        <v>0.13228571627405586</v>
      </c>
      <c r="F717" s="11">
        <f t="shared" si="258"/>
        <v>0.86771428372594417</v>
      </c>
      <c r="G717" s="7">
        <v>18.628031082799062</v>
      </c>
      <c r="H717" s="11">
        <f t="shared" si="259"/>
        <v>0.32327617296471223</v>
      </c>
      <c r="I717" s="7">
        <f t="shared" si="260"/>
        <v>-89695720.285720453</v>
      </c>
      <c r="J717" s="7">
        <v>33944963</v>
      </c>
      <c r="K717" s="12">
        <v>0.11</v>
      </c>
      <c r="L717" s="7">
        <v>-2993945.74</v>
      </c>
      <c r="M717" s="10">
        <f t="shared" si="261"/>
        <v>8.8200000100162143E-2</v>
      </c>
      <c r="N717" s="12">
        <f t="shared" si="262"/>
        <v>0.19820000010016214</v>
      </c>
      <c r="O717" s="7">
        <f t="shared" si="263"/>
        <v>-5381743.2171432273</v>
      </c>
      <c r="P717" s="11">
        <f t="shared" si="264"/>
        <v>0.15854320469117103</v>
      </c>
      <c r="Q717" s="12">
        <f t="shared" si="265"/>
        <v>0.26854320469117104</v>
      </c>
      <c r="R717" s="12">
        <f t="shared" si="267"/>
        <v>7.0343204591008901E-2</v>
      </c>
      <c r="S717" s="12">
        <f t="shared" si="268"/>
        <v>0.35491021470968898</v>
      </c>
      <c r="T717" s="7">
        <f t="shared" si="269"/>
        <v>-132544055.20000002</v>
      </c>
      <c r="U717" s="7">
        <f t="shared" si="270"/>
        <v>24829828.109999999</v>
      </c>
      <c r="V717" s="7">
        <f t="shared" si="270"/>
        <v>115010369.92</v>
      </c>
      <c r="W717" s="7">
        <f t="shared" si="270"/>
        <v>56402769.109999999</v>
      </c>
      <c r="X717" s="7">
        <f t="shared" si="270"/>
        <v>14039255.720000001</v>
      </c>
      <c r="Y717" s="7" t="str">
        <f t="shared" si="271"/>
        <v/>
      </c>
      <c r="Z717" s="7" t="str">
        <f t="shared" si="272"/>
        <v/>
      </c>
      <c r="AA717" s="7" t="str">
        <f t="shared" si="273"/>
        <v/>
      </c>
      <c r="AB717" s="7" t="str">
        <f t="shared" si="273"/>
        <v/>
      </c>
      <c r="AC717" s="8" t="str">
        <f t="shared" si="274"/>
        <v/>
      </c>
      <c r="AE717" s="9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>
        <v>23893225.210000001</v>
      </c>
      <c r="AR717" s="7">
        <v>77504903.340000004</v>
      </c>
      <c r="AS717" s="7">
        <v>44452845.590000004</v>
      </c>
      <c r="AT717" s="7">
        <v>6045859.9199999999</v>
      </c>
      <c r="AU717" s="7">
        <v>21392268.91</v>
      </c>
      <c r="AV717" s="7">
        <v>98049889.379999995</v>
      </c>
      <c r="AW717" s="7">
        <v>39851332.659999996</v>
      </c>
      <c r="AX717" s="7">
        <v>10405232.640000001</v>
      </c>
      <c r="AY717" s="7">
        <v>24829828.109999999</v>
      </c>
      <c r="AZ717" s="7">
        <v>115010369.92</v>
      </c>
      <c r="BA717" s="7">
        <v>56402769.109999999</v>
      </c>
      <c r="BB717" s="7">
        <v>14039255.720000001</v>
      </c>
      <c r="BC717" s="7"/>
      <c r="BD717" s="7"/>
      <c r="BE717" s="7"/>
      <c r="BF717" s="7"/>
    </row>
    <row r="718" spans="1:58" hidden="1" x14ac:dyDescent="0.25">
      <c r="A718" s="3" t="s">
        <v>1397</v>
      </c>
      <c r="B718" s="3" t="str">
        <f t="shared" si="266"/>
        <v>SP</v>
      </c>
      <c r="C718" s="3" t="s">
        <v>1530</v>
      </c>
      <c r="D718" s="3">
        <v>7</v>
      </c>
      <c r="E718" s="11">
        <f t="shared" si="257"/>
        <v>0.16404932170530551</v>
      </c>
      <c r="F718" s="11">
        <f t="shared" si="258"/>
        <v>0.83595067829469449</v>
      </c>
      <c r="G718" s="7">
        <v>17.640651913528288</v>
      </c>
      <c r="H718" s="11">
        <f t="shared" si="259"/>
        <v>0.29493429865349147</v>
      </c>
      <c r="I718" s="7">
        <f t="shared" si="260"/>
        <v>-19149836.100621298</v>
      </c>
      <c r="J718" s="7">
        <v>5901221.9160000002</v>
      </c>
      <c r="K718" s="12">
        <v>0.11</v>
      </c>
      <c r="L718" s="7">
        <v>-1244662.01</v>
      </c>
      <c r="M718" s="10">
        <f t="shared" si="261"/>
        <v>0.21091598108272192</v>
      </c>
      <c r="N718" s="12">
        <f t="shared" si="262"/>
        <v>0.3209159810827219</v>
      </c>
      <c r="O718" s="7">
        <f t="shared" si="263"/>
        <v>-1148990.1660372778</v>
      </c>
      <c r="P718" s="11">
        <f t="shared" si="264"/>
        <v>0.19470377192933846</v>
      </c>
      <c r="Q718" s="12">
        <f t="shared" si="265"/>
        <v>0.30470377192933845</v>
      </c>
      <c r="R718" s="12">
        <f t="shared" si="267"/>
        <v>-1.621220915338345E-2</v>
      </c>
      <c r="S718" s="12">
        <f t="shared" si="268"/>
        <v>-5.0518547249301604E-2</v>
      </c>
      <c r="T718" s="7">
        <f t="shared" si="269"/>
        <v>-27160356.920000002</v>
      </c>
      <c r="U718" s="7">
        <f t="shared" si="270"/>
        <v>13265466.279999999</v>
      </c>
      <c r="V718" s="7">
        <f t="shared" si="270"/>
        <v>22704718.789999999</v>
      </c>
      <c r="W718" s="7">
        <f t="shared" si="270"/>
        <v>17721104.41</v>
      </c>
      <c r="X718" s="7">
        <f t="shared" si="270"/>
        <v>0</v>
      </c>
      <c r="Y718" s="7" t="str">
        <f t="shared" si="271"/>
        <v/>
      </c>
      <c r="Z718" s="7" t="str">
        <f t="shared" si="272"/>
        <v/>
      </c>
      <c r="AA718" s="7" t="str">
        <f t="shared" si="273"/>
        <v/>
      </c>
      <c r="AB718" s="7" t="str">
        <f t="shared" si="273"/>
        <v/>
      </c>
      <c r="AC718" s="8" t="str">
        <f t="shared" si="274"/>
        <v/>
      </c>
      <c r="AE718" s="9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>
        <v>8710400.4399999995</v>
      </c>
      <c r="AR718" s="7">
        <v>22982825.510000002</v>
      </c>
      <c r="AS718" s="7">
        <v>12870274.74</v>
      </c>
      <c r="AT718" s="7">
        <v>0</v>
      </c>
      <c r="AU718" s="7">
        <v>10664302.050000001</v>
      </c>
      <c r="AV718" s="7">
        <v>24372292.75</v>
      </c>
      <c r="AW718" s="7">
        <v>16854357.739999998</v>
      </c>
      <c r="AX718" s="7">
        <v>0</v>
      </c>
      <c r="AY718" s="7">
        <v>13265466.279999999</v>
      </c>
      <c r="AZ718" s="7">
        <v>22704718.789999999</v>
      </c>
      <c r="BA718" s="7">
        <v>17721104.41</v>
      </c>
      <c r="BB718" s="7">
        <v>0</v>
      </c>
      <c r="BC718" s="7"/>
      <c r="BD718" s="7"/>
      <c r="BE718" s="7"/>
      <c r="BF718" s="7"/>
    </row>
    <row r="719" spans="1:58" hidden="1" x14ac:dyDescent="0.25">
      <c r="A719" s="3" t="s">
        <v>643</v>
      </c>
      <c r="B719" s="3" t="str">
        <f t="shared" si="266"/>
        <v>PE</v>
      </c>
      <c r="C719" s="3" t="s">
        <v>1528</v>
      </c>
      <c r="D719" s="3">
        <v>6</v>
      </c>
      <c r="E719" s="11">
        <f t="shared" si="257"/>
        <v>0.16086118759527027</v>
      </c>
      <c r="F719" s="11">
        <f t="shared" si="258"/>
        <v>0.83913881240472976</v>
      </c>
      <c r="G719" s="7">
        <v>44.430411276772496</v>
      </c>
      <c r="H719" s="11">
        <f t="shared" si="259"/>
        <v>0.74566565106889171</v>
      </c>
      <c r="I719" s="7">
        <f t="shared" si="260"/>
        <v>-12461713.712508012</v>
      </c>
      <c r="J719" s="7">
        <v>8078522.6100000003</v>
      </c>
      <c r="K719" s="12">
        <v>0.11</v>
      </c>
      <c r="L719" s="7">
        <v>-807852.26</v>
      </c>
      <c r="M719" s="10">
        <f t="shared" si="261"/>
        <v>9.9999999876214982E-2</v>
      </c>
      <c r="N719" s="12">
        <f t="shared" si="262"/>
        <v>0.20999999987621498</v>
      </c>
      <c r="O719" s="7">
        <f t="shared" si="263"/>
        <v>-747702.82275048061</v>
      </c>
      <c r="P719" s="11">
        <f t="shared" si="264"/>
        <v>9.2554401200157135E-2</v>
      </c>
      <c r="Q719" s="12">
        <f t="shared" si="265"/>
        <v>0.20255440120015714</v>
      </c>
      <c r="R719" s="12">
        <f t="shared" si="267"/>
        <v>-7.4455986760578463E-3</v>
      </c>
      <c r="S719" s="12">
        <f t="shared" si="268"/>
        <v>-3.5455231811650778E-2</v>
      </c>
      <c r="T719" s="7">
        <f t="shared" si="269"/>
        <v>-48997368.090000004</v>
      </c>
      <c r="U719" s="7">
        <f t="shared" si="270"/>
        <v>7476800.71</v>
      </c>
      <c r="V719" s="7">
        <f t="shared" si="270"/>
        <v>41115593.270000003</v>
      </c>
      <c r="W719" s="7">
        <f t="shared" si="270"/>
        <v>16395161.75</v>
      </c>
      <c r="X719" s="7">
        <f t="shared" si="270"/>
        <v>1036586.22</v>
      </c>
      <c r="Y719" s="7" t="str">
        <f t="shared" si="271"/>
        <v/>
      </c>
      <c r="Z719" s="7" t="str">
        <f t="shared" si="272"/>
        <v/>
      </c>
      <c r="AA719" s="7" t="str">
        <f t="shared" si="273"/>
        <v/>
      </c>
      <c r="AB719" s="7" t="str">
        <f t="shared" si="273"/>
        <v/>
      </c>
      <c r="AC719" s="8" t="str">
        <f t="shared" si="274"/>
        <v/>
      </c>
      <c r="AE719" s="9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>
        <v>5418445.9800000004</v>
      </c>
      <c r="AR719" s="7">
        <v>32444239.170000002</v>
      </c>
      <c r="AS719" s="7">
        <v>6717709.96</v>
      </c>
      <c r="AT719" s="7">
        <v>642345.76</v>
      </c>
      <c r="AU719" s="7">
        <v>6544428.0300000003</v>
      </c>
      <c r="AV719" s="7">
        <v>42183671</v>
      </c>
      <c r="AW719" s="7">
        <v>10225797.689999999</v>
      </c>
      <c r="AX719" s="7">
        <v>1141977.18</v>
      </c>
      <c r="AY719" s="7">
        <v>7476800.71</v>
      </c>
      <c r="AZ719" s="7">
        <v>41115593.270000003</v>
      </c>
      <c r="BA719" s="7">
        <v>16395161.75</v>
      </c>
      <c r="BB719" s="7">
        <v>1036586.22</v>
      </c>
      <c r="BC719" s="7"/>
      <c r="BD719" s="7"/>
      <c r="BE719" s="7"/>
      <c r="BF719" s="7"/>
    </row>
    <row r="720" spans="1:58" hidden="1" x14ac:dyDescent="0.25">
      <c r="A720" s="3" t="s">
        <v>720</v>
      </c>
      <c r="B720" s="3" t="str">
        <f t="shared" si="266"/>
        <v>PI</v>
      </c>
      <c r="C720" s="3" t="s">
        <v>1528</v>
      </c>
      <c r="D720" s="3">
        <v>6</v>
      </c>
      <c r="E720" s="11">
        <f t="shared" si="257"/>
        <v>0</v>
      </c>
      <c r="F720" s="11">
        <f t="shared" si="258"/>
        <v>1</v>
      </c>
      <c r="G720" s="7">
        <v>26.110853350406966</v>
      </c>
      <c r="H720" s="11">
        <f t="shared" si="259"/>
        <v>0.5222170670081393</v>
      </c>
      <c r="I720" s="7">
        <f t="shared" si="260"/>
        <v>-14857453.382828042</v>
      </c>
      <c r="J720" s="7">
        <v>7259195.8399999999</v>
      </c>
      <c r="K720" s="12">
        <v>0.11</v>
      </c>
      <c r="L720" s="7">
        <v>-129213.69</v>
      </c>
      <c r="M720" s="10">
        <f t="shared" si="261"/>
        <v>1.7800000557637526E-2</v>
      </c>
      <c r="N720" s="12">
        <f t="shared" si="262"/>
        <v>0.12780000055763752</v>
      </c>
      <c r="O720" s="7">
        <f t="shared" si="263"/>
        <v>-891447.20296968252</v>
      </c>
      <c r="P720" s="11">
        <f t="shared" si="264"/>
        <v>0.12280247325159402</v>
      </c>
      <c r="Q720" s="12">
        <f t="shared" si="265"/>
        <v>0.23280247325159403</v>
      </c>
      <c r="R720" s="12">
        <f t="shared" si="267"/>
        <v>0.10500247269395652</v>
      </c>
      <c r="S720" s="12">
        <f t="shared" si="268"/>
        <v>0.82161558869947449</v>
      </c>
      <c r="T720" s="7">
        <f t="shared" si="269"/>
        <v>-31096659.920000002</v>
      </c>
      <c r="U720" s="7">
        <f t="shared" si="270"/>
        <v>3676278.66</v>
      </c>
      <c r="V720" s="7">
        <f t="shared" si="270"/>
        <v>33458222.780000001</v>
      </c>
      <c r="W720" s="7">
        <f t="shared" si="270"/>
        <v>1314715.8</v>
      </c>
      <c r="X720" s="7">
        <f t="shared" si="270"/>
        <v>0</v>
      </c>
      <c r="Y720" s="7" t="str">
        <f t="shared" si="271"/>
        <v/>
      </c>
      <c r="Z720" s="7" t="str">
        <f t="shared" si="272"/>
        <v/>
      </c>
      <c r="AA720" s="7" t="str">
        <f t="shared" si="273"/>
        <v/>
      </c>
      <c r="AB720" s="7" t="str">
        <f t="shared" si="273"/>
        <v/>
      </c>
      <c r="AC720" s="8" t="str">
        <f t="shared" si="274"/>
        <v/>
      </c>
      <c r="AE720" s="9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>
        <v>622612.14</v>
      </c>
      <c r="AR720" s="7">
        <v>8594980.7400000002</v>
      </c>
      <c r="AS720" s="7">
        <v>0</v>
      </c>
      <c r="AT720" s="7">
        <v>0</v>
      </c>
      <c r="AU720" s="7">
        <v>1876631.51</v>
      </c>
      <c r="AV720" s="7">
        <v>27857002.609999999</v>
      </c>
      <c r="AW720" s="7">
        <v>534231.81999999995</v>
      </c>
      <c r="AX720" s="7">
        <v>0</v>
      </c>
      <c r="AY720" s="7">
        <v>3676278.66</v>
      </c>
      <c r="AZ720" s="7">
        <v>33458222.780000001</v>
      </c>
      <c r="BA720" s="7">
        <v>1314715.8</v>
      </c>
      <c r="BB720" s="7">
        <v>0</v>
      </c>
      <c r="BC720" s="7"/>
      <c r="BD720" s="7"/>
      <c r="BE720" s="7"/>
      <c r="BF720" s="7"/>
    </row>
    <row r="721" spans="1:58" hidden="1" x14ac:dyDescent="0.25">
      <c r="A721" s="3" t="s">
        <v>1105</v>
      </c>
      <c r="B721" s="3" t="str">
        <f t="shared" si="266"/>
        <v>RS</v>
      </c>
      <c r="C721" s="3" t="s">
        <v>1529</v>
      </c>
      <c r="D721" s="3">
        <v>7</v>
      </c>
      <c r="E721" s="11">
        <f t="shared" si="257"/>
        <v>0</v>
      </c>
      <c r="F721" s="11">
        <f t="shared" si="258"/>
        <v>1</v>
      </c>
      <c r="G721" s="7">
        <v>7.0307656920572486</v>
      </c>
      <c r="H721" s="11">
        <f t="shared" si="259"/>
        <v>0.14061531384114498</v>
      </c>
      <c r="I721" s="7">
        <f t="shared" si="260"/>
        <v>-31960424.859246425</v>
      </c>
      <c r="J721" s="7">
        <v>9794327.0600000005</v>
      </c>
      <c r="K721" s="12">
        <v>0.11</v>
      </c>
      <c r="L721" s="7">
        <v>-1616063.96</v>
      </c>
      <c r="M721" s="10">
        <f t="shared" si="261"/>
        <v>0.16499999949971039</v>
      </c>
      <c r="N721" s="12">
        <f t="shared" si="262"/>
        <v>0.27499999949971038</v>
      </c>
      <c r="O721" s="7">
        <f t="shared" si="263"/>
        <v>-1917625.4915547855</v>
      </c>
      <c r="P721" s="11">
        <f t="shared" si="264"/>
        <v>0.19578940746081083</v>
      </c>
      <c r="Q721" s="12">
        <f t="shared" si="265"/>
        <v>0.30578940746081085</v>
      </c>
      <c r="R721" s="12">
        <f t="shared" si="267"/>
        <v>3.0789407961100468E-2</v>
      </c>
      <c r="S721" s="12">
        <f t="shared" si="268"/>
        <v>0.11196148369859493</v>
      </c>
      <c r="T721" s="7">
        <f t="shared" si="269"/>
        <v>-37189893.390000001</v>
      </c>
      <c r="U721" s="7">
        <f t="shared" si="270"/>
        <v>33464112.350000001</v>
      </c>
      <c r="V721" s="7">
        <f t="shared" si="270"/>
        <v>53006417</v>
      </c>
      <c r="W721" s="7">
        <f t="shared" si="270"/>
        <v>18188995</v>
      </c>
      <c r="X721" s="7">
        <f t="shared" si="270"/>
        <v>541406.26</v>
      </c>
      <c r="Y721" s="7" t="str">
        <f t="shared" si="271"/>
        <v/>
      </c>
      <c r="Z721" s="7" t="str">
        <f t="shared" si="272"/>
        <v/>
      </c>
      <c r="AA721" s="7" t="str">
        <f t="shared" si="273"/>
        <v/>
      </c>
      <c r="AB721" s="7" t="str">
        <f t="shared" si="273"/>
        <v/>
      </c>
      <c r="AC721" s="8" t="str">
        <f t="shared" si="274"/>
        <v/>
      </c>
      <c r="AE721" s="9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>
        <v>23213971.199999999</v>
      </c>
      <c r="AR721" s="7">
        <v>42296525.18</v>
      </c>
      <c r="AS721" s="7">
        <v>7580282.0099999998</v>
      </c>
      <c r="AT721" s="7">
        <v>882121.2</v>
      </c>
      <c r="AU721" s="7">
        <v>27972362.23</v>
      </c>
      <c r="AV721" s="7">
        <v>50940458.619999997</v>
      </c>
      <c r="AW721" s="7">
        <v>11109900.1</v>
      </c>
      <c r="AX721" s="7">
        <v>802021.62</v>
      </c>
      <c r="AY721" s="7">
        <v>33464112.350000001</v>
      </c>
      <c r="AZ721" s="7">
        <v>53006417</v>
      </c>
      <c r="BA721" s="7">
        <v>18188995</v>
      </c>
      <c r="BB721" s="7">
        <v>541406.26</v>
      </c>
      <c r="BC721" s="7"/>
      <c r="BD721" s="7"/>
      <c r="BE721" s="7"/>
      <c r="BF721" s="7"/>
    </row>
    <row r="722" spans="1:58" hidden="1" x14ac:dyDescent="0.25">
      <c r="A722" s="3" t="s">
        <v>1292</v>
      </c>
      <c r="B722" s="3" t="str">
        <f t="shared" si="266"/>
        <v>SC</v>
      </c>
      <c r="C722" s="3" t="s">
        <v>1529</v>
      </c>
      <c r="D722" s="3">
        <v>3</v>
      </c>
      <c r="E722" s="11">
        <f t="shared" si="257"/>
        <v>0</v>
      </c>
      <c r="F722" s="11">
        <f t="shared" si="258"/>
        <v>1</v>
      </c>
      <c r="G722" s="7">
        <v>37.997676990432687</v>
      </c>
      <c r="H722" s="11">
        <f t="shared" si="259"/>
        <v>0.75995353980865377</v>
      </c>
      <c r="I722" s="7">
        <f t="shared" si="260"/>
        <v>-167478128.40088534</v>
      </c>
      <c r="J722" s="7">
        <v>509282124.29142863</v>
      </c>
      <c r="K722" s="12">
        <v>0.11</v>
      </c>
      <c r="L722" s="7">
        <v>-20672256.84</v>
      </c>
      <c r="M722" s="10">
        <f t="shared" si="261"/>
        <v>4.0590972771254445E-2</v>
      </c>
      <c r="N722" s="12">
        <f t="shared" si="262"/>
        <v>0.15059097277125444</v>
      </c>
      <c r="O722" s="7">
        <f t="shared" si="263"/>
        <v>-10048687.704053121</v>
      </c>
      <c r="P722" s="11">
        <f t="shared" si="264"/>
        <v>1.9731082684345147E-2</v>
      </c>
      <c r="Q722" s="12">
        <f t="shared" si="265"/>
        <v>0.12973108268434513</v>
      </c>
      <c r="R722" s="12">
        <f t="shared" si="267"/>
        <v>-2.0859890086909305E-2</v>
      </c>
      <c r="S722" s="12">
        <f t="shared" si="268"/>
        <v>-0.13852018951092893</v>
      </c>
      <c r="T722" s="7">
        <f t="shared" si="269"/>
        <v>-697690473.20000017</v>
      </c>
      <c r="U722" s="7">
        <f t="shared" si="270"/>
        <v>1824158006.4100001</v>
      </c>
      <c r="V722" s="7">
        <f t="shared" si="270"/>
        <v>1199955772.4000001</v>
      </c>
      <c r="W722" s="7">
        <f t="shared" si="270"/>
        <v>1462409683.6300001</v>
      </c>
      <c r="X722" s="7">
        <f t="shared" si="270"/>
        <v>140516976.41999999</v>
      </c>
      <c r="Y722" s="7" t="str">
        <f t="shared" si="271"/>
        <v/>
      </c>
      <c r="Z722" s="7" t="str">
        <f t="shared" si="272"/>
        <v/>
      </c>
      <c r="AA722" s="7" t="str">
        <f t="shared" si="273"/>
        <v/>
      </c>
      <c r="AB722" s="7" t="str">
        <f t="shared" si="273"/>
        <v/>
      </c>
      <c r="AC722" s="8" t="str">
        <f t="shared" si="274"/>
        <v/>
      </c>
      <c r="AE722" s="9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>
        <v>1603764796.1600001</v>
      </c>
      <c r="AR722" s="7">
        <v>1240042729.29</v>
      </c>
      <c r="AS722" s="7">
        <v>1073662289.83</v>
      </c>
      <c r="AT722" s="7">
        <v>118735767.61</v>
      </c>
      <c r="AU722" s="7">
        <v>1854694754.5799999</v>
      </c>
      <c r="AV722" s="7">
        <v>1337868364.47</v>
      </c>
      <c r="AW722" s="7">
        <v>1306307281.3599999</v>
      </c>
      <c r="AX722" s="7">
        <v>796480669.63999999</v>
      </c>
      <c r="AY722" s="7">
        <v>1824158006.4100001</v>
      </c>
      <c r="AZ722" s="7">
        <v>1199955772.4000001</v>
      </c>
      <c r="BA722" s="7">
        <v>1462409683.6300001</v>
      </c>
      <c r="BB722" s="7">
        <v>140516976.41999999</v>
      </c>
      <c r="BC722" s="7"/>
      <c r="BD722" s="7"/>
      <c r="BE722" s="7"/>
      <c r="BF722" s="7"/>
    </row>
    <row r="723" spans="1:58" hidden="1" x14ac:dyDescent="0.25">
      <c r="A723" s="3" t="s">
        <v>721</v>
      </c>
      <c r="B723" s="3" t="str">
        <f t="shared" si="266"/>
        <v>PI</v>
      </c>
      <c r="C723" s="3" t="s">
        <v>1528</v>
      </c>
      <c r="D723" s="3">
        <v>6</v>
      </c>
      <c r="E723" s="11">
        <f t="shared" si="257"/>
        <v>0</v>
      </c>
      <c r="F723" s="11">
        <f t="shared" si="258"/>
        <v>1</v>
      </c>
      <c r="G723" s="7">
        <v>18.215841028829239</v>
      </c>
      <c r="H723" s="11">
        <f t="shared" si="259"/>
        <v>0.36431682057658477</v>
      </c>
      <c r="I723" s="7">
        <f t="shared" si="260"/>
        <v>-416890.06212385523</v>
      </c>
      <c r="J723" s="7">
        <v>3049830.3000000003</v>
      </c>
      <c r="K723" s="12">
        <v>0.11</v>
      </c>
      <c r="L723" s="7">
        <v>-9706.68</v>
      </c>
      <c r="M723" s="10">
        <f t="shared" si="261"/>
        <v>3.1826951158561182E-3</v>
      </c>
      <c r="N723" s="12">
        <f t="shared" si="262"/>
        <v>0.11318269511585612</v>
      </c>
      <c r="O723" s="7">
        <f t="shared" si="263"/>
        <v>-25013.403727431312</v>
      </c>
      <c r="P723" s="11">
        <f t="shared" si="264"/>
        <v>8.2015723063120303E-3</v>
      </c>
      <c r="Q723" s="12">
        <f t="shared" si="265"/>
        <v>0.11820157230631204</v>
      </c>
      <c r="R723" s="12">
        <f t="shared" si="267"/>
        <v>5.0188771904559198E-3</v>
      </c>
      <c r="S723" s="12">
        <f t="shared" si="268"/>
        <v>4.4343149677770866E-2</v>
      </c>
      <c r="T723" s="7">
        <f t="shared" si="269"/>
        <v>-655814.20999999985</v>
      </c>
      <c r="U723" s="7">
        <f t="shared" si="270"/>
        <v>2430750.4900000002</v>
      </c>
      <c r="V723" s="7">
        <f t="shared" si="270"/>
        <v>2952289.1</v>
      </c>
      <c r="W723" s="7">
        <f t="shared" si="270"/>
        <v>134275.6</v>
      </c>
      <c r="X723" s="7">
        <f t="shared" si="270"/>
        <v>0</v>
      </c>
      <c r="Y723" s="7">
        <f t="shared" si="271"/>
        <v>-110838530.23000002</v>
      </c>
      <c r="Z723" s="7">
        <f t="shared" si="272"/>
        <v>-344420568.63</v>
      </c>
      <c r="AA723" s="7">
        <f t="shared" si="273"/>
        <v>5952488.9699999997</v>
      </c>
      <c r="AB723" s="7">
        <f t="shared" si="273"/>
        <v>328037201.16000003</v>
      </c>
      <c r="AC723" s="8">
        <f t="shared" si="274"/>
        <v>22335856.440000001</v>
      </c>
      <c r="AE723" s="9">
        <v>5952488.9699999997</v>
      </c>
      <c r="AF723" s="7">
        <v>328037201.16000003</v>
      </c>
      <c r="AG723" s="7">
        <v>22335856.440000001</v>
      </c>
      <c r="AH723" s="7"/>
      <c r="AI723" s="7"/>
      <c r="AJ723" s="7"/>
      <c r="AK723" s="7"/>
      <c r="AL723" s="7"/>
      <c r="AM723" s="7"/>
      <c r="AN723" s="7"/>
      <c r="AO723" s="7"/>
      <c r="AP723" s="7"/>
      <c r="AQ723" s="7">
        <v>2430750.4900000002</v>
      </c>
      <c r="AR723" s="7">
        <v>2952289.1</v>
      </c>
      <c r="AS723" s="7">
        <v>134275.6</v>
      </c>
      <c r="AT723" s="7">
        <v>0</v>
      </c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</row>
    <row r="724" spans="1:58" hidden="1" x14ac:dyDescent="0.25">
      <c r="A724" s="3" t="s">
        <v>190</v>
      </c>
      <c r="B724" s="3" t="str">
        <f t="shared" si="266"/>
        <v>GO</v>
      </c>
      <c r="C724" s="3" t="s">
        <v>1526</v>
      </c>
      <c r="D724" s="3">
        <v>7</v>
      </c>
      <c r="E724" s="11">
        <f t="shared" si="257"/>
        <v>0.18002343061957371</v>
      </c>
      <c r="F724" s="11">
        <f t="shared" si="258"/>
        <v>0.81997656938042629</v>
      </c>
      <c r="G724" s="7">
        <v>17.375654050387947</v>
      </c>
      <c r="H724" s="11">
        <f t="shared" si="259"/>
        <v>0.28495258397956436</v>
      </c>
      <c r="I724" s="7">
        <f t="shared" si="260"/>
        <v>-19987350.883514639</v>
      </c>
      <c r="J724" s="7">
        <v>6575178.0360000003</v>
      </c>
      <c r="K724" s="12">
        <v>0.1101</v>
      </c>
      <c r="L724" s="7">
        <v>-158878.24</v>
      </c>
      <c r="M724" s="10">
        <f t="shared" si="261"/>
        <v>2.4163336586495433E-2</v>
      </c>
      <c r="N724" s="12">
        <f t="shared" si="262"/>
        <v>0.13426333658649545</v>
      </c>
      <c r="O724" s="7">
        <f t="shared" si="263"/>
        <v>-1199241.0530108784</v>
      </c>
      <c r="P724" s="11">
        <f t="shared" si="264"/>
        <v>0.18238913782180033</v>
      </c>
      <c r="Q724" s="12">
        <f t="shared" si="265"/>
        <v>0.2924891378218003</v>
      </c>
      <c r="R724" s="12">
        <f t="shared" si="267"/>
        <v>0.15822580123530486</v>
      </c>
      <c r="S724" s="12">
        <f t="shared" si="268"/>
        <v>1.178473626963473</v>
      </c>
      <c r="T724" s="7">
        <f t="shared" si="269"/>
        <v>-27952483.200000003</v>
      </c>
      <c r="U724" s="7">
        <f t="shared" si="270"/>
        <v>8675414.25</v>
      </c>
      <c r="V724" s="7">
        <f t="shared" si="270"/>
        <v>22920381.280000001</v>
      </c>
      <c r="W724" s="7">
        <f t="shared" si="270"/>
        <v>13707516.17</v>
      </c>
      <c r="X724" s="7">
        <f t="shared" si="270"/>
        <v>0</v>
      </c>
      <c r="Y724" s="7" t="str">
        <f t="shared" si="271"/>
        <v/>
      </c>
      <c r="Z724" s="7" t="str">
        <f t="shared" si="272"/>
        <v/>
      </c>
      <c r="AA724" s="7" t="str">
        <f t="shared" si="273"/>
        <v/>
      </c>
      <c r="AB724" s="7" t="str">
        <f t="shared" si="273"/>
        <v/>
      </c>
      <c r="AC724" s="8" t="str">
        <f t="shared" si="274"/>
        <v/>
      </c>
      <c r="AE724" s="9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>
        <v>6305457.0700000003</v>
      </c>
      <c r="AR724" s="7">
        <v>15633182.279999999</v>
      </c>
      <c r="AS724" s="7">
        <v>9626393.1799999997</v>
      </c>
      <c r="AT724" s="7">
        <v>0</v>
      </c>
      <c r="AU724" s="7">
        <v>7241515.96</v>
      </c>
      <c r="AV724" s="7">
        <v>17852640.449999999</v>
      </c>
      <c r="AW724" s="7">
        <v>10695919.6</v>
      </c>
      <c r="AX724" s="7">
        <v>0</v>
      </c>
      <c r="AY724" s="7">
        <v>8675414.25</v>
      </c>
      <c r="AZ724" s="7">
        <v>22920381.280000001</v>
      </c>
      <c r="BA724" s="7">
        <v>13707516.17</v>
      </c>
      <c r="BB724" s="7">
        <v>0</v>
      </c>
      <c r="BC724" s="7"/>
      <c r="BD724" s="7"/>
      <c r="BE724" s="7"/>
      <c r="BF724" s="7"/>
    </row>
    <row r="725" spans="1:58" x14ac:dyDescent="0.25">
      <c r="A725" s="3" t="s">
        <v>504</v>
      </c>
      <c r="B725" s="3" t="str">
        <f t="shared" si="266"/>
        <v>MT</v>
      </c>
      <c r="C725" s="3" t="s">
        <v>1526</v>
      </c>
      <c r="D725" s="3">
        <v>6</v>
      </c>
      <c r="E725" s="11">
        <f t="shared" si="257"/>
        <v>0</v>
      </c>
      <c r="F725" s="11">
        <f t="shared" si="258"/>
        <v>1</v>
      </c>
      <c r="G725" s="7">
        <v>22.176791318554059</v>
      </c>
      <c r="H725" s="11">
        <f t="shared" si="259"/>
        <v>0.44353582637108119</v>
      </c>
      <c r="I725" s="7">
        <f t="shared" si="260"/>
        <v>-23803729.468085367</v>
      </c>
      <c r="J725" s="7">
        <v>32560563.90857143</v>
      </c>
      <c r="K725" s="12">
        <v>0.11</v>
      </c>
      <c r="L725" s="7">
        <v>-1040759.45</v>
      </c>
      <c r="M725" s="10">
        <f t="shared" si="261"/>
        <v>3.1963802989481531E-2</v>
      </c>
      <c r="N725" s="12">
        <f t="shared" si="262"/>
        <v>0.14196380298948152</v>
      </c>
      <c r="O725" s="7">
        <f t="shared" si="263"/>
        <v>-1428223.7680851219</v>
      </c>
      <c r="P725" s="11">
        <f t="shared" si="264"/>
        <v>4.3863606665274862E-2</v>
      </c>
      <c r="Q725" s="12">
        <f t="shared" si="265"/>
        <v>0.15386360666527488</v>
      </c>
      <c r="R725" s="12">
        <f t="shared" si="267"/>
        <v>1.1899803675793352E-2</v>
      </c>
      <c r="S725" s="12">
        <f t="shared" si="268"/>
        <v>8.3822801483241838E-2</v>
      </c>
      <c r="T725" s="7">
        <f t="shared" si="269"/>
        <v>-42776751.129999995</v>
      </c>
      <c r="U725" s="7">
        <f t="shared" si="270"/>
        <v>35974992.390000001</v>
      </c>
      <c r="V725" s="7">
        <f t="shared" si="270"/>
        <v>48829744.189999998</v>
      </c>
      <c r="W725" s="7">
        <f t="shared" si="270"/>
        <v>31073035.16</v>
      </c>
      <c r="X725" s="7">
        <f t="shared" si="270"/>
        <v>1151035.83</v>
      </c>
      <c r="Y725" s="7" t="str">
        <f t="shared" si="271"/>
        <v/>
      </c>
      <c r="Z725" s="7" t="str">
        <f t="shared" si="272"/>
        <v/>
      </c>
      <c r="AA725" s="7" t="str">
        <f t="shared" si="273"/>
        <v/>
      </c>
      <c r="AB725" s="7" t="str">
        <f t="shared" si="273"/>
        <v/>
      </c>
      <c r="AC725" s="8" t="str">
        <f t="shared" si="274"/>
        <v/>
      </c>
      <c r="AE725" s="9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>
        <v>22127155.899999999</v>
      </c>
      <c r="AR725" s="7">
        <v>32056158.640000001</v>
      </c>
      <c r="AS725" s="7">
        <v>22670390.68</v>
      </c>
      <c r="AT725" s="7">
        <v>2410722.7200000002</v>
      </c>
      <c r="AU725" s="7">
        <v>28187018.629999999</v>
      </c>
      <c r="AV725" s="7">
        <v>36561561.140000001</v>
      </c>
      <c r="AW725" s="7">
        <v>23252403.170000002</v>
      </c>
      <c r="AX725" s="7">
        <v>1780870.92</v>
      </c>
      <c r="AY725" s="7">
        <v>35974992.390000001</v>
      </c>
      <c r="AZ725" s="7">
        <v>48829744.189999998</v>
      </c>
      <c r="BA725" s="7">
        <v>31073035.16</v>
      </c>
      <c r="BB725" s="7">
        <v>1151035.83</v>
      </c>
      <c r="BC725" s="7"/>
      <c r="BD725" s="7"/>
      <c r="BE725" s="7"/>
      <c r="BF725" s="7"/>
    </row>
    <row r="726" spans="1:58" hidden="1" x14ac:dyDescent="0.25">
      <c r="A726" s="3" t="s">
        <v>366</v>
      </c>
      <c r="B726" s="3" t="str">
        <f t="shared" si="266"/>
        <v>MG</v>
      </c>
      <c r="C726" s="3" t="s">
        <v>1530</v>
      </c>
      <c r="D726" s="3">
        <v>6</v>
      </c>
      <c r="E726" s="11">
        <f t="shared" si="257"/>
        <v>0</v>
      </c>
      <c r="F726" s="11">
        <f t="shared" si="258"/>
        <v>1</v>
      </c>
      <c r="G726" s="7">
        <v>26.086759667564777</v>
      </c>
      <c r="H726" s="11">
        <f t="shared" si="259"/>
        <v>0.52173519335129559</v>
      </c>
      <c r="I726" s="7">
        <f t="shared" si="260"/>
        <v>-12188010.107979808</v>
      </c>
      <c r="J726" s="7">
        <v>21183380.66</v>
      </c>
      <c r="K726" s="12">
        <v>0.11</v>
      </c>
      <c r="L726" s="7">
        <v>-818027.78</v>
      </c>
      <c r="M726" s="10">
        <f t="shared" si="261"/>
        <v>3.8616488705443486E-2</v>
      </c>
      <c r="N726" s="12">
        <f t="shared" si="262"/>
        <v>0.14861648870544347</v>
      </c>
      <c r="O726" s="7">
        <f t="shared" si="263"/>
        <v>-731280.60647878842</v>
      </c>
      <c r="P726" s="11">
        <f t="shared" si="264"/>
        <v>3.4521430654345257E-2</v>
      </c>
      <c r="Q726" s="12">
        <f t="shared" si="265"/>
        <v>0.14452143065434525</v>
      </c>
      <c r="R726" s="12">
        <f t="shared" si="267"/>
        <v>-4.0950580510982215E-3</v>
      </c>
      <c r="S726" s="12">
        <f t="shared" si="268"/>
        <v>-2.7554533731547037E-2</v>
      </c>
      <c r="T726" s="7">
        <f t="shared" si="269"/>
        <v>-25483811.349999998</v>
      </c>
      <c r="U726" s="7">
        <f t="shared" si="270"/>
        <v>8273221.7599999998</v>
      </c>
      <c r="V726" s="7">
        <f t="shared" si="270"/>
        <v>26321873.34</v>
      </c>
      <c r="W726" s="7">
        <f t="shared" si="270"/>
        <v>7435159.7699999996</v>
      </c>
      <c r="X726" s="7">
        <f t="shared" si="270"/>
        <v>0</v>
      </c>
      <c r="Y726" s="7" t="str">
        <f t="shared" si="271"/>
        <v/>
      </c>
      <c r="Z726" s="7" t="str">
        <f t="shared" si="272"/>
        <v/>
      </c>
      <c r="AA726" s="7" t="str">
        <f t="shared" si="273"/>
        <v/>
      </c>
      <c r="AB726" s="7" t="str">
        <f t="shared" si="273"/>
        <v/>
      </c>
      <c r="AC726" s="8" t="str">
        <f t="shared" si="274"/>
        <v/>
      </c>
      <c r="AE726" s="9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>
        <v>0</v>
      </c>
      <c r="AR726" s="7">
        <v>0</v>
      </c>
      <c r="AS726" s="7">
        <v>0</v>
      </c>
      <c r="AT726" s="7">
        <v>0</v>
      </c>
      <c r="AU726" s="7">
        <v>1868079.74</v>
      </c>
      <c r="AV726" s="7">
        <v>22200390.789999999</v>
      </c>
      <c r="AW726" s="7">
        <v>4550596.8499999996</v>
      </c>
      <c r="AX726" s="7">
        <v>729476.42</v>
      </c>
      <c r="AY726" s="7">
        <v>8273221.7599999998</v>
      </c>
      <c r="AZ726" s="7">
        <v>26321873.34</v>
      </c>
      <c r="BA726" s="7">
        <v>7435159.7699999996</v>
      </c>
      <c r="BB726" s="7">
        <v>0</v>
      </c>
      <c r="BC726" s="7"/>
      <c r="BD726" s="7"/>
      <c r="BE726" s="7"/>
      <c r="BF726" s="7"/>
    </row>
    <row r="727" spans="1:58" hidden="1" x14ac:dyDescent="0.25">
      <c r="A727" s="3" t="s">
        <v>49</v>
      </c>
      <c r="B727" s="3" t="str">
        <f t="shared" si="266"/>
        <v>BA</v>
      </c>
      <c r="C727" s="3" t="s">
        <v>1528</v>
      </c>
      <c r="D727" s="3">
        <v>4</v>
      </c>
      <c r="E727" s="11">
        <f t="shared" si="257"/>
        <v>0.22255378396482881</v>
      </c>
      <c r="F727" s="11">
        <f t="shared" si="258"/>
        <v>0.77744621603517117</v>
      </c>
      <c r="G727" s="7">
        <v>10.822127026301454</v>
      </c>
      <c r="H727" s="11">
        <f t="shared" si="259"/>
        <v>0.16827243412100049</v>
      </c>
      <c r="I727" s="7">
        <f t="shared" si="260"/>
        <v>-363711969.87522537</v>
      </c>
      <c r="J727" s="7">
        <v>108242980.5</v>
      </c>
      <c r="K727" s="12">
        <v>0.11</v>
      </c>
      <c r="L727" s="7">
        <v>-4044349.18</v>
      </c>
      <c r="M727" s="10">
        <f t="shared" si="261"/>
        <v>3.7363616202345795E-2</v>
      </c>
      <c r="N727" s="12">
        <f t="shared" si="262"/>
        <v>0.14736361620234578</v>
      </c>
      <c r="O727" s="7">
        <f t="shared" si="263"/>
        <v>-21822718.192513522</v>
      </c>
      <c r="P727" s="11">
        <f t="shared" si="264"/>
        <v>0.20160862248719696</v>
      </c>
      <c r="Q727" s="12">
        <f t="shared" si="265"/>
        <v>0.31160862248719695</v>
      </c>
      <c r="R727" s="12">
        <f t="shared" si="267"/>
        <v>0.16424500628485117</v>
      </c>
      <c r="S727" s="12">
        <f t="shared" si="268"/>
        <v>1.1145560248692963</v>
      </c>
      <c r="T727" s="7">
        <f t="shared" si="269"/>
        <v>-437297000.59999996</v>
      </c>
      <c r="U727" s="7">
        <f t="shared" si="270"/>
        <v>95000537.049999997</v>
      </c>
      <c r="V727" s="7">
        <f t="shared" si="270"/>
        <v>339974898.39999998</v>
      </c>
      <c r="W727" s="7">
        <f t="shared" si="270"/>
        <v>192322639.25</v>
      </c>
      <c r="X727" s="7">
        <f t="shared" si="270"/>
        <v>0</v>
      </c>
      <c r="Y727" s="7" t="str">
        <f t="shared" si="271"/>
        <v/>
      </c>
      <c r="Z727" s="7" t="str">
        <f t="shared" si="272"/>
        <v/>
      </c>
      <c r="AA727" s="7" t="str">
        <f t="shared" si="273"/>
        <v/>
      </c>
      <c r="AB727" s="7" t="str">
        <f t="shared" si="273"/>
        <v/>
      </c>
      <c r="AC727" s="8" t="str">
        <f t="shared" si="274"/>
        <v/>
      </c>
      <c r="AE727" s="9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>
        <v>53461576.740000002</v>
      </c>
      <c r="AR727" s="7">
        <v>313189142.68000001</v>
      </c>
      <c r="AS727" s="7">
        <v>95564310.030000001</v>
      </c>
      <c r="AT727" s="7">
        <v>0</v>
      </c>
      <c r="AU727" s="7">
        <v>70769405.939999998</v>
      </c>
      <c r="AV727" s="7">
        <v>331374801.18000001</v>
      </c>
      <c r="AW727" s="7">
        <v>132200447.73</v>
      </c>
      <c r="AX727" s="7">
        <v>0</v>
      </c>
      <c r="AY727" s="7">
        <v>95000537.049999997</v>
      </c>
      <c r="AZ727" s="7">
        <v>339974898.39999998</v>
      </c>
      <c r="BA727" s="7">
        <v>192322639.25</v>
      </c>
      <c r="BB727" s="7">
        <v>0</v>
      </c>
      <c r="BC727" s="7"/>
      <c r="BD727" s="7"/>
      <c r="BE727" s="7"/>
      <c r="BF727" s="7"/>
    </row>
    <row r="728" spans="1:58" hidden="1" x14ac:dyDescent="0.25">
      <c r="A728" s="3" t="s">
        <v>78</v>
      </c>
      <c r="B728" s="3" t="str">
        <f t="shared" si="266"/>
        <v>CE</v>
      </c>
      <c r="C728" s="3" t="s">
        <v>1528</v>
      </c>
      <c r="D728" s="3">
        <v>4</v>
      </c>
      <c r="E728" s="11">
        <f t="shared" si="257"/>
        <v>0</v>
      </c>
      <c r="F728" s="11">
        <f t="shared" si="258"/>
        <v>1</v>
      </c>
      <c r="G728" s="7">
        <v>18.692792564996974</v>
      </c>
      <c r="H728" s="11">
        <f t="shared" si="259"/>
        <v>0.37385585129993948</v>
      </c>
      <c r="I728" s="7">
        <f t="shared" si="260"/>
        <v>-385435044.93578988</v>
      </c>
      <c r="J728" s="7">
        <v>127761021.51000001</v>
      </c>
      <c r="K728" s="12">
        <v>0.11</v>
      </c>
      <c r="L728" s="7">
        <v>-5161545.2699999996</v>
      </c>
      <c r="M728" s="10">
        <f t="shared" si="261"/>
        <v>4.0400000007795797E-2</v>
      </c>
      <c r="N728" s="12">
        <f t="shared" si="262"/>
        <v>0.1504000000077958</v>
      </c>
      <c r="O728" s="7">
        <f t="shared" si="263"/>
        <v>-23126102.696147393</v>
      </c>
      <c r="P728" s="11">
        <f t="shared" si="264"/>
        <v>0.18101062767674636</v>
      </c>
      <c r="Q728" s="12">
        <f t="shared" si="265"/>
        <v>0.29101062767674635</v>
      </c>
      <c r="R728" s="12">
        <f t="shared" si="267"/>
        <v>0.14061062766895055</v>
      </c>
      <c r="S728" s="12">
        <f t="shared" si="268"/>
        <v>0.93491108817594526</v>
      </c>
      <c r="T728" s="7">
        <f t="shared" si="269"/>
        <v>-615569187.60000002</v>
      </c>
      <c r="U728" s="7">
        <f t="shared" si="270"/>
        <v>170109803.24000001</v>
      </c>
      <c r="V728" s="7">
        <f t="shared" si="270"/>
        <v>619462810.97000003</v>
      </c>
      <c r="W728" s="7">
        <f t="shared" si="270"/>
        <v>166216179.87</v>
      </c>
      <c r="X728" s="7">
        <f t="shared" si="270"/>
        <v>0</v>
      </c>
      <c r="Y728" s="7" t="str">
        <f t="shared" si="271"/>
        <v/>
      </c>
      <c r="Z728" s="7" t="str">
        <f t="shared" si="272"/>
        <v/>
      </c>
      <c r="AA728" s="7" t="str">
        <f t="shared" si="273"/>
        <v/>
      </c>
      <c r="AB728" s="7" t="str">
        <f t="shared" si="273"/>
        <v/>
      </c>
      <c r="AC728" s="8" t="str">
        <f t="shared" si="274"/>
        <v/>
      </c>
      <c r="AE728" s="9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>
        <v>106798983.61</v>
      </c>
      <c r="AR728" s="7">
        <v>297304558.08999997</v>
      </c>
      <c r="AS728" s="7">
        <v>115144102.48</v>
      </c>
      <c r="AT728" s="7">
        <v>13821696.84</v>
      </c>
      <c r="AU728" s="7">
        <v>137542654.61000001</v>
      </c>
      <c r="AV728" s="7">
        <v>300181724.68000001</v>
      </c>
      <c r="AW728" s="7">
        <v>149035194.47999999</v>
      </c>
      <c r="AX728" s="7">
        <v>14072287.01</v>
      </c>
      <c r="AY728" s="7">
        <v>170109803.24000001</v>
      </c>
      <c r="AZ728" s="7">
        <v>619462810.97000003</v>
      </c>
      <c r="BA728" s="7">
        <v>166216179.87</v>
      </c>
      <c r="BB728" s="7">
        <v>0</v>
      </c>
      <c r="BC728" s="7"/>
      <c r="BD728" s="7"/>
      <c r="BE728" s="7"/>
      <c r="BF728" s="7"/>
    </row>
    <row r="729" spans="1:58" hidden="1" x14ac:dyDescent="0.25">
      <c r="A729" s="3" t="s">
        <v>722</v>
      </c>
      <c r="B729" s="3" t="str">
        <f t="shared" si="266"/>
        <v>PI</v>
      </c>
      <c r="C729" s="3" t="s">
        <v>1528</v>
      </c>
      <c r="D729" s="3">
        <v>7</v>
      </c>
      <c r="E729" s="11">
        <f t="shared" si="257"/>
        <v>0</v>
      </c>
      <c r="F729" s="11">
        <f t="shared" si="258"/>
        <v>1</v>
      </c>
      <c r="G729" s="7">
        <v>21.402763540574444</v>
      </c>
      <c r="H729" s="11">
        <f t="shared" si="259"/>
        <v>0.42805527081148886</v>
      </c>
      <c r="I729" s="7">
        <f t="shared" si="260"/>
        <v>-6083760.8649289496</v>
      </c>
      <c r="J729" s="7">
        <v>3951816.32</v>
      </c>
      <c r="K729" s="12">
        <v>0.11</v>
      </c>
      <c r="L729" s="7">
        <v>-74689.33</v>
      </c>
      <c r="M729" s="10">
        <f t="shared" si="261"/>
        <v>1.8900000392730806E-2</v>
      </c>
      <c r="N729" s="12">
        <f t="shared" si="262"/>
        <v>0.12890000039273081</v>
      </c>
      <c r="O729" s="7">
        <f t="shared" si="263"/>
        <v>-365025.65189573698</v>
      </c>
      <c r="P729" s="11">
        <f t="shared" si="264"/>
        <v>9.2369083565031943E-2</v>
      </c>
      <c r="Q729" s="12">
        <f t="shared" si="265"/>
        <v>0.20236908356503194</v>
      </c>
      <c r="R729" s="12">
        <f t="shared" si="267"/>
        <v>7.3469083172301136E-2</v>
      </c>
      <c r="S729" s="12">
        <f t="shared" si="268"/>
        <v>0.56996961170253302</v>
      </c>
      <c r="T729" s="7">
        <f t="shared" si="269"/>
        <v>-10636973.390000001</v>
      </c>
      <c r="U729" s="7">
        <f t="shared" si="270"/>
        <v>2301228.35</v>
      </c>
      <c r="V729" s="7">
        <f t="shared" si="270"/>
        <v>11178291.58</v>
      </c>
      <c r="W729" s="7">
        <f t="shared" si="270"/>
        <v>1759910.16</v>
      </c>
      <c r="X729" s="7">
        <f t="shared" si="270"/>
        <v>0</v>
      </c>
      <c r="Y729" s="7" t="str">
        <f t="shared" si="271"/>
        <v/>
      </c>
      <c r="Z729" s="7" t="str">
        <f t="shared" si="272"/>
        <v/>
      </c>
      <c r="AA729" s="7" t="str">
        <f t="shared" si="273"/>
        <v/>
      </c>
      <c r="AB729" s="7" t="str">
        <f t="shared" si="273"/>
        <v/>
      </c>
      <c r="AC729" s="8" t="str">
        <f t="shared" si="274"/>
        <v/>
      </c>
      <c r="AE729" s="9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>
        <v>838753.73</v>
      </c>
      <c r="AR729" s="7">
        <v>7565823.3799999999</v>
      </c>
      <c r="AS729" s="7">
        <v>301548.11</v>
      </c>
      <c r="AT729" s="7">
        <v>0</v>
      </c>
      <c r="AU729" s="7">
        <v>1598673.71</v>
      </c>
      <c r="AV729" s="7">
        <v>11631408.810000001</v>
      </c>
      <c r="AW729" s="7">
        <v>1273117.45</v>
      </c>
      <c r="AX729" s="7">
        <v>0</v>
      </c>
      <c r="AY729" s="7">
        <v>2301228.35</v>
      </c>
      <c r="AZ729" s="7">
        <v>11178291.58</v>
      </c>
      <c r="BA729" s="7">
        <v>1759910.16</v>
      </c>
      <c r="BB729" s="7">
        <v>0</v>
      </c>
      <c r="BC729" s="7"/>
      <c r="BD729" s="7"/>
      <c r="BE729" s="7"/>
      <c r="BF729" s="7"/>
    </row>
    <row r="730" spans="1:58" hidden="1" x14ac:dyDescent="0.25">
      <c r="A730" s="3" t="s">
        <v>644</v>
      </c>
      <c r="B730" s="3" t="str">
        <f t="shared" si="266"/>
        <v>PE</v>
      </c>
      <c r="C730" s="3" t="s">
        <v>1528</v>
      </c>
      <c r="D730" s="3">
        <v>6</v>
      </c>
      <c r="E730" s="11">
        <f t="shared" si="257"/>
        <v>0.43349084765829643</v>
      </c>
      <c r="F730" s="11">
        <f t="shared" si="258"/>
        <v>0.56650915234170363</v>
      </c>
      <c r="G730" s="7">
        <v>13.152596343938342</v>
      </c>
      <c r="H730" s="11">
        <f t="shared" si="259"/>
        <v>0.149021324117942</v>
      </c>
      <c r="I730" s="7">
        <f t="shared" si="260"/>
        <v>-29440824.276744176</v>
      </c>
      <c r="J730" s="7">
        <v>4845418.5199999996</v>
      </c>
      <c r="K730" s="12">
        <v>0.14000000000000001</v>
      </c>
      <c r="L730" s="7">
        <v>-193816.74</v>
      </c>
      <c r="M730" s="10">
        <f t="shared" si="261"/>
        <v>3.9999999834895585E-2</v>
      </c>
      <c r="N730" s="12">
        <f t="shared" si="262"/>
        <v>0.17999999983489559</v>
      </c>
      <c r="O730" s="7">
        <f t="shared" si="263"/>
        <v>-1766449.4566046505</v>
      </c>
      <c r="P730" s="11">
        <f t="shared" si="264"/>
        <v>0.36456075967709195</v>
      </c>
      <c r="Q730" s="12">
        <f t="shared" si="265"/>
        <v>0.50456075967709202</v>
      </c>
      <c r="R730" s="12">
        <f t="shared" si="267"/>
        <v>0.32456075984219646</v>
      </c>
      <c r="S730" s="12">
        <f t="shared" si="268"/>
        <v>1.8031153341105486</v>
      </c>
      <c r="T730" s="7">
        <f t="shared" si="269"/>
        <v>-34596430.100000001</v>
      </c>
      <c r="U730" s="7">
        <f t="shared" si="270"/>
        <v>5587892.2000000002</v>
      </c>
      <c r="V730" s="7">
        <f t="shared" si="270"/>
        <v>19599194.289999999</v>
      </c>
      <c r="W730" s="7">
        <f t="shared" si="270"/>
        <v>20585128.010000002</v>
      </c>
      <c r="X730" s="7">
        <f t="shared" si="270"/>
        <v>0</v>
      </c>
      <c r="Y730" s="7" t="str">
        <f t="shared" si="271"/>
        <v/>
      </c>
      <c r="Z730" s="7" t="str">
        <f t="shared" si="272"/>
        <v/>
      </c>
      <c r="AA730" s="7" t="str">
        <f t="shared" si="273"/>
        <v/>
      </c>
      <c r="AB730" s="7" t="str">
        <f t="shared" si="273"/>
        <v/>
      </c>
      <c r="AC730" s="8" t="str">
        <f t="shared" si="274"/>
        <v/>
      </c>
      <c r="AE730" s="9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>
        <v>4699847.8</v>
      </c>
      <c r="AR730" s="7">
        <v>10525525.48</v>
      </c>
      <c r="AS730" s="7">
        <v>10448182.619999999</v>
      </c>
      <c r="AT730" s="7">
        <v>205751.13</v>
      </c>
      <c r="AU730" s="7">
        <v>4841804.17</v>
      </c>
      <c r="AV730" s="7">
        <v>16586631.5</v>
      </c>
      <c r="AW730" s="7">
        <v>17787603.82</v>
      </c>
      <c r="AX730" s="7">
        <v>0</v>
      </c>
      <c r="AY730" s="7">
        <v>5587892.2000000002</v>
      </c>
      <c r="AZ730" s="7">
        <v>19599194.289999999</v>
      </c>
      <c r="BA730" s="7">
        <v>20585128.010000002</v>
      </c>
      <c r="BB730" s="7">
        <v>0</v>
      </c>
      <c r="BC730" s="7"/>
      <c r="BD730" s="7"/>
      <c r="BE730" s="7"/>
      <c r="BF730" s="7"/>
    </row>
    <row r="731" spans="1:58" hidden="1" x14ac:dyDescent="0.25">
      <c r="A731" s="3" t="s">
        <v>931</v>
      </c>
      <c r="B731" s="3" t="str">
        <f t="shared" si="266"/>
        <v>RN</v>
      </c>
      <c r="C731" s="3" t="s">
        <v>1528</v>
      </c>
      <c r="D731" s="3">
        <v>6</v>
      </c>
      <c r="E731" s="11">
        <f t="shared" si="257"/>
        <v>0</v>
      </c>
      <c r="F731" s="11">
        <f t="shared" si="258"/>
        <v>1</v>
      </c>
      <c r="G731" s="7">
        <v>19.025932860619477</v>
      </c>
      <c r="H731" s="11">
        <f t="shared" si="259"/>
        <v>0.38051865721238953</v>
      </c>
      <c r="I731" s="7">
        <f t="shared" si="260"/>
        <v>-33177362.23895565</v>
      </c>
      <c r="J731" s="7">
        <v>14331118.515000001</v>
      </c>
      <c r="K731" s="12">
        <v>0.11</v>
      </c>
      <c r="L731" s="7">
        <v>-283920.02</v>
      </c>
      <c r="M731" s="10">
        <f t="shared" si="261"/>
        <v>1.9811434795046073E-2</v>
      </c>
      <c r="N731" s="12">
        <f t="shared" si="262"/>
        <v>0.12981143479504609</v>
      </c>
      <c r="O731" s="7">
        <f t="shared" si="263"/>
        <v>-1990641.7343373389</v>
      </c>
      <c r="P731" s="11">
        <f t="shared" si="264"/>
        <v>0.13890344513261732</v>
      </c>
      <c r="Q731" s="12">
        <f t="shared" si="265"/>
        <v>0.24890344513261731</v>
      </c>
      <c r="R731" s="12">
        <f t="shared" si="267"/>
        <v>0.11909201033757122</v>
      </c>
      <c r="S731" s="12">
        <f t="shared" si="268"/>
        <v>0.91742311088079931</v>
      </c>
      <c r="T731" s="7">
        <f t="shared" si="269"/>
        <v>-53556677.089999996</v>
      </c>
      <c r="U731" s="7">
        <f t="shared" si="270"/>
        <v>699177.27</v>
      </c>
      <c r="V731" s="7">
        <f t="shared" si="270"/>
        <v>54255854.359999999</v>
      </c>
      <c r="W731" s="7">
        <f t="shared" si="270"/>
        <v>0</v>
      </c>
      <c r="X731" s="7">
        <f t="shared" si="270"/>
        <v>0</v>
      </c>
      <c r="Y731" s="7" t="str">
        <f t="shared" si="271"/>
        <v/>
      </c>
      <c r="Z731" s="7" t="str">
        <f t="shared" si="272"/>
        <v/>
      </c>
      <c r="AA731" s="7" t="str">
        <f t="shared" si="273"/>
        <v/>
      </c>
      <c r="AB731" s="7" t="str">
        <f t="shared" si="273"/>
        <v/>
      </c>
      <c r="AC731" s="8" t="str">
        <f t="shared" si="274"/>
        <v/>
      </c>
      <c r="AE731" s="9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>
        <v>0</v>
      </c>
      <c r="AV731" s="7">
        <v>30680542.030000001</v>
      </c>
      <c r="AW731" s="7">
        <v>0</v>
      </c>
      <c r="AX731" s="7">
        <v>0</v>
      </c>
      <c r="AY731" s="7">
        <v>699177.27</v>
      </c>
      <c r="AZ731" s="7">
        <v>54255854.359999999</v>
      </c>
      <c r="BA731" s="7">
        <v>0</v>
      </c>
      <c r="BB731" s="7">
        <v>0</v>
      </c>
      <c r="BC731" s="7"/>
      <c r="BD731" s="7"/>
      <c r="BE731" s="7"/>
      <c r="BF731" s="7"/>
    </row>
    <row r="732" spans="1:58" hidden="1" x14ac:dyDescent="0.25">
      <c r="A732" s="3" t="s">
        <v>367</v>
      </c>
      <c r="B732" s="3" t="str">
        <f t="shared" si="266"/>
        <v>MG</v>
      </c>
      <c r="C732" s="3" t="s">
        <v>1530</v>
      </c>
      <c r="D732" s="3">
        <v>3</v>
      </c>
      <c r="E732" s="11">
        <f t="shared" si="257"/>
        <v>0.45279318067481356</v>
      </c>
      <c r="F732" s="11">
        <f t="shared" si="258"/>
        <v>0.54720681932518644</v>
      </c>
      <c r="G732" s="7">
        <v>47.365576482344828</v>
      </c>
      <c r="H732" s="11">
        <f t="shared" si="259"/>
        <v>0.51837532904815531</v>
      </c>
      <c r="I732" s="7">
        <f t="shared" si="260"/>
        <v>-1252317086.8481488</v>
      </c>
      <c r="J732" s="7">
        <v>307196644.98857147</v>
      </c>
      <c r="K732" s="12">
        <v>0.12</v>
      </c>
      <c r="L732" s="7">
        <v>-82207800.450000003</v>
      </c>
      <c r="M732" s="10">
        <f t="shared" si="261"/>
        <v>0.26760643968965986</v>
      </c>
      <c r="N732" s="12">
        <f t="shared" si="262"/>
        <v>0.38760643968965985</v>
      </c>
      <c r="O732" s="7">
        <f t="shared" si="263"/>
        <v>-75139025.210888922</v>
      </c>
      <c r="P732" s="11">
        <f t="shared" si="264"/>
        <v>0.24459585232021103</v>
      </c>
      <c r="Q732" s="12">
        <f t="shared" si="265"/>
        <v>0.36459585232021102</v>
      </c>
      <c r="R732" s="12">
        <f t="shared" si="267"/>
        <v>-2.3010587369448832E-2</v>
      </c>
      <c r="S732" s="12">
        <f t="shared" si="268"/>
        <v>-5.9365854158337616E-2</v>
      </c>
      <c r="T732" s="7">
        <f t="shared" si="269"/>
        <v>-2600192976.77</v>
      </c>
      <c r="U732" s="7">
        <f t="shared" si="270"/>
        <v>64668048.210000001</v>
      </c>
      <c r="V732" s="7">
        <f t="shared" si="270"/>
        <v>1422843328.45</v>
      </c>
      <c r="W732" s="7">
        <f t="shared" si="270"/>
        <v>1242017696.53</v>
      </c>
      <c r="X732" s="7">
        <f t="shared" si="270"/>
        <v>0</v>
      </c>
      <c r="Y732" s="7" t="str">
        <f t="shared" si="271"/>
        <v/>
      </c>
      <c r="Z732" s="7" t="str">
        <f t="shared" si="272"/>
        <v/>
      </c>
      <c r="AA732" s="7" t="str">
        <f t="shared" si="273"/>
        <v/>
      </c>
      <c r="AB732" s="7" t="str">
        <f t="shared" si="273"/>
        <v/>
      </c>
      <c r="AC732" s="8" t="str">
        <f t="shared" si="274"/>
        <v/>
      </c>
      <c r="AE732" s="9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>
        <v>88640696.329999998</v>
      </c>
      <c r="AR732" s="7">
        <v>1513099546.27</v>
      </c>
      <c r="AS732" s="7">
        <v>1154276028.6700001</v>
      </c>
      <c r="AT732" s="7">
        <v>0</v>
      </c>
      <c r="AU732" s="7">
        <v>64668048.210000001</v>
      </c>
      <c r="AV732" s="7">
        <v>1422843328.45</v>
      </c>
      <c r="AW732" s="7">
        <v>1242017696.53</v>
      </c>
      <c r="AX732" s="7">
        <v>0</v>
      </c>
      <c r="AY732" s="7"/>
      <c r="AZ732" s="7"/>
      <c r="BA732" s="7"/>
      <c r="BB732" s="7"/>
      <c r="BC732" s="7"/>
      <c r="BD732" s="7"/>
      <c r="BE732" s="7"/>
      <c r="BF732" s="7"/>
    </row>
    <row r="733" spans="1:58" hidden="1" x14ac:dyDescent="0.25">
      <c r="A733" s="3" t="s">
        <v>1106</v>
      </c>
      <c r="B733" s="3" t="str">
        <f t="shared" si="266"/>
        <v>RS</v>
      </c>
      <c r="C733" s="3" t="s">
        <v>1529</v>
      </c>
      <c r="D733" s="3">
        <v>6</v>
      </c>
      <c r="E733" s="11">
        <f t="shared" si="257"/>
        <v>0</v>
      </c>
      <c r="F733" s="11">
        <f t="shared" si="258"/>
        <v>1</v>
      </c>
      <c r="G733" s="7">
        <v>19.514953441628663</v>
      </c>
      <c r="H733" s="11">
        <f t="shared" si="259"/>
        <v>0.39029906883257326</v>
      </c>
      <c r="I733" s="7">
        <f t="shared" si="260"/>
        <v>-33701411.757713951</v>
      </c>
      <c r="J733" s="7">
        <v>15939568.48</v>
      </c>
      <c r="K733" s="12">
        <v>0.11</v>
      </c>
      <c r="L733" s="7">
        <v>-3089088.37</v>
      </c>
      <c r="M733" s="10">
        <f t="shared" si="261"/>
        <v>0.19379999991066257</v>
      </c>
      <c r="N733" s="12">
        <f t="shared" si="262"/>
        <v>0.30379999991066259</v>
      </c>
      <c r="O733" s="7">
        <f t="shared" si="263"/>
        <v>-2022084.7054628369</v>
      </c>
      <c r="P733" s="11">
        <f t="shared" si="264"/>
        <v>0.12685943838442212</v>
      </c>
      <c r="Q733" s="12">
        <f t="shared" si="265"/>
        <v>0.23685943838442214</v>
      </c>
      <c r="R733" s="12">
        <f t="shared" si="267"/>
        <v>-6.694056152624045E-2</v>
      </c>
      <c r="S733" s="12">
        <f t="shared" si="268"/>
        <v>-0.2203441788871805</v>
      </c>
      <c r="T733" s="7">
        <f t="shared" si="269"/>
        <v>-55275316.200000003</v>
      </c>
      <c r="U733" s="7">
        <f t="shared" si="270"/>
        <v>36384258.799999997</v>
      </c>
      <c r="V733" s="7">
        <f t="shared" si="270"/>
        <v>67971773</v>
      </c>
      <c r="W733" s="7">
        <f t="shared" si="270"/>
        <v>23687802</v>
      </c>
      <c r="X733" s="7">
        <f t="shared" si="270"/>
        <v>0</v>
      </c>
      <c r="Y733" s="7" t="str">
        <f t="shared" si="271"/>
        <v/>
      </c>
      <c r="Z733" s="7" t="str">
        <f t="shared" si="272"/>
        <v/>
      </c>
      <c r="AA733" s="7" t="str">
        <f t="shared" si="273"/>
        <v/>
      </c>
      <c r="AB733" s="7" t="str">
        <f t="shared" si="273"/>
        <v/>
      </c>
      <c r="AC733" s="8" t="str">
        <f t="shared" si="274"/>
        <v/>
      </c>
      <c r="AE733" s="9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>
        <v>23072868.010000002</v>
      </c>
      <c r="AR733" s="7">
        <v>-16085243.869999999</v>
      </c>
      <c r="AS733" s="7">
        <v>-1660835.76</v>
      </c>
      <c r="AT733" s="7">
        <v>0</v>
      </c>
      <c r="AU733" s="7">
        <v>28771407.420000002</v>
      </c>
      <c r="AV733" s="7">
        <v>59753101.420000002</v>
      </c>
      <c r="AW733" s="7">
        <v>17337580.579999998</v>
      </c>
      <c r="AX733" s="7">
        <v>0</v>
      </c>
      <c r="AY733" s="7">
        <v>36384258.799999997</v>
      </c>
      <c r="AZ733" s="7">
        <v>67971773</v>
      </c>
      <c r="BA733" s="7">
        <v>23687802</v>
      </c>
      <c r="BB733" s="7">
        <v>0</v>
      </c>
      <c r="BC733" s="7"/>
      <c r="BD733" s="7"/>
      <c r="BE733" s="7"/>
      <c r="BF733" s="7"/>
    </row>
    <row r="734" spans="1:58" hidden="1" x14ac:dyDescent="0.25">
      <c r="A734" s="3" t="s">
        <v>1398</v>
      </c>
      <c r="B734" s="3" t="str">
        <f t="shared" si="266"/>
        <v>SP</v>
      </c>
      <c r="C734" s="3" t="s">
        <v>1530</v>
      </c>
      <c r="D734" s="3">
        <v>7</v>
      </c>
      <c r="E734" s="11">
        <f t="shared" si="257"/>
        <v>0.356311469419757</v>
      </c>
      <c r="F734" s="11">
        <f t="shared" si="258"/>
        <v>0.643688530580243</v>
      </c>
      <c r="G734" s="7">
        <v>37.710429405082884</v>
      </c>
      <c r="H734" s="11">
        <f t="shared" si="259"/>
        <v>0.48547541782615578</v>
      </c>
      <c r="I734" s="7">
        <f t="shared" si="260"/>
        <v>-11817194.571440076</v>
      </c>
      <c r="J734" s="7">
        <v>4876588.09</v>
      </c>
      <c r="K734" s="12">
        <v>0.11</v>
      </c>
      <c r="L734" s="7">
        <v>-526671.51</v>
      </c>
      <c r="M734" s="10">
        <f t="shared" si="261"/>
        <v>0.10799999923717159</v>
      </c>
      <c r="N734" s="12">
        <f t="shared" si="262"/>
        <v>0.21799999923717159</v>
      </c>
      <c r="O734" s="7">
        <f t="shared" si="263"/>
        <v>-709031.67428640451</v>
      </c>
      <c r="P734" s="11">
        <f t="shared" si="264"/>
        <v>0.14539503054202074</v>
      </c>
      <c r="Q734" s="12">
        <f t="shared" si="265"/>
        <v>0.25539503054202073</v>
      </c>
      <c r="R734" s="12">
        <f t="shared" si="267"/>
        <v>3.7395031304849141E-2</v>
      </c>
      <c r="S734" s="12">
        <f t="shared" si="268"/>
        <v>0.17153684144817571</v>
      </c>
      <c r="T734" s="7">
        <f t="shared" si="269"/>
        <v>-22967210.859999999</v>
      </c>
      <c r="U734" s="7">
        <f t="shared" si="270"/>
        <v>4379871.67</v>
      </c>
      <c r="V734" s="7">
        <f t="shared" si="270"/>
        <v>14783730.210000001</v>
      </c>
      <c r="W734" s="7">
        <f t="shared" si="270"/>
        <v>12563352.32</v>
      </c>
      <c r="X734" s="7">
        <f t="shared" si="270"/>
        <v>0</v>
      </c>
      <c r="Y734" s="7" t="str">
        <f t="shared" si="271"/>
        <v/>
      </c>
      <c r="Z734" s="7" t="str">
        <f t="shared" si="272"/>
        <v/>
      </c>
      <c r="AA734" s="7" t="str">
        <f t="shared" si="273"/>
        <v/>
      </c>
      <c r="AB734" s="7" t="str">
        <f t="shared" si="273"/>
        <v/>
      </c>
      <c r="AC734" s="8" t="str">
        <f t="shared" si="274"/>
        <v/>
      </c>
      <c r="AE734" s="9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>
        <v>4657699.22</v>
      </c>
      <c r="AR734" s="7">
        <v>10505184.41</v>
      </c>
      <c r="AS734" s="7">
        <v>9027020.5399999991</v>
      </c>
      <c r="AT734" s="7">
        <v>14995044.289999999</v>
      </c>
      <c r="AU734" s="7">
        <v>5827919.8799999999</v>
      </c>
      <c r="AV734" s="7">
        <v>13747154.27</v>
      </c>
      <c r="AW734" s="7">
        <v>10923694.77</v>
      </c>
      <c r="AX734" s="7">
        <v>4305471.16</v>
      </c>
      <c r="AY734" s="7">
        <v>4379871.67</v>
      </c>
      <c r="AZ734" s="7">
        <v>14783730.210000001</v>
      </c>
      <c r="BA734" s="7">
        <v>12563352.32</v>
      </c>
      <c r="BB734" s="7">
        <v>0</v>
      </c>
      <c r="BC734" s="7"/>
      <c r="BD734" s="7"/>
      <c r="BE734" s="7"/>
      <c r="BF734" s="7"/>
    </row>
    <row r="735" spans="1:58" hidden="1" x14ac:dyDescent="0.25">
      <c r="A735" s="3" t="s">
        <v>1399</v>
      </c>
      <c r="B735" s="3" t="str">
        <f t="shared" si="266"/>
        <v>SP</v>
      </c>
      <c r="C735" s="3" t="s">
        <v>1530</v>
      </c>
      <c r="D735" s="3">
        <v>7</v>
      </c>
      <c r="E735" s="11">
        <f t="shared" si="257"/>
        <v>0</v>
      </c>
      <c r="F735" s="11">
        <f t="shared" si="258"/>
        <v>1</v>
      </c>
      <c r="G735" s="7">
        <v>37.581850197309869</v>
      </c>
      <c r="H735" s="11">
        <f t="shared" si="259"/>
        <v>0.75163700394619737</v>
      </c>
      <c r="I735" s="7">
        <f t="shared" si="260"/>
        <v>-1776371.4277287661</v>
      </c>
      <c r="J735" s="7">
        <v>4607636.8714285716</v>
      </c>
      <c r="K735" s="12">
        <v>0.11</v>
      </c>
      <c r="L735" s="7">
        <v>-201692.1</v>
      </c>
      <c r="M735" s="10">
        <f t="shared" si="261"/>
        <v>4.3773436498581217E-2</v>
      </c>
      <c r="N735" s="12">
        <f t="shared" si="262"/>
        <v>0.15377343649858122</v>
      </c>
      <c r="O735" s="7">
        <f t="shared" si="263"/>
        <v>-106582.28566372597</v>
      </c>
      <c r="P735" s="11">
        <f t="shared" si="264"/>
        <v>2.3131659164512403E-2</v>
      </c>
      <c r="Q735" s="12">
        <f t="shared" si="265"/>
        <v>0.13313165916451242</v>
      </c>
      <c r="R735" s="12">
        <f t="shared" si="267"/>
        <v>-2.06417773340688E-2</v>
      </c>
      <c r="S735" s="12">
        <f t="shared" si="268"/>
        <v>-0.13423500055719473</v>
      </c>
      <c r="T735" s="7">
        <f t="shared" si="269"/>
        <v>-7152319.2099999972</v>
      </c>
      <c r="U735" s="7">
        <f t="shared" si="270"/>
        <v>14633821.460000001</v>
      </c>
      <c r="V735" s="7">
        <f t="shared" si="270"/>
        <v>17598421.989999998</v>
      </c>
      <c r="W735" s="7">
        <f t="shared" si="270"/>
        <v>4187718.68</v>
      </c>
      <c r="X735" s="7">
        <f t="shared" si="270"/>
        <v>0</v>
      </c>
      <c r="Y735" s="7" t="str">
        <f t="shared" si="271"/>
        <v/>
      </c>
      <c r="Z735" s="7" t="str">
        <f t="shared" si="272"/>
        <v/>
      </c>
      <c r="AA735" s="7" t="str">
        <f t="shared" si="273"/>
        <v/>
      </c>
      <c r="AB735" s="7" t="str">
        <f t="shared" si="273"/>
        <v/>
      </c>
      <c r="AC735" s="8" t="str">
        <f t="shared" si="274"/>
        <v/>
      </c>
      <c r="AE735" s="9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>
        <v>10187469.060000001</v>
      </c>
      <c r="AR735" s="7">
        <v>13846116.619999999</v>
      </c>
      <c r="AS735" s="7">
        <v>2792209.15</v>
      </c>
      <c r="AT735" s="7">
        <v>0</v>
      </c>
      <c r="AU735" s="7">
        <v>11841099.189999999</v>
      </c>
      <c r="AV735" s="7">
        <v>15385967.92</v>
      </c>
      <c r="AW735" s="7">
        <v>3831161.86</v>
      </c>
      <c r="AX735" s="7">
        <v>0</v>
      </c>
      <c r="AY735" s="7">
        <v>14633821.460000001</v>
      </c>
      <c r="AZ735" s="7">
        <v>17598421.989999998</v>
      </c>
      <c r="BA735" s="7">
        <v>4187718.68</v>
      </c>
      <c r="BB735" s="7">
        <v>0</v>
      </c>
      <c r="BC735" s="7"/>
      <c r="BD735" s="7"/>
      <c r="BE735" s="7"/>
      <c r="BF735" s="7"/>
    </row>
    <row r="736" spans="1:58" hidden="1" x14ac:dyDescent="0.25">
      <c r="A736" s="3" t="s">
        <v>1400</v>
      </c>
      <c r="B736" s="3" t="str">
        <f t="shared" si="266"/>
        <v>SP</v>
      </c>
      <c r="C736" s="3" t="s">
        <v>1530</v>
      </c>
      <c r="D736" s="3">
        <v>4</v>
      </c>
      <c r="E736" s="11">
        <f t="shared" si="257"/>
        <v>1.8145626111756505E-2</v>
      </c>
      <c r="F736" s="11">
        <f t="shared" si="258"/>
        <v>0.98185437388824348</v>
      </c>
      <c r="G736" s="7">
        <v>18.961707076368235</v>
      </c>
      <c r="H736" s="11">
        <f t="shared" si="259"/>
        <v>0.37235270058639619</v>
      </c>
      <c r="I736" s="7">
        <f t="shared" si="260"/>
        <v>-734670446.60356963</v>
      </c>
      <c r="J736" s="7">
        <v>497358381.33999997</v>
      </c>
      <c r="K736" s="12">
        <v>0.11</v>
      </c>
      <c r="L736" s="7">
        <v>-40385500.560000002</v>
      </c>
      <c r="M736" s="10">
        <f t="shared" si="261"/>
        <v>8.1199999990332936E-2</v>
      </c>
      <c r="N736" s="12">
        <f t="shared" si="262"/>
        <v>0.19119999999033294</v>
      </c>
      <c r="O736" s="7">
        <f t="shared" si="263"/>
        <v>-44080226.796214178</v>
      </c>
      <c r="P736" s="11">
        <f t="shared" si="264"/>
        <v>8.8628700048145811E-2</v>
      </c>
      <c r="Q736" s="12">
        <f t="shared" si="265"/>
        <v>0.19862870004814581</v>
      </c>
      <c r="R736" s="12">
        <f t="shared" si="267"/>
        <v>7.4287000578128759E-3</v>
      </c>
      <c r="S736" s="12">
        <f t="shared" si="268"/>
        <v>3.8853033777136448E-2</v>
      </c>
      <c r="T736" s="7">
        <f t="shared" si="269"/>
        <v>-1170514789.5799999</v>
      </c>
      <c r="U736" s="7">
        <f t="shared" si="270"/>
        <v>1279139489.6400001</v>
      </c>
      <c r="V736" s="7">
        <f t="shared" si="270"/>
        <v>1149275065.8499999</v>
      </c>
      <c r="W736" s="7">
        <f t="shared" si="270"/>
        <v>1427613488.47</v>
      </c>
      <c r="X736" s="7">
        <f t="shared" si="270"/>
        <v>127234275.09999999</v>
      </c>
      <c r="Y736" s="7" t="str">
        <f t="shared" si="271"/>
        <v/>
      </c>
      <c r="Z736" s="7" t="str">
        <f t="shared" si="272"/>
        <v/>
      </c>
      <c r="AA736" s="7" t="str">
        <f t="shared" si="273"/>
        <v/>
      </c>
      <c r="AB736" s="7" t="str">
        <f t="shared" si="273"/>
        <v/>
      </c>
      <c r="AC736" s="8" t="str">
        <f t="shared" si="274"/>
        <v/>
      </c>
      <c r="AE736" s="9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>
        <v>1095844276.29</v>
      </c>
      <c r="AV736" s="7">
        <v>945447262.37</v>
      </c>
      <c r="AW736" s="7">
        <v>985535464.71000004</v>
      </c>
      <c r="AX736" s="7">
        <v>123798715.2</v>
      </c>
      <c r="AY736" s="7">
        <v>1279139489.6400001</v>
      </c>
      <c r="AZ736" s="7">
        <v>1149275065.8499999</v>
      </c>
      <c r="BA736" s="7">
        <v>1427613488.47</v>
      </c>
      <c r="BB736" s="7">
        <v>127234275.09999999</v>
      </c>
      <c r="BC736" s="7"/>
      <c r="BD736" s="7"/>
      <c r="BE736" s="7"/>
      <c r="BF736" s="7"/>
    </row>
    <row r="737" spans="1:58" hidden="1" x14ac:dyDescent="0.25">
      <c r="A737" s="3" t="s">
        <v>645</v>
      </c>
      <c r="B737" s="3" t="str">
        <f t="shared" si="266"/>
        <v>PE</v>
      </c>
      <c r="C737" s="3" t="s">
        <v>1528</v>
      </c>
      <c r="D737" s="3">
        <v>6</v>
      </c>
      <c r="E737" s="11">
        <f t="shared" si="257"/>
        <v>0.46593528540526263</v>
      </c>
      <c r="F737" s="11">
        <f t="shared" si="258"/>
        <v>0.53406471459473737</v>
      </c>
      <c r="G737" s="7">
        <v>17.789636673125951</v>
      </c>
      <c r="H737" s="11">
        <f t="shared" si="259"/>
        <v>0.19001634465154169</v>
      </c>
      <c r="I737" s="7">
        <f t="shared" si="260"/>
        <v>-49548321.801142871</v>
      </c>
      <c r="J737" s="7">
        <v>61172002.020000003</v>
      </c>
      <c r="K737" s="12">
        <v>0.11</v>
      </c>
      <c r="L737" s="7">
        <v>-5994856.2000000002</v>
      </c>
      <c r="M737" s="10">
        <f t="shared" si="261"/>
        <v>9.8000000033348592E-2</v>
      </c>
      <c r="N737" s="12">
        <f t="shared" si="262"/>
        <v>0.20800000003334859</v>
      </c>
      <c r="O737" s="7">
        <f t="shared" si="263"/>
        <v>-2972899.3080685721</v>
      </c>
      <c r="P737" s="11">
        <f t="shared" si="264"/>
        <v>4.8599019320907488E-2</v>
      </c>
      <c r="Q737" s="12">
        <f t="shared" si="265"/>
        <v>0.15859901932090748</v>
      </c>
      <c r="R737" s="12">
        <f t="shared" si="267"/>
        <v>-4.9400980712441117E-2</v>
      </c>
      <c r="S737" s="12">
        <f t="shared" si="268"/>
        <v>-0.23750471492558012</v>
      </c>
      <c r="T737" s="7">
        <f t="shared" si="269"/>
        <v>-61172002.019999996</v>
      </c>
      <c r="U737" s="7">
        <f t="shared" si="270"/>
        <v>9973.39</v>
      </c>
      <c r="V737" s="7">
        <f t="shared" si="270"/>
        <v>32669807.800000001</v>
      </c>
      <c r="W737" s="7">
        <f t="shared" si="270"/>
        <v>28512167.609999999</v>
      </c>
      <c r="X737" s="7">
        <f t="shared" si="270"/>
        <v>0</v>
      </c>
      <c r="Y737" s="7" t="str">
        <f t="shared" si="271"/>
        <v/>
      </c>
      <c r="Z737" s="7" t="str">
        <f t="shared" si="272"/>
        <v/>
      </c>
      <c r="AA737" s="7" t="str">
        <f t="shared" si="273"/>
        <v/>
      </c>
      <c r="AB737" s="7" t="str">
        <f t="shared" si="273"/>
        <v/>
      </c>
      <c r="AC737" s="8" t="str">
        <f t="shared" si="274"/>
        <v/>
      </c>
      <c r="AE737" s="9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>
        <v>32248.94</v>
      </c>
      <c r="AR737" s="7">
        <v>31053803.760000002</v>
      </c>
      <c r="AS737" s="7">
        <v>21204732.050000001</v>
      </c>
      <c r="AT737" s="7">
        <v>1995897.78</v>
      </c>
      <c r="AU737" s="7">
        <v>21323.37</v>
      </c>
      <c r="AV737" s="7">
        <v>33510512.420000002</v>
      </c>
      <c r="AW737" s="7">
        <v>15537700.98</v>
      </c>
      <c r="AX737" s="7">
        <v>2158088.16</v>
      </c>
      <c r="AY737" s="7">
        <v>9973.39</v>
      </c>
      <c r="AZ737" s="7">
        <v>32669807.800000001</v>
      </c>
      <c r="BA737" s="7">
        <v>28512167.609999999</v>
      </c>
      <c r="BB737" s="7">
        <v>0</v>
      </c>
      <c r="BC737" s="7"/>
      <c r="BD737" s="7"/>
      <c r="BE737" s="7"/>
      <c r="BF737" s="7"/>
    </row>
    <row r="738" spans="1:58" hidden="1" x14ac:dyDescent="0.25">
      <c r="A738" s="3" t="s">
        <v>646</v>
      </c>
      <c r="B738" s="3" t="str">
        <f t="shared" si="266"/>
        <v>PE</v>
      </c>
      <c r="C738" s="3" t="s">
        <v>1528</v>
      </c>
      <c r="D738" s="3">
        <v>6</v>
      </c>
      <c r="E738" s="11">
        <f t="shared" si="257"/>
        <v>0.35645580738153632</v>
      </c>
      <c r="F738" s="11">
        <f t="shared" si="258"/>
        <v>0.64354419261846374</v>
      </c>
      <c r="G738" s="7">
        <v>19.467874064495241</v>
      </c>
      <c r="H738" s="11">
        <f t="shared" si="259"/>
        <v>0.25056874593667039</v>
      </c>
      <c r="I738" s="7">
        <f t="shared" si="260"/>
        <v>-48010815.67311497</v>
      </c>
      <c r="J738" s="7">
        <v>7677852</v>
      </c>
      <c r="K738" s="12">
        <v>0.11</v>
      </c>
      <c r="L738" s="7">
        <v>-632655</v>
      </c>
      <c r="M738" s="10">
        <f t="shared" si="261"/>
        <v>8.2399999374825145E-2</v>
      </c>
      <c r="N738" s="12">
        <f t="shared" si="262"/>
        <v>0.19239999937482516</v>
      </c>
      <c r="O738" s="7">
        <f t="shared" si="263"/>
        <v>-2880648.9403868979</v>
      </c>
      <c r="P738" s="11">
        <f t="shared" si="264"/>
        <v>0.37518943324082021</v>
      </c>
      <c r="Q738" s="12">
        <f t="shared" si="265"/>
        <v>0.4851894332408202</v>
      </c>
      <c r="R738" s="12">
        <f t="shared" si="267"/>
        <v>0.29278943386599504</v>
      </c>
      <c r="S738" s="12">
        <f t="shared" si="268"/>
        <v>1.521774609237891</v>
      </c>
      <c r="T738" s="7">
        <f t="shared" si="269"/>
        <v>-64063001.659999996</v>
      </c>
      <c r="U738" s="7">
        <f t="shared" si="270"/>
        <v>835594.07</v>
      </c>
      <c r="V738" s="7">
        <f t="shared" si="270"/>
        <v>41227372.68</v>
      </c>
      <c r="W738" s="7">
        <f t="shared" si="270"/>
        <v>23671223.050000001</v>
      </c>
      <c r="X738" s="7">
        <f t="shared" si="270"/>
        <v>0</v>
      </c>
      <c r="Y738" s="7" t="str">
        <f t="shared" si="271"/>
        <v/>
      </c>
      <c r="Z738" s="7" t="str">
        <f t="shared" si="272"/>
        <v/>
      </c>
      <c r="AA738" s="7" t="str">
        <f t="shared" si="273"/>
        <v/>
      </c>
      <c r="AB738" s="7" t="str">
        <f t="shared" si="273"/>
        <v/>
      </c>
      <c r="AC738" s="8" t="str">
        <f t="shared" si="274"/>
        <v/>
      </c>
      <c r="AE738" s="9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>
        <v>1336948.44</v>
      </c>
      <c r="AR738" s="7">
        <v>23493036.719999999</v>
      </c>
      <c r="AS738" s="7">
        <v>20660336.73</v>
      </c>
      <c r="AT738" s="7">
        <v>0</v>
      </c>
      <c r="AU738" s="7">
        <v>835594.07</v>
      </c>
      <c r="AV738" s="7">
        <v>41227372.68</v>
      </c>
      <c r="AW738" s="7">
        <v>23671223.050000001</v>
      </c>
      <c r="AX738" s="7">
        <v>0</v>
      </c>
      <c r="AY738" s="7"/>
      <c r="AZ738" s="7"/>
      <c r="BA738" s="7"/>
      <c r="BB738" s="7"/>
      <c r="BC738" s="7"/>
      <c r="BD738" s="7"/>
      <c r="BE738" s="7"/>
      <c r="BF738" s="7"/>
    </row>
    <row r="739" spans="1:58" hidden="1" x14ac:dyDescent="0.25">
      <c r="A739" s="3" t="s">
        <v>723</v>
      </c>
      <c r="B739" s="3" t="str">
        <f t="shared" si="266"/>
        <v>PI</v>
      </c>
      <c r="C739" s="3" t="s">
        <v>1528</v>
      </c>
      <c r="D739" s="3">
        <v>7</v>
      </c>
      <c r="E739" s="11">
        <f t="shared" si="257"/>
        <v>0</v>
      </c>
      <c r="F739" s="11">
        <f t="shared" si="258"/>
        <v>1</v>
      </c>
      <c r="G739" s="7">
        <v>21.579488518001988</v>
      </c>
      <c r="H739" s="11">
        <f t="shared" si="259"/>
        <v>0.43158977036003976</v>
      </c>
      <c r="I739" s="7">
        <f t="shared" si="260"/>
        <v>-11494969.441409498</v>
      </c>
      <c r="J739" s="7">
        <v>4055074.92</v>
      </c>
      <c r="K739" s="12">
        <v>0.11</v>
      </c>
      <c r="L739" s="7">
        <v>-162202.82</v>
      </c>
      <c r="M739" s="10">
        <f t="shared" si="261"/>
        <v>3.9999956400312328E-2</v>
      </c>
      <c r="N739" s="12">
        <f t="shared" si="262"/>
        <v>0.14999995640031233</v>
      </c>
      <c r="O739" s="7">
        <f t="shared" si="263"/>
        <v>-689698.1664845699</v>
      </c>
      <c r="P739" s="11">
        <f t="shared" si="264"/>
        <v>0.17008271859119434</v>
      </c>
      <c r="Q739" s="12">
        <f t="shared" si="265"/>
        <v>0.28008271859119432</v>
      </c>
      <c r="R739" s="12">
        <f t="shared" si="267"/>
        <v>0.130082762190882</v>
      </c>
      <c r="S739" s="12">
        <f t="shared" si="268"/>
        <v>0.86721866667563341</v>
      </c>
      <c r="T739" s="7">
        <f t="shared" si="269"/>
        <v>-20223016.479999997</v>
      </c>
      <c r="U739" s="7">
        <f t="shared" si="270"/>
        <v>3340686.87</v>
      </c>
      <c r="V739" s="7">
        <f t="shared" si="270"/>
        <v>20989064.859999999</v>
      </c>
      <c r="W739" s="7">
        <f t="shared" si="270"/>
        <v>2574638.4900000002</v>
      </c>
      <c r="X739" s="7">
        <f t="shared" si="270"/>
        <v>0</v>
      </c>
      <c r="Y739" s="7" t="str">
        <f t="shared" si="271"/>
        <v/>
      </c>
      <c r="Z739" s="7" t="str">
        <f t="shared" si="272"/>
        <v/>
      </c>
      <c r="AA739" s="7" t="str">
        <f t="shared" si="273"/>
        <v/>
      </c>
      <c r="AB739" s="7" t="str">
        <f t="shared" si="273"/>
        <v/>
      </c>
      <c r="AC739" s="8" t="str">
        <f t="shared" si="274"/>
        <v/>
      </c>
      <c r="AE739" s="9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>
        <v>1476858.57</v>
      </c>
      <c r="AR739" s="7">
        <v>15002962.710000001</v>
      </c>
      <c r="AS739" s="7">
        <v>957100.26</v>
      </c>
      <c r="AT739" s="7">
        <v>576932.79</v>
      </c>
      <c r="AU739" s="7">
        <v>1704225.19</v>
      </c>
      <c r="AV739" s="7">
        <v>17581391.149999999</v>
      </c>
      <c r="AW739" s="7">
        <v>1165375.26</v>
      </c>
      <c r="AX739" s="7">
        <v>743578.07</v>
      </c>
      <c r="AY739" s="7">
        <v>3340686.87</v>
      </c>
      <c r="AZ739" s="7">
        <v>20989064.859999999</v>
      </c>
      <c r="BA739" s="7">
        <v>2574638.4900000002</v>
      </c>
      <c r="BB739" s="7">
        <v>0</v>
      </c>
      <c r="BC739" s="7"/>
      <c r="BD739" s="7"/>
      <c r="BE739" s="7"/>
      <c r="BF739" s="7"/>
    </row>
    <row r="740" spans="1:58" hidden="1" x14ac:dyDescent="0.25">
      <c r="A740" s="3" t="s">
        <v>368</v>
      </c>
      <c r="B740" s="3" t="str">
        <f t="shared" si="266"/>
        <v>MG</v>
      </c>
      <c r="C740" s="3" t="s">
        <v>1530</v>
      </c>
      <c r="D740" s="3">
        <v>7</v>
      </c>
      <c r="E740" s="11">
        <f t="shared" si="257"/>
        <v>0.3901516036276757</v>
      </c>
      <c r="F740" s="11">
        <f t="shared" si="258"/>
        <v>0.60984839637232424</v>
      </c>
      <c r="G740" s="7">
        <v>19.219092498611239</v>
      </c>
      <c r="H740" s="11">
        <f t="shared" si="259"/>
        <v>0.23441465480018858</v>
      </c>
      <c r="I740" s="7">
        <f t="shared" si="260"/>
        <v>-9783804.1814691126</v>
      </c>
      <c r="J740" s="7">
        <v>4967394.78</v>
      </c>
      <c r="K740" s="12">
        <v>0.14000000000000001</v>
      </c>
      <c r="L740" s="7">
        <v>-521576.45</v>
      </c>
      <c r="M740" s="10">
        <f t="shared" si="261"/>
        <v>0.10499999961750574</v>
      </c>
      <c r="N740" s="12">
        <f t="shared" si="262"/>
        <v>0.24499999961750574</v>
      </c>
      <c r="O740" s="7">
        <f t="shared" si="263"/>
        <v>-587028.25088814669</v>
      </c>
      <c r="P740" s="11">
        <f t="shared" si="264"/>
        <v>0.11817628291829599</v>
      </c>
      <c r="Q740" s="12">
        <f t="shared" si="265"/>
        <v>0.25817628291829597</v>
      </c>
      <c r="R740" s="12">
        <f t="shared" si="267"/>
        <v>1.3176283300790237E-2</v>
      </c>
      <c r="S740" s="12">
        <f t="shared" si="268"/>
        <v>5.3780748250453314E-2</v>
      </c>
      <c r="T740" s="7">
        <f t="shared" si="269"/>
        <v>-12779508.18</v>
      </c>
      <c r="U740" s="7">
        <f t="shared" si="270"/>
        <v>4822994.9800000004</v>
      </c>
      <c r="V740" s="7">
        <f t="shared" si="270"/>
        <v>7793562.5700000003</v>
      </c>
      <c r="W740" s="7">
        <f t="shared" si="270"/>
        <v>9808940.5899999999</v>
      </c>
      <c r="X740" s="7">
        <f t="shared" si="270"/>
        <v>0</v>
      </c>
      <c r="Y740" s="7" t="str">
        <f t="shared" si="271"/>
        <v/>
      </c>
      <c r="Z740" s="7" t="str">
        <f t="shared" si="272"/>
        <v/>
      </c>
      <c r="AA740" s="7" t="str">
        <f t="shared" si="273"/>
        <v/>
      </c>
      <c r="AB740" s="7" t="str">
        <f t="shared" si="273"/>
        <v/>
      </c>
      <c r="AC740" s="8" t="str">
        <f t="shared" si="274"/>
        <v/>
      </c>
      <c r="AE740" s="9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>
        <v>5112709.32</v>
      </c>
      <c r="AR740" s="7">
        <v>6306395.8399999999</v>
      </c>
      <c r="AS740" s="7">
        <v>7442684.5199999996</v>
      </c>
      <c r="AT740" s="7">
        <v>0</v>
      </c>
      <c r="AU740" s="7">
        <v>4919895.03</v>
      </c>
      <c r="AV740" s="7">
        <v>7206809.5199999996</v>
      </c>
      <c r="AW740" s="7">
        <v>8459938.4399999995</v>
      </c>
      <c r="AX740" s="7">
        <v>0</v>
      </c>
      <c r="AY740" s="7">
        <v>4822994.9800000004</v>
      </c>
      <c r="AZ740" s="7">
        <v>7793562.5700000003</v>
      </c>
      <c r="BA740" s="7">
        <v>9808940.5899999999</v>
      </c>
      <c r="BB740" s="7">
        <v>0</v>
      </c>
      <c r="BC740" s="7"/>
      <c r="BD740" s="7"/>
      <c r="BE740" s="7"/>
      <c r="BF740" s="7"/>
    </row>
    <row r="741" spans="1:58" hidden="1" x14ac:dyDescent="0.25">
      <c r="A741" s="3" t="s">
        <v>191</v>
      </c>
      <c r="B741" s="3" t="str">
        <f t="shared" si="266"/>
        <v>GO</v>
      </c>
      <c r="C741" s="3" t="s">
        <v>1526</v>
      </c>
      <c r="D741" s="3">
        <v>6</v>
      </c>
      <c r="E741" s="11">
        <f t="shared" si="257"/>
        <v>0.44337568917582737</v>
      </c>
      <c r="F741" s="11">
        <f t="shared" si="258"/>
        <v>0.55662431082417263</v>
      </c>
      <c r="G741" s="7">
        <v>18.027460885071438</v>
      </c>
      <c r="H741" s="11">
        <f t="shared" si="259"/>
        <v>0.20069045982125236</v>
      </c>
      <c r="I741" s="7">
        <f t="shared" si="260"/>
        <v>-74700359.519678026</v>
      </c>
      <c r="J741" s="7">
        <v>16331240.75</v>
      </c>
      <c r="K741" s="12">
        <v>0.17300000000000001</v>
      </c>
      <c r="L741" s="7">
        <v>-1088686.0800000001</v>
      </c>
      <c r="M741" s="10">
        <f t="shared" si="261"/>
        <v>6.6662790455771101E-2</v>
      </c>
      <c r="N741" s="12">
        <f t="shared" si="262"/>
        <v>0.2396627904557711</v>
      </c>
      <c r="O741" s="7">
        <f t="shared" si="263"/>
        <v>-4482021.5711806817</v>
      </c>
      <c r="P741" s="11">
        <f t="shared" si="264"/>
        <v>0.27444464506964555</v>
      </c>
      <c r="Q741" s="12">
        <f t="shared" si="265"/>
        <v>0.44744464506964554</v>
      </c>
      <c r="R741" s="12">
        <f t="shared" si="267"/>
        <v>0.20778185461387444</v>
      </c>
      <c r="S741" s="12">
        <f t="shared" si="268"/>
        <v>0.86697586312306507</v>
      </c>
      <c r="T741" s="7">
        <f t="shared" si="269"/>
        <v>-93456109.010000005</v>
      </c>
      <c r="U741" s="7">
        <f t="shared" si="270"/>
        <v>14915350.59</v>
      </c>
      <c r="V741" s="7">
        <f t="shared" si="270"/>
        <v>52019942.270000003</v>
      </c>
      <c r="W741" s="7">
        <f t="shared" si="270"/>
        <v>57931886.890000001</v>
      </c>
      <c r="X741" s="7">
        <f t="shared" si="270"/>
        <v>1580369.56</v>
      </c>
      <c r="Y741" s="7" t="str">
        <f t="shared" si="271"/>
        <v/>
      </c>
      <c r="Z741" s="7" t="str">
        <f t="shared" si="272"/>
        <v/>
      </c>
      <c r="AA741" s="7" t="str">
        <f t="shared" si="273"/>
        <v/>
      </c>
      <c r="AB741" s="7" t="str">
        <f t="shared" si="273"/>
        <v/>
      </c>
      <c r="AC741" s="8" t="str">
        <f t="shared" si="274"/>
        <v/>
      </c>
      <c r="AE741" s="9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>
        <v>10279169.08</v>
      </c>
      <c r="AR741" s="7">
        <v>36390642.32</v>
      </c>
      <c r="AS741" s="7">
        <v>39870687.079999998</v>
      </c>
      <c r="AT741" s="7">
        <v>1726505.5</v>
      </c>
      <c r="AU741" s="7">
        <v>12041074.43</v>
      </c>
      <c r="AV741" s="7">
        <v>44247999.640000001</v>
      </c>
      <c r="AW741" s="7">
        <v>49550774.880000003</v>
      </c>
      <c r="AX741" s="7">
        <v>1696992.74</v>
      </c>
      <c r="AY741" s="7">
        <v>14915350.59</v>
      </c>
      <c r="AZ741" s="7">
        <v>52019942.270000003</v>
      </c>
      <c r="BA741" s="7">
        <v>57931886.890000001</v>
      </c>
      <c r="BB741" s="7">
        <v>1580369.56</v>
      </c>
      <c r="BC741" s="7"/>
      <c r="BD741" s="7"/>
      <c r="BE741" s="7"/>
      <c r="BF741" s="7"/>
    </row>
    <row r="742" spans="1:58" hidden="1" x14ac:dyDescent="0.25">
      <c r="A742" s="3" t="s">
        <v>806</v>
      </c>
      <c r="B742" s="3" t="str">
        <f t="shared" si="266"/>
        <v>PR</v>
      </c>
      <c r="C742" s="3" t="s">
        <v>1529</v>
      </c>
      <c r="D742" s="3">
        <v>7</v>
      </c>
      <c r="E742" s="11">
        <f t="shared" si="257"/>
        <v>0.5147591894105501</v>
      </c>
      <c r="F742" s="11">
        <f t="shared" si="258"/>
        <v>0.4852408105894499</v>
      </c>
      <c r="G742" s="7">
        <v>11.257221222382036</v>
      </c>
      <c r="H742" s="11">
        <f t="shared" si="259"/>
        <v>0.10924926301866834</v>
      </c>
      <c r="I742" s="7">
        <f t="shared" si="260"/>
        <v>-28761446.208434127</v>
      </c>
      <c r="J742" s="7">
        <v>7146161.7771428563</v>
      </c>
      <c r="K742" s="12">
        <v>0.13</v>
      </c>
      <c r="L742" s="7">
        <v>-693715.31</v>
      </c>
      <c r="M742" s="10">
        <f t="shared" si="261"/>
        <v>9.7075231660562533E-2</v>
      </c>
      <c r="N742" s="12">
        <f t="shared" si="262"/>
        <v>0.22707523166056254</v>
      </c>
      <c r="O742" s="7">
        <f t="shared" si="263"/>
        <v>-1725686.7725060475</v>
      </c>
      <c r="P742" s="11">
        <f t="shared" si="264"/>
        <v>0.24148442567109127</v>
      </c>
      <c r="Q742" s="12">
        <f t="shared" si="265"/>
        <v>0.3714844256710913</v>
      </c>
      <c r="R742" s="12">
        <f t="shared" si="267"/>
        <v>0.14440919401052876</v>
      </c>
      <c r="S742" s="12">
        <f t="shared" si="268"/>
        <v>0.6359530845988306</v>
      </c>
      <c r="T742" s="7">
        <f t="shared" si="269"/>
        <v>-32288995.129999999</v>
      </c>
      <c r="U742" s="7">
        <f t="shared" si="270"/>
        <v>3965963.33</v>
      </c>
      <c r="V742" s="7">
        <f t="shared" si="270"/>
        <v>15667938.17</v>
      </c>
      <c r="W742" s="7">
        <f t="shared" si="270"/>
        <v>20587020.289999999</v>
      </c>
      <c r="X742" s="7">
        <f t="shared" si="270"/>
        <v>0</v>
      </c>
      <c r="Y742" s="7" t="str">
        <f t="shared" si="271"/>
        <v/>
      </c>
      <c r="Z742" s="7" t="str">
        <f t="shared" si="272"/>
        <v/>
      </c>
      <c r="AA742" s="7" t="str">
        <f t="shared" si="273"/>
        <v/>
      </c>
      <c r="AB742" s="7" t="str">
        <f t="shared" si="273"/>
        <v/>
      </c>
      <c r="AC742" s="8" t="str">
        <f t="shared" si="274"/>
        <v/>
      </c>
      <c r="AE742" s="9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>
        <v>2976519.11</v>
      </c>
      <c r="AR742" s="7">
        <v>12204197.01</v>
      </c>
      <c r="AS742" s="7">
        <v>4251292.96</v>
      </c>
      <c r="AT742" s="7">
        <v>0</v>
      </c>
      <c r="AU742" s="7">
        <v>3655837.57</v>
      </c>
      <c r="AV742" s="7">
        <v>18060806.530000001</v>
      </c>
      <c r="AW742" s="7">
        <v>16167721.859999999</v>
      </c>
      <c r="AX742" s="7">
        <v>0</v>
      </c>
      <c r="AY742" s="7">
        <v>3965963.33</v>
      </c>
      <c r="AZ742" s="7">
        <v>15667938.17</v>
      </c>
      <c r="BA742" s="7">
        <v>20587020.289999999</v>
      </c>
      <c r="BB742" s="7">
        <v>0</v>
      </c>
      <c r="BC742" s="7"/>
      <c r="BD742" s="7"/>
      <c r="BE742" s="7"/>
      <c r="BF742" s="7"/>
    </row>
    <row r="743" spans="1:58" hidden="1" x14ac:dyDescent="0.25">
      <c r="A743" s="3" t="s">
        <v>475</v>
      </c>
      <c r="B743" s="3" t="str">
        <f t="shared" si="266"/>
        <v>MS</v>
      </c>
      <c r="C743" s="3" t="s">
        <v>1526</v>
      </c>
      <c r="D743" s="3">
        <v>6</v>
      </c>
      <c r="E743" s="11">
        <f t="shared" si="257"/>
        <v>0</v>
      </c>
      <c r="F743" s="11">
        <f t="shared" si="258"/>
        <v>1</v>
      </c>
      <c r="G743" s="7">
        <v>31.093876274448181</v>
      </c>
      <c r="H743" s="11">
        <f t="shared" si="259"/>
        <v>0.62187752548896358</v>
      </c>
      <c r="I743" s="7">
        <f t="shared" si="260"/>
        <v>-13069268.186079474</v>
      </c>
      <c r="J743" s="7">
        <v>13819836.977142856</v>
      </c>
      <c r="K743" s="12">
        <v>0.11</v>
      </c>
      <c r="L743" s="7">
        <v>-312704.71999999997</v>
      </c>
      <c r="M743" s="10">
        <f t="shared" si="261"/>
        <v>2.2627236523643079E-2</v>
      </c>
      <c r="N743" s="12">
        <f t="shared" si="262"/>
        <v>0.13262723652364308</v>
      </c>
      <c r="O743" s="7">
        <f t="shared" si="263"/>
        <v>-784156.09116476844</v>
      </c>
      <c r="P743" s="11">
        <f t="shared" si="264"/>
        <v>5.6741341628104118E-2</v>
      </c>
      <c r="Q743" s="12">
        <f t="shared" si="265"/>
        <v>0.16674134162810411</v>
      </c>
      <c r="R743" s="12">
        <f t="shared" si="267"/>
        <v>3.4114105104461029E-2</v>
      </c>
      <c r="S743" s="12">
        <f t="shared" si="268"/>
        <v>0.25721794405615617</v>
      </c>
      <c r="T743" s="7">
        <f t="shared" si="269"/>
        <v>-34563584.730000004</v>
      </c>
      <c r="U743" s="7">
        <f t="shared" si="270"/>
        <v>4997998.2300000004</v>
      </c>
      <c r="V743" s="7">
        <f t="shared" si="270"/>
        <v>39561582.960000001</v>
      </c>
      <c r="W743" s="7">
        <f t="shared" si="270"/>
        <v>0</v>
      </c>
      <c r="X743" s="7">
        <f t="shared" si="270"/>
        <v>0</v>
      </c>
      <c r="Y743" s="7" t="str">
        <f t="shared" si="271"/>
        <v/>
      </c>
      <c r="Z743" s="7" t="str">
        <f t="shared" si="272"/>
        <v/>
      </c>
      <c r="AA743" s="7" t="str">
        <f t="shared" si="273"/>
        <v/>
      </c>
      <c r="AB743" s="7" t="str">
        <f t="shared" si="273"/>
        <v/>
      </c>
      <c r="AC743" s="8" t="str">
        <f t="shared" si="274"/>
        <v/>
      </c>
      <c r="AE743" s="9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>
        <v>2172173.1</v>
      </c>
      <c r="AR743" s="7">
        <v>19921505.91</v>
      </c>
      <c r="AS743" s="7">
        <v>0</v>
      </c>
      <c r="AT743" s="7">
        <v>0</v>
      </c>
      <c r="AU743" s="7">
        <v>4997998.2300000004</v>
      </c>
      <c r="AV743" s="7">
        <v>39561582.960000001</v>
      </c>
      <c r="AW743" s="7">
        <v>0</v>
      </c>
      <c r="AX743" s="7">
        <v>0</v>
      </c>
      <c r="AY743" s="7"/>
      <c r="AZ743" s="7"/>
      <c r="BA743" s="7"/>
      <c r="BB743" s="7"/>
      <c r="BC743" s="7"/>
      <c r="BD743" s="7"/>
      <c r="BE743" s="7"/>
      <c r="BF743" s="7"/>
    </row>
    <row r="744" spans="1:58" hidden="1" x14ac:dyDescent="0.25">
      <c r="A744" s="3" t="s">
        <v>15</v>
      </c>
      <c r="B744" s="3" t="str">
        <f t="shared" si="266"/>
        <v>AL</v>
      </c>
      <c r="C744" s="3" t="s">
        <v>1528</v>
      </c>
      <c r="D744" s="3">
        <v>6</v>
      </c>
      <c r="E744" s="11">
        <f t="shared" si="257"/>
        <v>0.41975627773670732</v>
      </c>
      <c r="F744" s="11">
        <f t="shared" si="258"/>
        <v>0.58024372226329268</v>
      </c>
      <c r="G744" s="7">
        <v>47.090280455356286</v>
      </c>
      <c r="H744" s="11">
        <f t="shared" si="259"/>
        <v>0.54647679227676627</v>
      </c>
      <c r="I744" s="7">
        <f t="shared" si="260"/>
        <v>-49309976.046507694</v>
      </c>
      <c r="J744" s="7">
        <v>12834009.109999999</v>
      </c>
      <c r="K744" s="12">
        <v>0.14000000000000001</v>
      </c>
      <c r="L744" s="7">
        <v>-852668.29</v>
      </c>
      <c r="M744" s="10">
        <f t="shared" si="261"/>
        <v>6.6438186438220484E-2</v>
      </c>
      <c r="N744" s="12">
        <f t="shared" si="262"/>
        <v>0.20643818643822048</v>
      </c>
      <c r="O744" s="7">
        <f t="shared" si="263"/>
        <v>-2958598.5627904614</v>
      </c>
      <c r="P744" s="11">
        <f t="shared" si="264"/>
        <v>0.2305280086239912</v>
      </c>
      <c r="Q744" s="12">
        <f t="shared" si="265"/>
        <v>0.37052800862399121</v>
      </c>
      <c r="R744" s="12">
        <f t="shared" si="267"/>
        <v>0.16408982218577073</v>
      </c>
      <c r="S744" s="12">
        <f t="shared" si="268"/>
        <v>0.79486176960228683</v>
      </c>
      <c r="T744" s="7">
        <f t="shared" si="269"/>
        <v>-108726466.93000001</v>
      </c>
      <c r="U744" s="7">
        <f t="shared" si="270"/>
        <v>1138917.1499999999</v>
      </c>
      <c r="V744" s="7">
        <f t="shared" si="270"/>
        <v>63087849.880000003</v>
      </c>
      <c r="W744" s="7">
        <f t="shared" si="270"/>
        <v>46777534.200000003</v>
      </c>
      <c r="X744" s="7">
        <f t="shared" si="270"/>
        <v>0</v>
      </c>
      <c r="Y744" s="7" t="str">
        <f t="shared" si="271"/>
        <v/>
      </c>
      <c r="Z744" s="7" t="str">
        <f t="shared" si="272"/>
        <v/>
      </c>
      <c r="AA744" s="7" t="str">
        <f t="shared" si="273"/>
        <v/>
      </c>
      <c r="AB744" s="7" t="str">
        <f t="shared" si="273"/>
        <v/>
      </c>
      <c r="AC744" s="8" t="str">
        <f t="shared" si="274"/>
        <v/>
      </c>
      <c r="AE744" s="9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>
        <v>2591965.0099999998</v>
      </c>
      <c r="AR744" s="7">
        <v>60195234.32</v>
      </c>
      <c r="AS744" s="7">
        <v>17200986.379999999</v>
      </c>
      <c r="AT744" s="7">
        <v>0</v>
      </c>
      <c r="AU744" s="7">
        <v>1138917.1499999999</v>
      </c>
      <c r="AV744" s="7">
        <v>63087849.880000003</v>
      </c>
      <c r="AW744" s="7">
        <v>46777534.200000003</v>
      </c>
      <c r="AX744" s="7">
        <v>0</v>
      </c>
      <c r="AY744" s="7"/>
      <c r="AZ744" s="7"/>
      <c r="BA744" s="7"/>
      <c r="BB744" s="7"/>
      <c r="BC744" s="7"/>
      <c r="BD744" s="7"/>
      <c r="BE744" s="7"/>
      <c r="BF744" s="7"/>
    </row>
    <row r="745" spans="1:58" hidden="1" x14ac:dyDescent="0.25">
      <c r="A745" s="3" t="s">
        <v>724</v>
      </c>
      <c r="B745" s="3" t="str">
        <f t="shared" si="266"/>
        <v>PI</v>
      </c>
      <c r="C745" s="3" t="s">
        <v>1528</v>
      </c>
      <c r="D745" s="3">
        <v>7</v>
      </c>
      <c r="E745" s="11">
        <f t="shared" si="257"/>
        <v>0.29956224446508817</v>
      </c>
      <c r="F745" s="11">
        <f t="shared" si="258"/>
        <v>0.70043775553491183</v>
      </c>
      <c r="G745" s="7">
        <v>22.509066807198067</v>
      </c>
      <c r="H745" s="11">
        <f t="shared" si="259"/>
        <v>0.31532400467238397</v>
      </c>
      <c r="I745" s="7">
        <f t="shared" si="260"/>
        <v>-8811570.8913498465</v>
      </c>
      <c r="J745" s="7">
        <v>4694780.9000000004</v>
      </c>
      <c r="K745" s="12">
        <v>0.11</v>
      </c>
      <c r="L745" s="7">
        <v>-46947.81</v>
      </c>
      <c r="M745" s="10">
        <f t="shared" si="261"/>
        <v>1.0000000213002484E-2</v>
      </c>
      <c r="N745" s="12">
        <f t="shared" si="262"/>
        <v>0.12000000021300249</v>
      </c>
      <c r="O745" s="7">
        <f t="shared" si="263"/>
        <v>-528694.25348099077</v>
      </c>
      <c r="P745" s="11">
        <f t="shared" si="264"/>
        <v>0.11261318999593585</v>
      </c>
      <c r="Q745" s="12">
        <f t="shared" si="265"/>
        <v>0.22261318999593585</v>
      </c>
      <c r="R745" s="12">
        <f t="shared" si="267"/>
        <v>0.10261318978293336</v>
      </c>
      <c r="S745" s="12">
        <f t="shared" si="268"/>
        <v>0.85510991333994024</v>
      </c>
      <c r="T745" s="7">
        <f t="shared" si="269"/>
        <v>-12869694.5</v>
      </c>
      <c r="U745" s="7">
        <f t="shared" si="270"/>
        <v>1454749.09</v>
      </c>
      <c r="V745" s="7">
        <f t="shared" si="270"/>
        <v>9014419.9299999997</v>
      </c>
      <c r="W745" s="7">
        <f t="shared" si="270"/>
        <v>5310023.66</v>
      </c>
      <c r="X745" s="7">
        <f t="shared" si="270"/>
        <v>0</v>
      </c>
      <c r="Y745" s="7" t="str">
        <f t="shared" si="271"/>
        <v/>
      </c>
      <c r="Z745" s="7" t="str">
        <f t="shared" si="272"/>
        <v/>
      </c>
      <c r="AA745" s="7" t="str">
        <f t="shared" si="273"/>
        <v/>
      </c>
      <c r="AB745" s="7" t="str">
        <f t="shared" si="273"/>
        <v/>
      </c>
      <c r="AC745" s="8" t="str">
        <f t="shared" si="274"/>
        <v/>
      </c>
      <c r="AE745" s="9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>
        <v>1454749.09</v>
      </c>
      <c r="AR745" s="7">
        <v>9014419.9299999997</v>
      </c>
      <c r="AS745" s="7">
        <v>5310023.66</v>
      </c>
      <c r="AT745" s="7">
        <v>0</v>
      </c>
      <c r="AU745" s="7">
        <v>1454749.09</v>
      </c>
      <c r="AV745" s="7">
        <v>9014419.9299999997</v>
      </c>
      <c r="AW745" s="7">
        <v>5310023.66</v>
      </c>
      <c r="AX745" s="7">
        <v>0</v>
      </c>
      <c r="AY745" s="7"/>
      <c r="AZ745" s="7"/>
      <c r="BA745" s="7"/>
      <c r="BB745" s="7"/>
      <c r="BC745" s="7"/>
      <c r="BD745" s="7"/>
      <c r="BE745" s="7"/>
      <c r="BF745" s="7"/>
    </row>
    <row r="746" spans="1:58" hidden="1" x14ac:dyDescent="0.25">
      <c r="A746" s="3" t="s">
        <v>647</v>
      </c>
      <c r="B746" s="3" t="str">
        <f t="shared" si="266"/>
        <v>PE</v>
      </c>
      <c r="C746" s="3" t="s">
        <v>1528</v>
      </c>
      <c r="D746" s="3">
        <v>6</v>
      </c>
      <c r="E746" s="11">
        <f t="shared" si="257"/>
        <v>0.39044679362160484</v>
      </c>
      <c r="F746" s="11">
        <f t="shared" si="258"/>
        <v>0.60955320637839516</v>
      </c>
      <c r="G746" s="7">
        <v>14.01160728044591</v>
      </c>
      <c r="H746" s="11">
        <f t="shared" si="259"/>
        <v>0.17081640288621341</v>
      </c>
      <c r="I746" s="7">
        <f t="shared" si="260"/>
        <v>-52936991.991849788</v>
      </c>
      <c r="J746" s="7">
        <v>11671596.67</v>
      </c>
      <c r="K746" s="12">
        <v>0.11</v>
      </c>
      <c r="L746" s="7">
        <v>-1563993.95</v>
      </c>
      <c r="M746" s="10">
        <f t="shared" si="261"/>
        <v>0.13399999967613685</v>
      </c>
      <c r="N746" s="12">
        <f t="shared" si="262"/>
        <v>0.24399999967613684</v>
      </c>
      <c r="O746" s="7">
        <f t="shared" si="263"/>
        <v>-3176219.5195109872</v>
      </c>
      <c r="P746" s="11">
        <f t="shared" si="264"/>
        <v>0.27213239193528327</v>
      </c>
      <c r="Q746" s="12">
        <f t="shared" si="265"/>
        <v>0.38213239193528326</v>
      </c>
      <c r="R746" s="12">
        <f t="shared" si="267"/>
        <v>0.13813239225914642</v>
      </c>
      <c r="S746" s="12">
        <f t="shared" si="268"/>
        <v>0.56611636246922403</v>
      </c>
      <c r="T746" s="7">
        <f t="shared" si="269"/>
        <v>-63842304.860000007</v>
      </c>
      <c r="U746" s="7">
        <f t="shared" si="270"/>
        <v>4129544.37</v>
      </c>
      <c r="V746" s="7">
        <f t="shared" si="270"/>
        <v>38915281.630000003</v>
      </c>
      <c r="W746" s="7">
        <f t="shared" si="270"/>
        <v>29056567.600000001</v>
      </c>
      <c r="X746" s="7">
        <f t="shared" si="270"/>
        <v>0</v>
      </c>
      <c r="Y746" s="7" t="str">
        <f t="shared" si="271"/>
        <v/>
      </c>
      <c r="Z746" s="7" t="str">
        <f t="shared" si="272"/>
        <v/>
      </c>
      <c r="AA746" s="7" t="str">
        <f t="shared" si="273"/>
        <v/>
      </c>
      <c r="AB746" s="7" t="str">
        <f t="shared" si="273"/>
        <v/>
      </c>
      <c r="AC746" s="8" t="str">
        <f t="shared" si="274"/>
        <v/>
      </c>
      <c r="AE746" s="9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>
        <v>6176581.5899999999</v>
      </c>
      <c r="AR746" s="7">
        <v>39438039.859999999</v>
      </c>
      <c r="AS746" s="7">
        <v>23442034.07</v>
      </c>
      <c r="AT746" s="7">
        <v>0</v>
      </c>
      <c r="AU746" s="7">
        <v>4070800.78</v>
      </c>
      <c r="AV746" s="7">
        <v>30554113.710000001</v>
      </c>
      <c r="AW746" s="7">
        <v>25126121.77</v>
      </c>
      <c r="AX746" s="7">
        <v>3397203.6</v>
      </c>
      <c r="AY746" s="7">
        <v>4129544.37</v>
      </c>
      <c r="AZ746" s="7">
        <v>38915281.630000003</v>
      </c>
      <c r="BA746" s="7">
        <v>29056567.600000001</v>
      </c>
      <c r="BB746" s="7">
        <v>0</v>
      </c>
      <c r="BC746" s="7"/>
      <c r="BD746" s="7"/>
      <c r="BE746" s="7"/>
      <c r="BF746" s="7"/>
    </row>
    <row r="747" spans="1:58" hidden="1" x14ac:dyDescent="0.25">
      <c r="A747" s="3" t="s">
        <v>648</v>
      </c>
      <c r="B747" s="3" t="str">
        <f t="shared" si="266"/>
        <v>PE</v>
      </c>
      <c r="C747" s="3" t="s">
        <v>1528</v>
      </c>
      <c r="D747" s="3">
        <v>6</v>
      </c>
      <c r="E747" s="11">
        <f t="shared" si="257"/>
        <v>0.31288722036919719</v>
      </c>
      <c r="F747" s="11">
        <f t="shared" si="258"/>
        <v>0.68711277963080275</v>
      </c>
      <c r="G747" s="7">
        <v>19.841476999852624</v>
      </c>
      <c r="H747" s="11">
        <f t="shared" si="259"/>
        <v>0.27266664826698755</v>
      </c>
      <c r="I747" s="7">
        <f t="shared" si="260"/>
        <v>-56352614.445357457</v>
      </c>
      <c r="J747" s="7">
        <v>10578236.890000001</v>
      </c>
      <c r="K747" s="12">
        <v>0.12609999999999999</v>
      </c>
      <c r="L747" s="7">
        <v>-769037.82</v>
      </c>
      <c r="M747" s="10">
        <f t="shared" si="261"/>
        <v>7.2699999820102335E-2</v>
      </c>
      <c r="N747" s="12">
        <f t="shared" si="262"/>
        <v>0.19879999982010232</v>
      </c>
      <c r="O747" s="7">
        <f t="shared" si="263"/>
        <v>-3381156.8667214471</v>
      </c>
      <c r="P747" s="11">
        <f t="shared" si="264"/>
        <v>0.31963330958467945</v>
      </c>
      <c r="Q747" s="12">
        <f t="shared" si="265"/>
        <v>0.44573330958467944</v>
      </c>
      <c r="R747" s="12">
        <f t="shared" si="267"/>
        <v>0.24693330976457711</v>
      </c>
      <c r="S747" s="12">
        <f t="shared" si="268"/>
        <v>1.2421192655333577</v>
      </c>
      <c r="T747" s="7">
        <f t="shared" si="269"/>
        <v>-77478386.370000005</v>
      </c>
      <c r="U747" s="7">
        <f t="shared" si="270"/>
        <v>14153998.060000001</v>
      </c>
      <c r="V747" s="7">
        <f t="shared" si="270"/>
        <v>53236389.420000002</v>
      </c>
      <c r="W747" s="7">
        <f t="shared" si="270"/>
        <v>38395995.009999998</v>
      </c>
      <c r="X747" s="7">
        <f t="shared" si="270"/>
        <v>0</v>
      </c>
      <c r="Y747" s="7" t="str">
        <f t="shared" si="271"/>
        <v/>
      </c>
      <c r="Z747" s="7" t="str">
        <f t="shared" si="272"/>
        <v/>
      </c>
      <c r="AA747" s="7" t="str">
        <f t="shared" si="273"/>
        <v/>
      </c>
      <c r="AB747" s="7" t="str">
        <f t="shared" si="273"/>
        <v/>
      </c>
      <c r="AC747" s="8" t="str">
        <f t="shared" si="274"/>
        <v/>
      </c>
      <c r="AE747" s="9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>
        <v>5300593.43</v>
      </c>
      <c r="AR747" s="7">
        <v>39710648.460000001</v>
      </c>
      <c r="AS747" s="7">
        <v>26651183.510000002</v>
      </c>
      <c r="AT747" s="7">
        <v>0</v>
      </c>
      <c r="AU747" s="7">
        <v>5998779.7300000004</v>
      </c>
      <c r="AV747" s="7">
        <v>40955043.850000001</v>
      </c>
      <c r="AW747" s="7">
        <v>32209800.82</v>
      </c>
      <c r="AX747" s="7">
        <v>0</v>
      </c>
      <c r="AY747" s="7">
        <v>14153998.060000001</v>
      </c>
      <c r="AZ747" s="7">
        <v>53236389.420000002</v>
      </c>
      <c r="BA747" s="7">
        <v>38395995.009999998</v>
      </c>
      <c r="BB747" s="7">
        <v>0</v>
      </c>
      <c r="BC747" s="7"/>
      <c r="BD747" s="7"/>
      <c r="BE747" s="7"/>
      <c r="BF747" s="7"/>
    </row>
    <row r="748" spans="1:58" hidden="1" x14ac:dyDescent="0.25">
      <c r="A748" s="3" t="s">
        <v>1107</v>
      </c>
      <c r="B748" s="3" t="str">
        <f t="shared" si="266"/>
        <v>RS</v>
      </c>
      <c r="C748" s="3" t="s">
        <v>1529</v>
      </c>
      <c r="D748" s="3">
        <v>7</v>
      </c>
      <c r="E748" s="11">
        <f t="shared" si="257"/>
        <v>0</v>
      </c>
      <c r="F748" s="11">
        <f t="shared" si="258"/>
        <v>1</v>
      </c>
      <c r="G748" s="7">
        <v>11.898031490209798</v>
      </c>
      <c r="H748" s="11">
        <f t="shared" si="259"/>
        <v>0.23796062980419597</v>
      </c>
      <c r="I748" s="7">
        <f t="shared" si="260"/>
        <v>-4755801.3550905818</v>
      </c>
      <c r="J748" s="7">
        <v>3227825.59</v>
      </c>
      <c r="K748" s="12">
        <v>0.11</v>
      </c>
      <c r="L748" s="7">
        <v>-451895.58</v>
      </c>
      <c r="M748" s="10">
        <f t="shared" si="261"/>
        <v>0.1399999991945042</v>
      </c>
      <c r="N748" s="12">
        <f t="shared" si="262"/>
        <v>0.24999999919450422</v>
      </c>
      <c r="O748" s="7">
        <f t="shared" si="263"/>
        <v>-285348.08130543487</v>
      </c>
      <c r="P748" s="11">
        <f t="shared" si="264"/>
        <v>8.8402571126971849E-2</v>
      </c>
      <c r="Q748" s="12">
        <f t="shared" si="265"/>
        <v>0.19840257112697185</v>
      </c>
      <c r="R748" s="12">
        <f t="shared" si="267"/>
        <v>-5.1597428067532369E-2</v>
      </c>
      <c r="S748" s="12">
        <f t="shared" si="268"/>
        <v>-0.20638971293511366</v>
      </c>
      <c r="T748" s="7">
        <f t="shared" si="269"/>
        <v>-6240886.6799999997</v>
      </c>
      <c r="U748" s="7">
        <f t="shared" si="270"/>
        <v>10242421.460000001</v>
      </c>
      <c r="V748" s="7">
        <f t="shared" si="270"/>
        <v>12425659.210000001</v>
      </c>
      <c r="W748" s="7">
        <f t="shared" si="270"/>
        <v>4057648.93</v>
      </c>
      <c r="X748" s="7">
        <f t="shared" si="270"/>
        <v>0</v>
      </c>
      <c r="Y748" s="7" t="str">
        <f t="shared" si="271"/>
        <v/>
      </c>
      <c r="Z748" s="7" t="str">
        <f t="shared" si="272"/>
        <v/>
      </c>
      <c r="AA748" s="7" t="str">
        <f t="shared" si="273"/>
        <v/>
      </c>
      <c r="AB748" s="7" t="str">
        <f t="shared" si="273"/>
        <v/>
      </c>
      <c r="AC748" s="8" t="str">
        <f t="shared" si="274"/>
        <v/>
      </c>
      <c r="AE748" s="9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>
        <v>6980478.3700000001</v>
      </c>
      <c r="AR748" s="7">
        <v>8146030.9800000004</v>
      </c>
      <c r="AS748" s="7">
        <v>2467801.0499999998</v>
      </c>
      <c r="AT748" s="7">
        <v>0</v>
      </c>
      <c r="AU748" s="7">
        <v>8120807.1500000004</v>
      </c>
      <c r="AV748" s="7">
        <v>8234592.79</v>
      </c>
      <c r="AW748" s="7">
        <v>4138761.31</v>
      </c>
      <c r="AX748" s="7">
        <v>0</v>
      </c>
      <c r="AY748" s="7">
        <v>10242421.460000001</v>
      </c>
      <c r="AZ748" s="7">
        <v>12425659.210000001</v>
      </c>
      <c r="BA748" s="7">
        <v>4057648.93</v>
      </c>
      <c r="BB748" s="7">
        <v>0</v>
      </c>
      <c r="BC748" s="7"/>
      <c r="BD748" s="7"/>
      <c r="BE748" s="7"/>
      <c r="BF748" s="7"/>
    </row>
    <row r="749" spans="1:58" hidden="1" x14ac:dyDescent="0.25">
      <c r="A749" s="3" t="s">
        <v>369</v>
      </c>
      <c r="B749" s="3" t="str">
        <f t="shared" si="266"/>
        <v>MG</v>
      </c>
      <c r="C749" s="3" t="s">
        <v>1530</v>
      </c>
      <c r="D749" s="3">
        <v>6</v>
      </c>
      <c r="E749" s="11">
        <f t="shared" si="257"/>
        <v>0.72042799294098669</v>
      </c>
      <c r="F749" s="11">
        <f t="shared" si="258"/>
        <v>0.27957200705901331</v>
      </c>
      <c r="G749" s="7">
        <v>13.784804156041368</v>
      </c>
      <c r="H749" s="11">
        <f t="shared" si="259"/>
        <v>7.7076907296398267E-2</v>
      </c>
      <c r="I749" s="7">
        <f t="shared" si="260"/>
        <v>-90918417.906928807</v>
      </c>
      <c r="J749" s="7">
        <v>9876910.2000000011</v>
      </c>
      <c r="K749" s="12">
        <v>0.11</v>
      </c>
      <c r="L749" s="7">
        <v>-2162564.86</v>
      </c>
      <c r="M749" s="10">
        <f t="shared" si="261"/>
        <v>0.21895155632780783</v>
      </c>
      <c r="N749" s="12">
        <f t="shared" si="262"/>
        <v>0.32895155632780781</v>
      </c>
      <c r="O749" s="7">
        <f t="shared" si="263"/>
        <v>-5455105.0744157284</v>
      </c>
      <c r="P749" s="11">
        <f t="shared" si="264"/>
        <v>0.55230886622981834</v>
      </c>
      <c r="Q749" s="12">
        <f t="shared" si="265"/>
        <v>0.66230886622981833</v>
      </c>
      <c r="R749" s="12">
        <f t="shared" si="267"/>
        <v>0.33335730990201051</v>
      </c>
      <c r="S749" s="12">
        <f t="shared" si="268"/>
        <v>1.0133933203520469</v>
      </c>
      <c r="T749" s="7">
        <f t="shared" si="269"/>
        <v>-98511369.609999999</v>
      </c>
      <c r="U749" s="7">
        <f t="shared" si="270"/>
        <v>2187032.9900000002</v>
      </c>
      <c r="V749" s="7">
        <f t="shared" si="270"/>
        <v>27541021.32</v>
      </c>
      <c r="W749" s="7">
        <f t="shared" si="270"/>
        <v>74878358.310000002</v>
      </c>
      <c r="X749" s="7">
        <f t="shared" si="270"/>
        <v>1720977.03</v>
      </c>
      <c r="Y749" s="7" t="str">
        <f t="shared" si="271"/>
        <v/>
      </c>
      <c r="Z749" s="7" t="str">
        <f t="shared" si="272"/>
        <v/>
      </c>
      <c r="AA749" s="7" t="str">
        <f t="shared" si="273"/>
        <v/>
      </c>
      <c r="AB749" s="7" t="str">
        <f t="shared" si="273"/>
        <v/>
      </c>
      <c r="AC749" s="8" t="str">
        <f t="shared" si="274"/>
        <v/>
      </c>
      <c r="AE749" s="9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>
        <v>2104140.02</v>
      </c>
      <c r="AR749" s="7">
        <v>-18527603.539999999</v>
      </c>
      <c r="AS749" s="7">
        <v>26045038.370000001</v>
      </c>
      <c r="AT749" s="7">
        <v>4761941.5199999996</v>
      </c>
      <c r="AU749" s="7">
        <v>2183083.0699999998</v>
      </c>
      <c r="AV749" s="7">
        <v>-21904519.460000001</v>
      </c>
      <c r="AW749" s="7">
        <v>37686262.810000002</v>
      </c>
      <c r="AX749" s="7">
        <v>1343608.53</v>
      </c>
      <c r="AY749" s="7">
        <v>2187032.9900000002</v>
      </c>
      <c r="AZ749" s="7">
        <v>27541021.32</v>
      </c>
      <c r="BA749" s="7">
        <v>74878358.310000002</v>
      </c>
      <c r="BB749" s="7">
        <v>1720977.03</v>
      </c>
      <c r="BC749" s="7"/>
      <c r="BD749" s="7"/>
      <c r="BE749" s="7"/>
      <c r="BF749" s="7"/>
    </row>
    <row r="750" spans="1:58" hidden="1" x14ac:dyDescent="0.25">
      <c r="A750" s="3" t="s">
        <v>649</v>
      </c>
      <c r="B750" s="3" t="str">
        <f t="shared" si="266"/>
        <v>PE</v>
      </c>
      <c r="C750" s="3" t="s">
        <v>1528</v>
      </c>
      <c r="D750" s="3">
        <v>6</v>
      </c>
      <c r="E750" s="11">
        <f t="shared" ref="E750:E810" si="275">IF(U750+X750&gt;=W750,0,(U750+X750-W750)/T750)</f>
        <v>9.2310774882897028E-3</v>
      </c>
      <c r="F750" s="11">
        <f t="shared" ref="F750:F810" si="276">IF(T750&gt;=0,0,1-E750)</f>
        <v>0.99076892251171034</v>
      </c>
      <c r="G750" s="7">
        <v>10.343389031018143</v>
      </c>
      <c r="H750" s="11">
        <f t="shared" ref="H750:H810" si="277">IF(T750&gt;0,"",G750*$G$2*F750/100)</f>
        <v>0.20495816810762577</v>
      </c>
      <c r="I750" s="7">
        <f t="shared" ref="I750:I810" si="278">IF(T750&gt;0,"",T750*(1-H750))</f>
        <v>-38580565.438990727</v>
      </c>
      <c r="J750" s="7">
        <v>13199182.1</v>
      </c>
      <c r="K750" s="12">
        <v>0.11</v>
      </c>
      <c r="L750" s="7">
        <v>-897456.67</v>
      </c>
      <c r="M750" s="10">
        <f t="shared" ref="M750:M810" si="279">L750*-1/J750</f>
        <v>6.7993354679150922E-2</v>
      </c>
      <c r="N750" s="12">
        <f t="shared" ref="N750:N810" si="280">M750+K750</f>
        <v>0.17799335467915092</v>
      </c>
      <c r="O750" s="7">
        <f t="shared" ref="O750:O810" si="281">6%*I750</f>
        <v>-2314833.9263394433</v>
      </c>
      <c r="P750" s="11">
        <f t="shared" ref="P750:P810" si="282">O750*-1/J750</f>
        <v>0.17537707327633908</v>
      </c>
      <c r="Q750" s="12">
        <f t="shared" ref="Q750:Q810" si="283">P750+K750</f>
        <v>0.2853770732763391</v>
      </c>
      <c r="R750" s="12">
        <f t="shared" si="267"/>
        <v>0.10738371859718818</v>
      </c>
      <c r="S750" s="12">
        <f t="shared" si="268"/>
        <v>0.60330184118815566</v>
      </c>
      <c r="T750" s="7">
        <f t="shared" si="269"/>
        <v>-48526459.729999997</v>
      </c>
      <c r="U750" s="7">
        <f t="shared" si="270"/>
        <v>13365949.48</v>
      </c>
      <c r="V750" s="7">
        <f t="shared" si="270"/>
        <v>48078508.219999999</v>
      </c>
      <c r="W750" s="7">
        <f t="shared" si="270"/>
        <v>13813900.99</v>
      </c>
      <c r="X750" s="7">
        <f t="shared" si="270"/>
        <v>0</v>
      </c>
      <c r="Y750" s="7" t="str">
        <f t="shared" si="271"/>
        <v/>
      </c>
      <c r="Z750" s="7" t="str">
        <f t="shared" si="272"/>
        <v/>
      </c>
      <c r="AA750" s="7" t="str">
        <f t="shared" si="273"/>
        <v/>
      </c>
      <c r="AB750" s="7" t="str">
        <f t="shared" si="273"/>
        <v/>
      </c>
      <c r="AC750" s="8" t="str">
        <f t="shared" si="274"/>
        <v/>
      </c>
      <c r="AE750" s="9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>
        <v>8056149.6500000004</v>
      </c>
      <c r="AR750" s="7">
        <v>37456365.18</v>
      </c>
      <c r="AS750" s="7">
        <v>20644525.93</v>
      </c>
      <c r="AT750" s="7">
        <v>0</v>
      </c>
      <c r="AU750" s="7">
        <v>10233809.380000001</v>
      </c>
      <c r="AV750" s="7">
        <v>53288245.850000001</v>
      </c>
      <c r="AW750" s="7">
        <v>26676609.899999999</v>
      </c>
      <c r="AX750" s="7">
        <v>0</v>
      </c>
      <c r="AY750" s="7">
        <v>13365949.48</v>
      </c>
      <c r="AZ750" s="7">
        <v>48078508.219999999</v>
      </c>
      <c r="BA750" s="7">
        <v>13813900.99</v>
      </c>
      <c r="BB750" s="7">
        <v>0</v>
      </c>
      <c r="BC750" s="7"/>
      <c r="BD750" s="7"/>
      <c r="BE750" s="7"/>
      <c r="BF750" s="7"/>
    </row>
    <row r="751" spans="1:58" hidden="1" x14ac:dyDescent="0.25">
      <c r="A751" s="3" t="s">
        <v>563</v>
      </c>
      <c r="B751" s="3" t="str">
        <f t="shared" ref="B751:B811" si="284">RIGHT(A751,2)</f>
        <v>PB</v>
      </c>
      <c r="C751" s="3" t="s">
        <v>1528</v>
      </c>
      <c r="D751" s="3">
        <v>6</v>
      </c>
      <c r="E751" s="11">
        <f t="shared" si="275"/>
        <v>0.44898166875826107</v>
      </c>
      <c r="F751" s="11">
        <f t="shared" si="276"/>
        <v>0.55101833124173893</v>
      </c>
      <c r="G751" s="7">
        <v>11.793443524744008</v>
      </c>
      <c r="H751" s="11">
        <f t="shared" si="277"/>
        <v>0.1299680714119627</v>
      </c>
      <c r="I751" s="7">
        <f t="shared" si="278"/>
        <v>-140361158.95763066</v>
      </c>
      <c r="J751" s="7">
        <v>20113320.800000001</v>
      </c>
      <c r="K751" s="12">
        <v>0.11</v>
      </c>
      <c r="L751" s="7">
        <v>-3502007.75</v>
      </c>
      <c r="M751" s="10">
        <f t="shared" si="279"/>
        <v>0.17411385145311259</v>
      </c>
      <c r="N751" s="12">
        <f t="shared" si="280"/>
        <v>0.28411385145311258</v>
      </c>
      <c r="O751" s="7">
        <f t="shared" si="281"/>
        <v>-8421669.5374578387</v>
      </c>
      <c r="P751" s="11">
        <f t="shared" si="282"/>
        <v>0.41871104335281312</v>
      </c>
      <c r="Q751" s="12">
        <f t="shared" si="283"/>
        <v>0.52871104335281316</v>
      </c>
      <c r="R751" s="12">
        <f t="shared" ref="R751:R811" si="285">Q751-N751</f>
        <v>0.24459719189970058</v>
      </c>
      <c r="S751" s="12">
        <f t="shared" ref="S751:S811" si="286">Q751/N751-1</f>
        <v>0.86091259066989401</v>
      </c>
      <c r="T751" s="7">
        <f t="shared" si="269"/>
        <v>-161328744.78</v>
      </c>
      <c r="U751" s="7">
        <f t="shared" si="270"/>
        <v>349618.66</v>
      </c>
      <c r="V751" s="7">
        <f t="shared" si="270"/>
        <v>88895095.730000004</v>
      </c>
      <c r="W751" s="7">
        <f t="shared" si="270"/>
        <v>81691632.379999995</v>
      </c>
      <c r="X751" s="7">
        <f t="shared" si="270"/>
        <v>8908364.6699999999</v>
      </c>
      <c r="Y751" s="7" t="str">
        <f t="shared" si="271"/>
        <v/>
      </c>
      <c r="Z751" s="7" t="str">
        <f t="shared" si="272"/>
        <v/>
      </c>
      <c r="AA751" s="7" t="str">
        <f t="shared" si="273"/>
        <v/>
      </c>
      <c r="AB751" s="7" t="str">
        <f t="shared" si="273"/>
        <v/>
      </c>
      <c r="AC751" s="8" t="str">
        <f t="shared" si="274"/>
        <v/>
      </c>
      <c r="AE751" s="9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>
        <v>6702752.3200000003</v>
      </c>
      <c r="AR751" s="7">
        <v>49553707.829999998</v>
      </c>
      <c r="AS751" s="7">
        <v>47288885.090000004</v>
      </c>
      <c r="AT751" s="7">
        <v>0</v>
      </c>
      <c r="AU751" s="7">
        <v>9196790.25</v>
      </c>
      <c r="AV751" s="7">
        <v>56809667.490000002</v>
      </c>
      <c r="AW751" s="7">
        <v>63441523.68</v>
      </c>
      <c r="AX751" s="7">
        <v>0</v>
      </c>
      <c r="AY751" s="7">
        <v>349618.66</v>
      </c>
      <c r="AZ751" s="7">
        <v>88895095.730000004</v>
      </c>
      <c r="BA751" s="7">
        <v>81691632.379999995</v>
      </c>
      <c r="BB751" s="7">
        <v>8908364.6699999999</v>
      </c>
      <c r="BC751" s="7"/>
      <c r="BD751" s="7"/>
      <c r="BE751" s="7"/>
      <c r="BF751" s="7"/>
    </row>
    <row r="752" spans="1:58" hidden="1" x14ac:dyDescent="0.25">
      <c r="A752" s="3" t="s">
        <v>1108</v>
      </c>
      <c r="B752" s="3" t="str">
        <f t="shared" si="284"/>
        <v>RS</v>
      </c>
      <c r="C752" s="3" t="s">
        <v>1529</v>
      </c>
      <c r="D752" s="3">
        <v>6</v>
      </c>
      <c r="E752" s="11">
        <f t="shared" si="275"/>
        <v>0.40384665554990529</v>
      </c>
      <c r="F752" s="11">
        <f t="shared" si="276"/>
        <v>0.59615334445009471</v>
      </c>
      <c r="G752" s="7">
        <v>25.645215059994779</v>
      </c>
      <c r="H752" s="11">
        <f t="shared" si="277"/>
        <v>0.30576961454315649</v>
      </c>
      <c r="I752" s="7">
        <f t="shared" si="278"/>
        <v>-67050460.06483417</v>
      </c>
      <c r="J752" s="7">
        <v>16588191.640000001</v>
      </c>
      <c r="K752" s="12">
        <v>0.11</v>
      </c>
      <c r="L752" s="7">
        <v>-3956283.71</v>
      </c>
      <c r="M752" s="10">
        <f t="shared" si="279"/>
        <v>0.23850000023269563</v>
      </c>
      <c r="N752" s="12">
        <f t="shared" si="280"/>
        <v>0.34850000023269562</v>
      </c>
      <c r="O752" s="7">
        <f t="shared" si="281"/>
        <v>-4023027.6038900502</v>
      </c>
      <c r="P752" s="11">
        <f t="shared" si="282"/>
        <v>0.2425235788926568</v>
      </c>
      <c r="Q752" s="12">
        <f t="shared" si="283"/>
        <v>0.35252357889265679</v>
      </c>
      <c r="R752" s="12">
        <f t="shared" si="285"/>
        <v>4.0235786599611689E-3</v>
      </c>
      <c r="S752" s="12">
        <f t="shared" si="286"/>
        <v>1.1545419389597189E-2</v>
      </c>
      <c r="T752" s="7">
        <f t="shared" si="269"/>
        <v>-96582433.540000007</v>
      </c>
      <c r="U752" s="7">
        <f t="shared" si="270"/>
        <v>34423460.270000003</v>
      </c>
      <c r="V752" s="7">
        <f t="shared" si="270"/>
        <v>57577940.770000003</v>
      </c>
      <c r="W752" s="7">
        <f t="shared" si="270"/>
        <v>73427953.040000007</v>
      </c>
      <c r="X752" s="7">
        <f t="shared" si="270"/>
        <v>0</v>
      </c>
      <c r="Y752" s="7" t="str">
        <f t="shared" si="271"/>
        <v/>
      </c>
      <c r="Z752" s="7" t="str">
        <f t="shared" si="272"/>
        <v/>
      </c>
      <c r="AA752" s="7" t="str">
        <f t="shared" si="273"/>
        <v/>
      </c>
      <c r="AB752" s="7" t="str">
        <f t="shared" si="273"/>
        <v/>
      </c>
      <c r="AC752" s="8" t="str">
        <f t="shared" si="274"/>
        <v/>
      </c>
      <c r="AE752" s="9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>
        <v>23512874.039999999</v>
      </c>
      <c r="AR752" s="7">
        <v>53926916.990000002</v>
      </c>
      <c r="AS752" s="7">
        <v>46000576.810000002</v>
      </c>
      <c r="AT752" s="7">
        <v>0</v>
      </c>
      <c r="AU752" s="7">
        <v>27865734.010000002</v>
      </c>
      <c r="AV752" s="7">
        <v>50169690.310000002</v>
      </c>
      <c r="AW752" s="7">
        <v>60375208.280000001</v>
      </c>
      <c r="AX752" s="7">
        <v>0</v>
      </c>
      <c r="AY752" s="7">
        <v>34423460.270000003</v>
      </c>
      <c r="AZ752" s="7">
        <v>57577940.770000003</v>
      </c>
      <c r="BA752" s="7">
        <v>73427953.040000007</v>
      </c>
      <c r="BB752" s="7">
        <v>0</v>
      </c>
      <c r="BC752" s="7"/>
      <c r="BD752" s="7"/>
      <c r="BE752" s="7"/>
      <c r="BF752" s="7"/>
    </row>
    <row r="753" spans="1:58" hidden="1" x14ac:dyDescent="0.25">
      <c r="A753" s="3" t="s">
        <v>1109</v>
      </c>
      <c r="B753" s="3" t="str">
        <f t="shared" si="284"/>
        <v>RS</v>
      </c>
      <c r="C753" s="3" t="s">
        <v>1529</v>
      </c>
      <c r="D753" s="3">
        <v>7</v>
      </c>
      <c r="E753" s="11">
        <f t="shared" si="275"/>
        <v>0</v>
      </c>
      <c r="F753" s="11">
        <f t="shared" si="276"/>
        <v>1</v>
      </c>
      <c r="G753" s="7">
        <v>12.520863311004069</v>
      </c>
      <c r="H753" s="11">
        <f t="shared" si="277"/>
        <v>0.25041726622008137</v>
      </c>
      <c r="I753" s="7">
        <f t="shared" si="278"/>
        <v>-12273927.173463168</v>
      </c>
      <c r="J753" s="7">
        <v>4490330.8499999996</v>
      </c>
      <c r="K753" s="12">
        <v>0.17</v>
      </c>
      <c r="L753" s="7">
        <v>-651097.97</v>
      </c>
      <c r="M753" s="10">
        <f t="shared" si="279"/>
        <v>0.14499999927622259</v>
      </c>
      <c r="N753" s="12">
        <f t="shared" si="280"/>
        <v>0.31499999927622258</v>
      </c>
      <c r="O753" s="7">
        <f t="shared" si="281"/>
        <v>-736435.63040779007</v>
      </c>
      <c r="P753" s="11">
        <f t="shared" si="282"/>
        <v>0.16400475933923447</v>
      </c>
      <c r="Q753" s="12">
        <f t="shared" si="283"/>
        <v>0.33400475933923446</v>
      </c>
      <c r="R753" s="12">
        <f t="shared" si="285"/>
        <v>1.9004760063011883E-2</v>
      </c>
      <c r="S753" s="12">
        <f t="shared" si="286"/>
        <v>6.033257176723561E-2</v>
      </c>
      <c r="T753" s="7">
        <f t="shared" si="269"/>
        <v>-16374346.180000002</v>
      </c>
      <c r="U753" s="7">
        <f t="shared" si="270"/>
        <v>14630365.800000001</v>
      </c>
      <c r="V753" s="7">
        <f t="shared" si="270"/>
        <v>17818821.600000001</v>
      </c>
      <c r="W753" s="7">
        <f t="shared" si="270"/>
        <v>13185890.380000001</v>
      </c>
      <c r="X753" s="7">
        <f t="shared" si="270"/>
        <v>0</v>
      </c>
      <c r="Y753" s="7" t="str">
        <f t="shared" si="271"/>
        <v/>
      </c>
      <c r="Z753" s="7" t="str">
        <f t="shared" si="272"/>
        <v/>
      </c>
      <c r="AA753" s="7" t="str">
        <f t="shared" si="273"/>
        <v/>
      </c>
      <c r="AB753" s="7" t="str">
        <f t="shared" si="273"/>
        <v/>
      </c>
      <c r="AC753" s="8" t="str">
        <f t="shared" si="274"/>
        <v/>
      </c>
      <c r="AE753" s="9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>
        <v>10620407.460000001</v>
      </c>
      <c r="AR753" s="7">
        <v>13989873.92</v>
      </c>
      <c r="AS753" s="7">
        <v>8199386.9100000001</v>
      </c>
      <c r="AT753" s="7">
        <v>144051.10999999999</v>
      </c>
      <c r="AU753" s="7">
        <v>12446786.35</v>
      </c>
      <c r="AV753" s="7">
        <v>14502346.109999999</v>
      </c>
      <c r="AW753" s="7">
        <v>10440527.58</v>
      </c>
      <c r="AX753" s="7">
        <v>0</v>
      </c>
      <c r="AY753" s="7">
        <v>14630365.800000001</v>
      </c>
      <c r="AZ753" s="7">
        <v>17818821.600000001</v>
      </c>
      <c r="BA753" s="7">
        <v>13185890.380000001</v>
      </c>
      <c r="BB753" s="7">
        <v>0</v>
      </c>
      <c r="BC753" s="7"/>
      <c r="BD753" s="7"/>
      <c r="BE753" s="7"/>
      <c r="BF753" s="7"/>
    </row>
    <row r="754" spans="1:58" hidden="1" x14ac:dyDescent="0.25">
      <c r="A754" s="3" t="s">
        <v>899</v>
      </c>
      <c r="B754" s="3" t="str">
        <f t="shared" si="284"/>
        <v>RJ</v>
      </c>
      <c r="C754" s="3" t="s">
        <v>1530</v>
      </c>
      <c r="D754" s="3">
        <v>7</v>
      </c>
      <c r="E754" s="11">
        <f t="shared" si="275"/>
        <v>0</v>
      </c>
      <c r="F754" s="11">
        <f t="shared" si="276"/>
        <v>1</v>
      </c>
      <c r="G754" s="7">
        <v>10.390634365851573</v>
      </c>
      <c r="H754" s="11">
        <f t="shared" si="277"/>
        <v>0.20781268731703148</v>
      </c>
      <c r="I754" s="7">
        <f t="shared" si="278"/>
        <v>-3372076.3875915585</v>
      </c>
      <c r="J754" s="7">
        <v>8782639.1400000006</v>
      </c>
      <c r="K754" s="12">
        <v>0.1313</v>
      </c>
      <c r="L754" s="7">
        <v>-190478.77</v>
      </c>
      <c r="M754" s="10">
        <f t="shared" si="279"/>
        <v>2.1688101601769781E-2</v>
      </c>
      <c r="N754" s="12">
        <f t="shared" si="280"/>
        <v>0.15298810160176979</v>
      </c>
      <c r="O754" s="7">
        <f t="shared" si="281"/>
        <v>-202324.58325549349</v>
      </c>
      <c r="P754" s="11">
        <f t="shared" si="282"/>
        <v>2.3036877643534091E-2</v>
      </c>
      <c r="Q754" s="12">
        <f t="shared" si="283"/>
        <v>0.1543368776435341</v>
      </c>
      <c r="R754" s="12">
        <f t="shared" si="285"/>
        <v>1.3487760417643102E-3</v>
      </c>
      <c r="S754" s="12">
        <f t="shared" si="286"/>
        <v>8.8162152980706399E-3</v>
      </c>
      <c r="T754" s="7">
        <f t="shared" si="269"/>
        <v>-4256665.4800000004</v>
      </c>
      <c r="U754" s="7">
        <f t="shared" si="270"/>
        <v>30663117.609999999</v>
      </c>
      <c r="V754" s="7">
        <f t="shared" si="270"/>
        <v>27929247.91</v>
      </c>
      <c r="W754" s="7">
        <f t="shared" si="270"/>
        <v>6990535.1799999997</v>
      </c>
      <c r="X754" s="7">
        <f t="shared" si="270"/>
        <v>0</v>
      </c>
      <c r="Y754" s="7" t="str">
        <f t="shared" si="271"/>
        <v/>
      </c>
      <c r="Z754" s="7" t="str">
        <f t="shared" si="272"/>
        <v/>
      </c>
      <c r="AA754" s="7" t="str">
        <f t="shared" si="273"/>
        <v/>
      </c>
      <c r="AB754" s="7" t="str">
        <f t="shared" si="273"/>
        <v/>
      </c>
      <c r="AC754" s="8" t="str">
        <f t="shared" si="274"/>
        <v/>
      </c>
      <c r="AE754" s="9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>
        <v>25689512.390000001</v>
      </c>
      <c r="AR754" s="7">
        <v>27976686.609999999</v>
      </c>
      <c r="AS754" s="7">
        <v>0</v>
      </c>
      <c r="AT754" s="7">
        <v>0</v>
      </c>
      <c r="AU754" s="7">
        <v>30663117.609999999</v>
      </c>
      <c r="AV754" s="7">
        <v>27929247.91</v>
      </c>
      <c r="AW754" s="7">
        <v>6990535.1799999997</v>
      </c>
      <c r="AX754" s="7">
        <v>0</v>
      </c>
      <c r="AY754" s="7"/>
      <c r="AZ754" s="7"/>
      <c r="BA754" s="7"/>
      <c r="BB754" s="7"/>
      <c r="BC754" s="7"/>
      <c r="BD754" s="7"/>
      <c r="BE754" s="7"/>
      <c r="BF754" s="7"/>
    </row>
    <row r="755" spans="1:58" hidden="1" x14ac:dyDescent="0.25">
      <c r="A755" s="3" t="s">
        <v>1110</v>
      </c>
      <c r="B755" s="3" t="str">
        <f t="shared" si="284"/>
        <v>RS</v>
      </c>
      <c r="C755" s="3" t="s">
        <v>1529</v>
      </c>
      <c r="D755" s="3">
        <v>5</v>
      </c>
      <c r="E755" s="11">
        <f t="shared" si="275"/>
        <v>0</v>
      </c>
      <c r="F755" s="11">
        <f t="shared" si="276"/>
        <v>1</v>
      </c>
      <c r="G755" s="7">
        <v>21.407546180943118</v>
      </c>
      <c r="H755" s="11">
        <f t="shared" si="277"/>
        <v>0.42815092361886237</v>
      </c>
      <c r="I755" s="7">
        <f t="shared" si="278"/>
        <v>-120407320.65934521</v>
      </c>
      <c r="J755" s="7">
        <v>63868366.969999999</v>
      </c>
      <c r="K755" s="12">
        <v>0.1293</v>
      </c>
      <c r="L755" s="7">
        <v>-2567508.35</v>
      </c>
      <c r="M755" s="10">
        <f t="shared" si="279"/>
        <v>4.0199999965648096E-2</v>
      </c>
      <c r="N755" s="12">
        <f t="shared" si="280"/>
        <v>0.1694999999656481</v>
      </c>
      <c r="O755" s="7">
        <f t="shared" si="281"/>
        <v>-7224439.2395607121</v>
      </c>
      <c r="P755" s="11">
        <f t="shared" si="282"/>
        <v>0.11311451321362495</v>
      </c>
      <c r="Q755" s="12">
        <f t="shared" si="283"/>
        <v>0.24241451321362495</v>
      </c>
      <c r="R755" s="12">
        <f t="shared" si="285"/>
        <v>7.2914513247976848E-2</v>
      </c>
      <c r="S755" s="12">
        <f t="shared" si="286"/>
        <v>0.43017411954427232</v>
      </c>
      <c r="T755" s="7">
        <f t="shared" si="269"/>
        <v>-210557865.05999997</v>
      </c>
      <c r="U755" s="7">
        <f t="shared" si="270"/>
        <v>6919112.0800000001</v>
      </c>
      <c r="V755" s="7">
        <f t="shared" si="270"/>
        <v>217476977.13999999</v>
      </c>
      <c r="W755" s="7">
        <f t="shared" si="270"/>
        <v>0</v>
      </c>
      <c r="X755" s="7">
        <f t="shared" si="270"/>
        <v>0</v>
      </c>
      <c r="Y755" s="7" t="str">
        <f t="shared" si="271"/>
        <v/>
      </c>
      <c r="Z755" s="7" t="str">
        <f t="shared" si="272"/>
        <v/>
      </c>
      <c r="AA755" s="7" t="str">
        <f t="shared" si="273"/>
        <v/>
      </c>
      <c r="AB755" s="7" t="str">
        <f t="shared" si="273"/>
        <v/>
      </c>
      <c r="AC755" s="8" t="str">
        <f t="shared" si="274"/>
        <v/>
      </c>
      <c r="AE755" s="9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>
        <v>0</v>
      </c>
      <c r="AR755" s="7">
        <v>77970803</v>
      </c>
      <c r="AS755" s="7">
        <v>0</v>
      </c>
      <c r="AT755" s="7">
        <v>0</v>
      </c>
      <c r="AU755" s="7">
        <v>0</v>
      </c>
      <c r="AV755" s="7">
        <v>51916996.299999997</v>
      </c>
      <c r="AW755" s="7">
        <v>0</v>
      </c>
      <c r="AX755" s="7">
        <v>0</v>
      </c>
      <c r="AY755" s="7">
        <v>6919112.0800000001</v>
      </c>
      <c r="AZ755" s="7">
        <v>217476977.13999999</v>
      </c>
      <c r="BA755" s="7">
        <v>0</v>
      </c>
      <c r="BB755" s="7">
        <v>0</v>
      </c>
      <c r="BC755" s="7"/>
      <c r="BD755" s="7"/>
      <c r="BE755" s="7"/>
      <c r="BF755" s="7"/>
    </row>
    <row r="756" spans="1:58" hidden="1" x14ac:dyDescent="0.25">
      <c r="A756" s="3" t="s">
        <v>932</v>
      </c>
      <c r="B756" s="3" t="str">
        <f t="shared" si="284"/>
        <v>RN</v>
      </c>
      <c r="C756" s="3" t="s">
        <v>1528</v>
      </c>
      <c r="D756" s="3">
        <v>7</v>
      </c>
      <c r="E756" s="11">
        <f t="shared" si="275"/>
        <v>0.2249177076936307</v>
      </c>
      <c r="F756" s="11">
        <f t="shared" si="276"/>
        <v>0.77508229230636927</v>
      </c>
      <c r="G756" s="7">
        <v>5.5194799421274592</v>
      </c>
      <c r="H756" s="11">
        <f t="shared" si="277"/>
        <v>8.5561023317663534E-2</v>
      </c>
      <c r="I756" s="7">
        <f t="shared" si="278"/>
        <v>-20328964.97584955</v>
      </c>
      <c r="J756" s="7">
        <v>5116470.58</v>
      </c>
      <c r="K756" s="12">
        <v>0.11</v>
      </c>
      <c r="L756" s="7">
        <v>0</v>
      </c>
      <c r="M756" s="10">
        <f t="shared" si="279"/>
        <v>0</v>
      </c>
      <c r="N756" s="12">
        <f t="shared" si="280"/>
        <v>0.11</v>
      </c>
      <c r="O756" s="7">
        <f t="shared" si="281"/>
        <v>-1219737.898550973</v>
      </c>
      <c r="P756" s="11">
        <f t="shared" si="282"/>
        <v>0.2383943930644028</v>
      </c>
      <c r="Q756" s="12">
        <f t="shared" si="283"/>
        <v>0.34839439306440279</v>
      </c>
      <c r="R756" s="12">
        <f t="shared" si="285"/>
        <v>0.2383943930644028</v>
      </c>
      <c r="S756" s="12">
        <f t="shared" si="286"/>
        <v>2.1672217551309343</v>
      </c>
      <c r="T756" s="7">
        <f t="shared" si="269"/>
        <v>-22231078.829999998</v>
      </c>
      <c r="U756" s="7">
        <f t="shared" si="270"/>
        <v>1161661.19</v>
      </c>
      <c r="V756" s="7">
        <f t="shared" si="270"/>
        <v>17230915.539999999</v>
      </c>
      <c r="W756" s="7">
        <f t="shared" si="270"/>
        <v>6161824.4800000004</v>
      </c>
      <c r="X756" s="7">
        <f t="shared" si="270"/>
        <v>0</v>
      </c>
      <c r="Y756" s="7" t="str">
        <f t="shared" si="271"/>
        <v/>
      </c>
      <c r="Z756" s="7" t="str">
        <f t="shared" si="272"/>
        <v/>
      </c>
      <c r="AA756" s="7" t="str">
        <f t="shared" si="273"/>
        <v/>
      </c>
      <c r="AB756" s="7" t="str">
        <f t="shared" si="273"/>
        <v/>
      </c>
      <c r="AC756" s="8" t="str">
        <f t="shared" si="274"/>
        <v/>
      </c>
      <c r="AE756" s="9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>
        <v>0</v>
      </c>
      <c r="AR756" s="7">
        <v>20716251.530000001</v>
      </c>
      <c r="AS756" s="7">
        <v>0</v>
      </c>
      <c r="AT756" s="7">
        <v>0</v>
      </c>
      <c r="AU756" s="7">
        <v>740810.94</v>
      </c>
      <c r="AV756" s="7">
        <v>25545258.030000001</v>
      </c>
      <c r="AW756" s="7">
        <v>0</v>
      </c>
      <c r="AX756" s="7">
        <v>0</v>
      </c>
      <c r="AY756" s="7">
        <v>1161661.19</v>
      </c>
      <c r="AZ756" s="7">
        <v>17230915.539999999</v>
      </c>
      <c r="BA756" s="7">
        <v>6161824.4800000004</v>
      </c>
      <c r="BB756" s="7">
        <v>0</v>
      </c>
      <c r="BC756" s="7"/>
      <c r="BD756" s="7"/>
      <c r="BE756" s="7"/>
      <c r="BF756" s="7"/>
    </row>
    <row r="757" spans="1:58" hidden="1" x14ac:dyDescent="0.25">
      <c r="A757" s="3" t="s">
        <v>370</v>
      </c>
      <c r="B757" s="3" t="str">
        <f t="shared" si="284"/>
        <v>MG</v>
      </c>
      <c r="C757" s="3" t="s">
        <v>1530</v>
      </c>
      <c r="D757" s="3">
        <v>6</v>
      </c>
      <c r="E757" s="11">
        <f t="shared" si="275"/>
        <v>0.23970185037621694</v>
      </c>
      <c r="F757" s="11">
        <f t="shared" si="276"/>
        <v>0.76029814962378306</v>
      </c>
      <c r="G757" s="7">
        <v>23.428950158481864</v>
      </c>
      <c r="H757" s="11">
        <f t="shared" si="277"/>
        <v>0.35625974906243202</v>
      </c>
      <c r="I757" s="7">
        <f t="shared" si="278"/>
        <v>-32132019.832147792</v>
      </c>
      <c r="J757" s="7">
        <v>7708532.3300000001</v>
      </c>
      <c r="K757" s="12">
        <v>0.11</v>
      </c>
      <c r="L757" s="7">
        <v>-418676.21</v>
      </c>
      <c r="M757" s="10">
        <f t="shared" si="279"/>
        <v>5.4313349425882215E-2</v>
      </c>
      <c r="N757" s="12">
        <f t="shared" si="280"/>
        <v>0.16431334942588222</v>
      </c>
      <c r="O757" s="7">
        <f t="shared" si="281"/>
        <v>-1927921.1899288674</v>
      </c>
      <c r="P757" s="11">
        <f t="shared" si="282"/>
        <v>0.2501022383243825</v>
      </c>
      <c r="Q757" s="12">
        <f t="shared" si="283"/>
        <v>0.36010223832438248</v>
      </c>
      <c r="R757" s="12">
        <f t="shared" si="285"/>
        <v>0.19578888889850027</v>
      </c>
      <c r="S757" s="12">
        <f t="shared" si="286"/>
        <v>1.1915580175475391</v>
      </c>
      <c r="T757" s="7">
        <f t="shared" si="269"/>
        <v>-49914573.130000003</v>
      </c>
      <c r="U757" s="7">
        <f t="shared" si="270"/>
        <v>19144113.649999999</v>
      </c>
      <c r="V757" s="7">
        <f t="shared" si="270"/>
        <v>37949957.590000004</v>
      </c>
      <c r="W757" s="7">
        <f t="shared" si="270"/>
        <v>31238315.149999999</v>
      </c>
      <c r="X757" s="7">
        <f t="shared" si="270"/>
        <v>129585.96</v>
      </c>
      <c r="Y757" s="7" t="str">
        <f t="shared" si="271"/>
        <v/>
      </c>
      <c r="Z757" s="7" t="str">
        <f t="shared" si="272"/>
        <v/>
      </c>
      <c r="AA757" s="7" t="str">
        <f t="shared" si="273"/>
        <v/>
      </c>
      <c r="AB757" s="7" t="str">
        <f t="shared" si="273"/>
        <v/>
      </c>
      <c r="AC757" s="8" t="str">
        <f t="shared" si="274"/>
        <v/>
      </c>
      <c r="AE757" s="9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>
        <v>13520350.949999999</v>
      </c>
      <c r="AR757" s="7">
        <v>13611768.6</v>
      </c>
      <c r="AS757" s="7">
        <v>11477079.02</v>
      </c>
      <c r="AT757" s="7">
        <v>246225.56</v>
      </c>
      <c r="AU757" s="7">
        <v>16443616.609999999</v>
      </c>
      <c r="AV757" s="7">
        <v>37558549.399999999</v>
      </c>
      <c r="AW757" s="7">
        <v>22985571.649999999</v>
      </c>
      <c r="AX757" s="7">
        <v>168470.12</v>
      </c>
      <c r="AY757" s="7">
        <v>19144113.649999999</v>
      </c>
      <c r="AZ757" s="7">
        <v>37949957.590000004</v>
      </c>
      <c r="BA757" s="7">
        <v>31238315.149999999</v>
      </c>
      <c r="BB757" s="7">
        <v>129585.96</v>
      </c>
      <c r="BC757" s="7"/>
      <c r="BD757" s="7"/>
      <c r="BE757" s="7"/>
      <c r="BF757" s="7"/>
    </row>
    <row r="758" spans="1:58" x14ac:dyDescent="0.25">
      <c r="A758" s="26" t="s">
        <v>505</v>
      </c>
      <c r="B758" s="3" t="str">
        <f t="shared" si="284"/>
        <v>MT</v>
      </c>
      <c r="C758" s="3" t="s">
        <v>1526</v>
      </c>
      <c r="D758" s="3">
        <v>7</v>
      </c>
      <c r="E758" s="11">
        <f t="shared" si="275"/>
        <v>0</v>
      </c>
      <c r="F758" s="11">
        <f t="shared" si="276"/>
        <v>1</v>
      </c>
      <c r="G758" s="7">
        <v>22.310713803269298</v>
      </c>
      <c r="H758" s="11">
        <f t="shared" si="277"/>
        <v>0.44621427606538594</v>
      </c>
      <c r="I758" s="7">
        <f t="shared" si="278"/>
        <v>-4858290.5792735498</v>
      </c>
      <c r="J758" s="7">
        <v>5248283.68</v>
      </c>
      <c r="K758" s="12">
        <v>0.11</v>
      </c>
      <c r="L758" s="7">
        <v>-467622.08</v>
      </c>
      <c r="M758" s="10">
        <f t="shared" si="279"/>
        <v>8.910000078349424E-2</v>
      </c>
      <c r="N758" s="12">
        <f t="shared" si="280"/>
        <v>0.19910000078349424</v>
      </c>
      <c r="O758" s="7">
        <f t="shared" si="281"/>
        <v>-291497.43475641299</v>
      </c>
      <c r="P758" s="11">
        <f t="shared" si="282"/>
        <v>5.5541478420315309E-2</v>
      </c>
      <c r="Q758" s="12">
        <f t="shared" si="283"/>
        <v>0.1655414784203153</v>
      </c>
      <c r="R758" s="12">
        <f t="shared" si="285"/>
        <v>-3.3558522363178939E-2</v>
      </c>
      <c r="S758" s="12">
        <f t="shared" si="286"/>
        <v>-0.1685510910653949</v>
      </c>
      <c r="T758" s="7">
        <f t="shared" si="269"/>
        <v>-8772870.75</v>
      </c>
      <c r="U758" s="7">
        <f t="shared" si="270"/>
        <v>7597325.9699999997</v>
      </c>
      <c r="V758" s="7">
        <f t="shared" si="270"/>
        <v>12788859.609999999</v>
      </c>
      <c r="W758" s="7">
        <f t="shared" si="270"/>
        <v>3581337.11</v>
      </c>
      <c r="X758" s="7">
        <f t="shared" si="270"/>
        <v>0</v>
      </c>
      <c r="Y758" s="7" t="str">
        <f t="shared" si="271"/>
        <v/>
      </c>
      <c r="Z758" s="7" t="str">
        <f t="shared" si="272"/>
        <v/>
      </c>
      <c r="AA758" s="7" t="str">
        <f t="shared" si="273"/>
        <v/>
      </c>
      <c r="AB758" s="7" t="str">
        <f t="shared" si="273"/>
        <v/>
      </c>
      <c r="AC758" s="8" t="str">
        <f t="shared" si="274"/>
        <v/>
      </c>
      <c r="AE758" s="9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>
        <v>4912438.12</v>
      </c>
      <c r="AR758" s="7">
        <v>8147095.3600000003</v>
      </c>
      <c r="AS758" s="7">
        <v>858637.24</v>
      </c>
      <c r="AT758" s="7">
        <v>0</v>
      </c>
      <c r="AU758" s="7">
        <v>5779236.7699999996</v>
      </c>
      <c r="AV758" s="7">
        <v>10213055.619999999</v>
      </c>
      <c r="AW758" s="7">
        <v>2244421.84</v>
      </c>
      <c r="AX758" s="7">
        <v>0</v>
      </c>
      <c r="AY758" s="7">
        <v>7597325.9699999997</v>
      </c>
      <c r="AZ758" s="7">
        <v>12788859.609999999</v>
      </c>
      <c r="BA758" s="7">
        <v>3581337.11</v>
      </c>
      <c r="BB758" s="7">
        <v>0</v>
      </c>
      <c r="BC758" s="7"/>
      <c r="BD758" s="7"/>
      <c r="BE758" s="7"/>
      <c r="BF758" s="7"/>
    </row>
    <row r="759" spans="1:58" hidden="1" x14ac:dyDescent="0.25">
      <c r="A759" s="3" t="s">
        <v>725</v>
      </c>
      <c r="B759" s="3" t="str">
        <f t="shared" si="284"/>
        <v>PI</v>
      </c>
      <c r="C759" s="3" t="s">
        <v>1528</v>
      </c>
      <c r="D759" s="3">
        <v>7</v>
      </c>
      <c r="E759" s="11">
        <f t="shared" si="275"/>
        <v>0.20025772093263502</v>
      </c>
      <c r="F759" s="11">
        <f t="shared" si="276"/>
        <v>0.79974227906736495</v>
      </c>
      <c r="G759" s="7">
        <v>19.42943297726789</v>
      </c>
      <c r="H759" s="11">
        <f t="shared" si="277"/>
        <v>0.3107707802045368</v>
      </c>
      <c r="I759" s="7">
        <f t="shared" si="278"/>
        <v>-12084322.469539613</v>
      </c>
      <c r="J759" s="7">
        <v>3171951.2</v>
      </c>
      <c r="K759" s="12">
        <v>0.11</v>
      </c>
      <c r="L759" s="7">
        <v>-194486.95</v>
      </c>
      <c r="M759" s="10">
        <f t="shared" si="279"/>
        <v>6.1314609758182911E-2</v>
      </c>
      <c r="N759" s="12">
        <f t="shared" si="280"/>
        <v>0.17131460975818291</v>
      </c>
      <c r="O759" s="7">
        <f t="shared" si="281"/>
        <v>-725059.34817237675</v>
      </c>
      <c r="P759" s="11">
        <f t="shared" si="282"/>
        <v>0.22858464788877481</v>
      </c>
      <c r="Q759" s="12">
        <f t="shared" si="283"/>
        <v>0.33858464788877479</v>
      </c>
      <c r="R759" s="12">
        <f t="shared" si="285"/>
        <v>0.16727003813059188</v>
      </c>
      <c r="S759" s="12">
        <f t="shared" si="286"/>
        <v>0.97639097078001647</v>
      </c>
      <c r="T759" s="7">
        <f t="shared" si="269"/>
        <v>-17533096.57</v>
      </c>
      <c r="U759" s="7">
        <f t="shared" si="270"/>
        <v>864511.69</v>
      </c>
      <c r="V759" s="7">
        <f t="shared" si="270"/>
        <v>14021958.609999999</v>
      </c>
      <c r="W759" s="7">
        <f t="shared" si="270"/>
        <v>4375649.6500000004</v>
      </c>
      <c r="X759" s="7">
        <f t="shared" si="270"/>
        <v>0</v>
      </c>
      <c r="Y759" s="7" t="str">
        <f t="shared" si="271"/>
        <v/>
      </c>
      <c r="Z759" s="7" t="str">
        <f t="shared" si="272"/>
        <v/>
      </c>
      <c r="AA759" s="7" t="str">
        <f t="shared" si="273"/>
        <v/>
      </c>
      <c r="AB759" s="7" t="str">
        <f t="shared" si="273"/>
        <v/>
      </c>
      <c r="AC759" s="8" t="str">
        <f t="shared" si="274"/>
        <v/>
      </c>
      <c r="AE759" s="9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>
        <v>211139.87</v>
      </c>
      <c r="AR759" s="7">
        <v>13928698.91</v>
      </c>
      <c r="AS759" s="7">
        <v>1652770.53</v>
      </c>
      <c r="AT759" s="7">
        <v>0</v>
      </c>
      <c r="AU759" s="7">
        <v>421285.54</v>
      </c>
      <c r="AV759" s="7">
        <v>15985066.880000001</v>
      </c>
      <c r="AW759" s="7">
        <v>2992190.44</v>
      </c>
      <c r="AX759" s="7">
        <v>0</v>
      </c>
      <c r="AY759" s="7">
        <v>864511.69</v>
      </c>
      <c r="AZ759" s="7">
        <v>14021958.609999999</v>
      </c>
      <c r="BA759" s="7">
        <v>4375649.6500000004</v>
      </c>
      <c r="BB759" s="7">
        <v>0</v>
      </c>
      <c r="BC759" s="7"/>
      <c r="BD759" s="7"/>
      <c r="BE759" s="7"/>
      <c r="BF759" s="7"/>
    </row>
    <row r="760" spans="1:58" hidden="1" x14ac:dyDescent="0.25">
      <c r="A760" s="3" t="s">
        <v>807</v>
      </c>
      <c r="B760" s="3" t="str">
        <f t="shared" si="284"/>
        <v>PR</v>
      </c>
      <c r="C760" s="3" t="s">
        <v>1529</v>
      </c>
      <c r="D760" s="3">
        <v>7</v>
      </c>
      <c r="E760" s="11">
        <f t="shared" si="275"/>
        <v>0</v>
      </c>
      <c r="F760" s="11">
        <f t="shared" si="276"/>
        <v>1</v>
      </c>
      <c r="G760" s="7">
        <v>40.660579669222294</v>
      </c>
      <c r="H760" s="11">
        <f t="shared" si="277"/>
        <v>0.81321159338444593</v>
      </c>
      <c r="I760" s="7">
        <f t="shared" si="278"/>
        <v>-171658.00586119894</v>
      </c>
      <c r="J760" s="7">
        <v>4278270.5228571426</v>
      </c>
      <c r="K760" s="12">
        <v>0.11</v>
      </c>
      <c r="L760" s="7">
        <v>0</v>
      </c>
      <c r="M760" s="10">
        <f t="shared" si="279"/>
        <v>0</v>
      </c>
      <c r="N760" s="12">
        <f t="shared" si="280"/>
        <v>0.11</v>
      </c>
      <c r="O760" s="7">
        <f t="shared" si="281"/>
        <v>-10299.480351671937</v>
      </c>
      <c r="P760" s="11">
        <f t="shared" si="282"/>
        <v>2.4073934307439889E-3</v>
      </c>
      <c r="Q760" s="12">
        <f t="shared" si="283"/>
        <v>0.11240739343074399</v>
      </c>
      <c r="R760" s="12">
        <f t="shared" si="285"/>
        <v>2.4073934307439898E-3</v>
      </c>
      <c r="S760" s="12">
        <f t="shared" si="286"/>
        <v>2.1885394824945337E-2</v>
      </c>
      <c r="T760" s="7">
        <f t="shared" si="269"/>
        <v>-918997.10999999929</v>
      </c>
      <c r="U760" s="7">
        <f t="shared" si="270"/>
        <v>15728988.960000001</v>
      </c>
      <c r="V760" s="7">
        <f t="shared" si="270"/>
        <v>11082379.640000001</v>
      </c>
      <c r="W760" s="7">
        <f t="shared" si="270"/>
        <v>5825217.3099999996</v>
      </c>
      <c r="X760" s="7">
        <f t="shared" si="270"/>
        <v>259610.88</v>
      </c>
      <c r="Y760" s="7" t="str">
        <f t="shared" si="271"/>
        <v/>
      </c>
      <c r="Z760" s="7" t="str">
        <f t="shared" si="272"/>
        <v/>
      </c>
      <c r="AA760" s="7" t="str">
        <f t="shared" si="273"/>
        <v/>
      </c>
      <c r="AB760" s="7" t="str">
        <f t="shared" si="273"/>
        <v/>
      </c>
      <c r="AC760" s="8" t="str">
        <f t="shared" si="274"/>
        <v/>
      </c>
      <c r="AE760" s="9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>
        <v>10432093.73</v>
      </c>
      <c r="AR760" s="7">
        <v>9425013.25</v>
      </c>
      <c r="AS760" s="7">
        <v>2424051.44</v>
      </c>
      <c r="AT760" s="7">
        <v>1493409.54</v>
      </c>
      <c r="AU760" s="7">
        <v>12738549.52</v>
      </c>
      <c r="AV760" s="7">
        <v>10361699.199999999</v>
      </c>
      <c r="AW760" s="7">
        <v>3529676.16</v>
      </c>
      <c r="AX760" s="7">
        <v>1549476.87</v>
      </c>
      <c r="AY760" s="7">
        <v>13266378.75</v>
      </c>
      <c r="AZ760" s="7">
        <v>10339054.34</v>
      </c>
      <c r="BA760" s="7">
        <v>4168947.34</v>
      </c>
      <c r="BB760" s="7">
        <v>234364.55</v>
      </c>
      <c r="BC760" s="7">
        <v>15728988.960000001</v>
      </c>
      <c r="BD760" s="7">
        <v>11082379.640000001</v>
      </c>
      <c r="BE760" s="7">
        <v>5825217.3099999996</v>
      </c>
      <c r="BF760" s="7">
        <v>259610.88</v>
      </c>
    </row>
    <row r="761" spans="1:58" hidden="1" x14ac:dyDescent="0.25">
      <c r="A761" s="3" t="s">
        <v>808</v>
      </c>
      <c r="B761" s="3" t="str">
        <f t="shared" si="284"/>
        <v>PR</v>
      </c>
      <c r="C761" s="3" t="s">
        <v>1529</v>
      </c>
      <c r="D761" s="3">
        <v>6</v>
      </c>
      <c r="E761" s="11">
        <f t="shared" si="275"/>
        <v>0.42713821276903485</v>
      </c>
      <c r="F761" s="11">
        <f t="shared" si="276"/>
        <v>0.57286178723096515</v>
      </c>
      <c r="G761" s="7">
        <v>8.170859793885052</v>
      </c>
      <c r="H761" s="11">
        <f t="shared" si="277"/>
        <v>9.3615466894772528E-2</v>
      </c>
      <c r="I761" s="7">
        <f t="shared" si="278"/>
        <v>-115186636.89665514</v>
      </c>
      <c r="J761" s="7">
        <v>19024030.354285713</v>
      </c>
      <c r="K761" s="12">
        <v>0.11</v>
      </c>
      <c r="L761" s="7">
        <v>-1943068.56</v>
      </c>
      <c r="M761" s="10">
        <f t="shared" si="279"/>
        <v>0.10213758724172071</v>
      </c>
      <c r="N761" s="12">
        <f t="shared" si="280"/>
        <v>0.21213758724172072</v>
      </c>
      <c r="O761" s="7">
        <f t="shared" si="281"/>
        <v>-6911198.2137993081</v>
      </c>
      <c r="P761" s="11">
        <f t="shared" si="282"/>
        <v>0.36328780416618506</v>
      </c>
      <c r="Q761" s="12">
        <f t="shared" si="283"/>
        <v>0.47328780416618504</v>
      </c>
      <c r="R761" s="12">
        <f t="shared" si="285"/>
        <v>0.26115021692446433</v>
      </c>
      <c r="S761" s="12">
        <f t="shared" si="286"/>
        <v>1.2310417042072608</v>
      </c>
      <c r="T761" s="7">
        <f t="shared" si="269"/>
        <v>-127083630.27999999</v>
      </c>
      <c r="U761" s="7">
        <f t="shared" si="270"/>
        <v>16208471.279999999</v>
      </c>
      <c r="V761" s="7">
        <f t="shared" si="270"/>
        <v>72801355.569999993</v>
      </c>
      <c r="W761" s="7">
        <f t="shared" si="270"/>
        <v>70490745.989999995</v>
      </c>
      <c r="X761" s="7">
        <f t="shared" si="270"/>
        <v>0</v>
      </c>
      <c r="Y761" s="7" t="str">
        <f t="shared" si="271"/>
        <v/>
      </c>
      <c r="Z761" s="7" t="str">
        <f t="shared" si="272"/>
        <v/>
      </c>
      <c r="AA761" s="7" t="str">
        <f t="shared" si="273"/>
        <v/>
      </c>
      <c r="AB761" s="7" t="str">
        <f t="shared" si="273"/>
        <v/>
      </c>
      <c r="AC761" s="8" t="str">
        <f t="shared" si="274"/>
        <v/>
      </c>
      <c r="AE761" s="9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>
        <v>13896345.48</v>
      </c>
      <c r="AR761" s="7">
        <v>46680665.210000001</v>
      </c>
      <c r="AS761" s="7">
        <v>40723835.299999997</v>
      </c>
      <c r="AT761" s="7">
        <v>0</v>
      </c>
      <c r="AU761" s="7">
        <v>16209064.279999999</v>
      </c>
      <c r="AV761" s="7">
        <v>49021563.890000001</v>
      </c>
      <c r="AW761" s="7">
        <v>53174493.710000001</v>
      </c>
      <c r="AX761" s="7">
        <v>0</v>
      </c>
      <c r="AY761" s="7">
        <v>16208471.279999999</v>
      </c>
      <c r="AZ761" s="7">
        <v>72801355.569999993</v>
      </c>
      <c r="BA761" s="7">
        <v>70490745.989999995</v>
      </c>
      <c r="BB761" s="7">
        <v>0</v>
      </c>
      <c r="BC761" s="7"/>
      <c r="BD761" s="7"/>
      <c r="BE761" s="7"/>
      <c r="BF761" s="7"/>
    </row>
    <row r="762" spans="1:58" hidden="1" x14ac:dyDescent="0.25">
      <c r="A762" s="3" t="s">
        <v>1401</v>
      </c>
      <c r="B762" s="3" t="str">
        <f t="shared" si="284"/>
        <v>SP</v>
      </c>
      <c r="C762" s="3" t="s">
        <v>1530</v>
      </c>
      <c r="D762" s="3">
        <v>7</v>
      </c>
      <c r="E762" s="11">
        <f t="shared" si="275"/>
        <v>0</v>
      </c>
      <c r="F762" s="11">
        <f t="shared" si="276"/>
        <v>1</v>
      </c>
      <c r="G762" s="7">
        <v>13.487837283179161</v>
      </c>
      <c r="H762" s="11">
        <f t="shared" si="277"/>
        <v>0.26975674566358321</v>
      </c>
      <c r="I762" s="7">
        <f t="shared" si="278"/>
        <v>-17345644.483535316</v>
      </c>
      <c r="J762" s="7">
        <v>8598834.4971428551</v>
      </c>
      <c r="K762" s="12">
        <v>0.11</v>
      </c>
      <c r="L762" s="7">
        <v>-1435294.07</v>
      </c>
      <c r="M762" s="10">
        <f t="shared" si="279"/>
        <v>0.16691728053108906</v>
      </c>
      <c r="N762" s="12">
        <f t="shared" si="280"/>
        <v>0.27691728053108905</v>
      </c>
      <c r="O762" s="7">
        <f t="shared" si="281"/>
        <v>-1040738.6690121189</v>
      </c>
      <c r="P762" s="11">
        <f t="shared" si="282"/>
        <v>0.12103252706607232</v>
      </c>
      <c r="Q762" s="12">
        <f t="shared" si="283"/>
        <v>0.2310325270660723</v>
      </c>
      <c r="R762" s="12">
        <f t="shared" si="285"/>
        <v>-4.5884753465016748E-2</v>
      </c>
      <c r="S762" s="12">
        <f t="shared" si="286"/>
        <v>-0.16569841137041408</v>
      </c>
      <c r="T762" s="7">
        <f t="shared" si="269"/>
        <v>-23753241.649999999</v>
      </c>
      <c r="U762" s="7">
        <f t="shared" si="270"/>
        <v>31397034.399999999</v>
      </c>
      <c r="V762" s="7">
        <f t="shared" si="270"/>
        <v>24220313.649999999</v>
      </c>
      <c r="W762" s="7">
        <f t="shared" si="270"/>
        <v>30929962.399999999</v>
      </c>
      <c r="X762" s="7">
        <f t="shared" si="270"/>
        <v>0</v>
      </c>
      <c r="Y762" s="7" t="str">
        <f t="shared" si="271"/>
        <v/>
      </c>
      <c r="Z762" s="7" t="str">
        <f t="shared" si="272"/>
        <v/>
      </c>
      <c r="AA762" s="7" t="str">
        <f t="shared" si="273"/>
        <v/>
      </c>
      <c r="AB762" s="7" t="str">
        <f t="shared" si="273"/>
        <v/>
      </c>
      <c r="AC762" s="8" t="str">
        <f t="shared" si="274"/>
        <v/>
      </c>
      <c r="AE762" s="9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>
        <v>20888489.23</v>
      </c>
      <c r="AR762" s="7">
        <v>16594926.66</v>
      </c>
      <c r="AS762" s="7">
        <v>22497485.5</v>
      </c>
      <c r="AT762" s="7">
        <v>0</v>
      </c>
      <c r="AU762" s="7">
        <v>24898679.609999999</v>
      </c>
      <c r="AV762" s="7">
        <v>32902859.190000001</v>
      </c>
      <c r="AW762" s="7">
        <v>22231573.149999999</v>
      </c>
      <c r="AX762" s="7">
        <v>0</v>
      </c>
      <c r="AY762" s="7">
        <v>31397034.399999999</v>
      </c>
      <c r="AZ762" s="7">
        <v>24220313.649999999</v>
      </c>
      <c r="BA762" s="7">
        <v>30929962.399999999</v>
      </c>
      <c r="BB762" s="7">
        <v>0</v>
      </c>
      <c r="BC762" s="7"/>
      <c r="BD762" s="7"/>
      <c r="BE762" s="7"/>
      <c r="BF762" s="7"/>
    </row>
    <row r="763" spans="1:58" hidden="1" x14ac:dyDescent="0.25">
      <c r="A763" s="3" t="s">
        <v>371</v>
      </c>
      <c r="B763" s="3" t="str">
        <f t="shared" si="284"/>
        <v>MG</v>
      </c>
      <c r="C763" s="3" t="s">
        <v>1530</v>
      </c>
      <c r="D763" s="3">
        <v>5</v>
      </c>
      <c r="E763" s="11">
        <f t="shared" si="275"/>
        <v>0</v>
      </c>
      <c r="F763" s="11">
        <f t="shared" si="276"/>
        <v>1</v>
      </c>
      <c r="G763" s="7">
        <v>7.7239898037091868</v>
      </c>
      <c r="H763" s="11">
        <f t="shared" si="277"/>
        <v>0.15447979607418375</v>
      </c>
      <c r="I763" s="7">
        <f t="shared" si="278"/>
        <v>-2787751.0853093397</v>
      </c>
      <c r="J763" s="7">
        <v>31842125.210000001</v>
      </c>
      <c r="K763" s="12">
        <v>0.1168</v>
      </c>
      <c r="L763" s="7">
        <v>-217199.86</v>
      </c>
      <c r="M763" s="10">
        <f t="shared" si="279"/>
        <v>6.8211483551289002E-3</v>
      </c>
      <c r="N763" s="12">
        <f t="shared" si="280"/>
        <v>0.1236211483551289</v>
      </c>
      <c r="O763" s="7">
        <f t="shared" si="281"/>
        <v>-167265.06511856036</v>
      </c>
      <c r="P763" s="11">
        <f t="shared" si="282"/>
        <v>5.2529491676651932E-3</v>
      </c>
      <c r="Q763" s="12">
        <f t="shared" si="283"/>
        <v>0.1220529491676652</v>
      </c>
      <c r="R763" s="12">
        <f t="shared" si="285"/>
        <v>-1.5681991874637036E-3</v>
      </c>
      <c r="S763" s="12">
        <f t="shared" si="286"/>
        <v>-1.2685525157545952E-2</v>
      </c>
      <c r="T763" s="7">
        <f t="shared" si="269"/>
        <v>-3297083.9400000069</v>
      </c>
      <c r="U763" s="7">
        <f t="shared" si="270"/>
        <v>96137157.329999998</v>
      </c>
      <c r="V763" s="7">
        <f t="shared" si="270"/>
        <v>87592250.230000004</v>
      </c>
      <c r="W763" s="7">
        <f t="shared" si="270"/>
        <v>20962006.41</v>
      </c>
      <c r="X763" s="7">
        <f t="shared" si="270"/>
        <v>9120015.3699999992</v>
      </c>
      <c r="Y763" s="7">
        <f t="shared" si="271"/>
        <v>-177786605.15666667</v>
      </c>
      <c r="Z763" s="7">
        <f t="shared" si="272"/>
        <v>-533539896.16999996</v>
      </c>
      <c r="AA763" s="7">
        <f t="shared" si="273"/>
        <v>90040.35</v>
      </c>
      <c r="AB763" s="7">
        <f t="shared" si="273"/>
        <v>344840755.56</v>
      </c>
      <c r="AC763" s="8">
        <f t="shared" si="274"/>
        <v>188789180.96000001</v>
      </c>
      <c r="AE763" s="9">
        <v>0</v>
      </c>
      <c r="AF763" s="7">
        <v>449028535.19</v>
      </c>
      <c r="AG763" s="7">
        <v>120783306.77</v>
      </c>
      <c r="AH763" s="7">
        <v>0</v>
      </c>
      <c r="AI763" s="7">
        <v>356773778.20999998</v>
      </c>
      <c r="AJ763" s="7">
        <v>161080081.18000001</v>
      </c>
      <c r="AK763" s="7">
        <v>90040.35</v>
      </c>
      <c r="AL763" s="7">
        <v>344840755.56</v>
      </c>
      <c r="AM763" s="7">
        <v>188789180.96000001</v>
      </c>
      <c r="AN763" s="7"/>
      <c r="AO763" s="7"/>
      <c r="AP763" s="7"/>
      <c r="AQ763" s="7">
        <v>65414728.93</v>
      </c>
      <c r="AR763" s="7">
        <v>56220368.799999997</v>
      </c>
      <c r="AS763" s="7">
        <v>14964497.41</v>
      </c>
      <c r="AT763" s="7">
        <v>11358028.52</v>
      </c>
      <c r="AU763" s="7">
        <v>76467464.120000005</v>
      </c>
      <c r="AV763" s="7">
        <v>84873680.480000004</v>
      </c>
      <c r="AW763" s="7">
        <v>20767341.390000001</v>
      </c>
      <c r="AX763" s="7">
        <v>9641480.9900000002</v>
      </c>
      <c r="AY763" s="7">
        <v>96137157.329999998</v>
      </c>
      <c r="AZ763" s="7">
        <v>87592250.230000004</v>
      </c>
      <c r="BA763" s="7">
        <v>20962006.41</v>
      </c>
      <c r="BB763" s="7">
        <v>9120015.3699999992</v>
      </c>
      <c r="BC763" s="7"/>
      <c r="BD763" s="7"/>
      <c r="BE763" s="7"/>
      <c r="BF763" s="7"/>
    </row>
    <row r="764" spans="1:58" hidden="1" x14ac:dyDescent="0.25">
      <c r="A764" s="3" t="s">
        <v>1111</v>
      </c>
      <c r="B764" s="3" t="str">
        <f t="shared" si="284"/>
        <v>RS</v>
      </c>
      <c r="C764" s="3" t="s">
        <v>1529</v>
      </c>
      <c r="D764" s="3">
        <v>7</v>
      </c>
      <c r="E764" s="11">
        <f t="shared" si="275"/>
        <v>0</v>
      </c>
      <c r="F764" s="11">
        <f t="shared" si="276"/>
        <v>1</v>
      </c>
      <c r="G764" s="7">
        <v>16.827612708300808</v>
      </c>
      <c r="H764" s="11">
        <f t="shared" si="277"/>
        <v>0.3365522541660162</v>
      </c>
      <c r="I764" s="7">
        <f t="shared" si="278"/>
        <v>-21277815.605315067</v>
      </c>
      <c r="J764" s="7">
        <v>12287606.25</v>
      </c>
      <c r="K764" s="12">
        <v>0.1114</v>
      </c>
      <c r="L764" s="7">
        <v>-1813650.68</v>
      </c>
      <c r="M764" s="10">
        <f t="shared" si="279"/>
        <v>0.14759999979654295</v>
      </c>
      <c r="N764" s="12">
        <f t="shared" si="280"/>
        <v>0.25899999979654298</v>
      </c>
      <c r="O764" s="7">
        <f t="shared" si="281"/>
        <v>-1276668.9363189039</v>
      </c>
      <c r="P764" s="11">
        <f t="shared" si="282"/>
        <v>0.10389891329069109</v>
      </c>
      <c r="Q764" s="12">
        <f t="shared" si="283"/>
        <v>0.21529891329069109</v>
      </c>
      <c r="R764" s="12">
        <f t="shared" si="285"/>
        <v>-4.3701086505851888E-2</v>
      </c>
      <c r="S764" s="12">
        <f t="shared" si="286"/>
        <v>-0.16873006386170353</v>
      </c>
      <c r="T764" s="7">
        <f t="shared" si="269"/>
        <v>-32071577.210000001</v>
      </c>
      <c r="U764" s="7">
        <f t="shared" si="270"/>
        <v>36961740.630000003</v>
      </c>
      <c r="V764" s="7">
        <f t="shared" si="270"/>
        <v>52441070.490000002</v>
      </c>
      <c r="W764" s="7">
        <f t="shared" si="270"/>
        <v>16592247.35</v>
      </c>
      <c r="X764" s="7">
        <f t="shared" si="270"/>
        <v>0</v>
      </c>
      <c r="Y764" s="7" t="str">
        <f t="shared" si="271"/>
        <v/>
      </c>
      <c r="Z764" s="7" t="str">
        <f t="shared" si="272"/>
        <v/>
      </c>
      <c r="AA764" s="7" t="str">
        <f t="shared" si="273"/>
        <v/>
      </c>
      <c r="AB764" s="7" t="str">
        <f t="shared" si="273"/>
        <v/>
      </c>
      <c r="AC764" s="8" t="str">
        <f t="shared" si="274"/>
        <v/>
      </c>
      <c r="AE764" s="9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>
        <v>25807232.469999999</v>
      </c>
      <c r="AR764" s="7">
        <v>37003676.289999999</v>
      </c>
      <c r="AS764" s="7">
        <v>9090874.3499999996</v>
      </c>
      <c r="AT764" s="7">
        <v>0</v>
      </c>
      <c r="AU764" s="7">
        <v>30733305.210000001</v>
      </c>
      <c r="AV764" s="7">
        <v>40315483.079999998</v>
      </c>
      <c r="AW764" s="7">
        <v>15240897.289999999</v>
      </c>
      <c r="AX764" s="7">
        <v>0</v>
      </c>
      <c r="AY764" s="7">
        <v>36961740.630000003</v>
      </c>
      <c r="AZ764" s="7">
        <v>52441070.490000002</v>
      </c>
      <c r="BA764" s="7">
        <v>16592247.35</v>
      </c>
      <c r="BB764" s="7">
        <v>0</v>
      </c>
      <c r="BC764" s="7"/>
      <c r="BD764" s="7"/>
      <c r="BE764" s="7"/>
      <c r="BF764" s="7"/>
    </row>
    <row r="765" spans="1:58" hidden="1" x14ac:dyDescent="0.25">
      <c r="A765" s="3" t="s">
        <v>372</v>
      </c>
      <c r="B765" s="3" t="str">
        <f t="shared" si="284"/>
        <v>MG</v>
      </c>
      <c r="C765" s="3" t="s">
        <v>1530</v>
      </c>
      <c r="D765" s="3">
        <v>7</v>
      </c>
      <c r="E765" s="11">
        <f t="shared" si="275"/>
        <v>0.18146320967190829</v>
      </c>
      <c r="F765" s="11">
        <f t="shared" si="276"/>
        <v>0.81853679032809168</v>
      </c>
      <c r="G765" s="7">
        <v>6.2497589536441192</v>
      </c>
      <c r="H765" s="11">
        <f t="shared" si="277"/>
        <v>0.10231315268480219</v>
      </c>
      <c r="I765" s="7">
        <f t="shared" si="278"/>
        <v>-11283604.417401657</v>
      </c>
      <c r="J765" s="7">
        <v>4856995.2</v>
      </c>
      <c r="K765" s="12">
        <v>0.11</v>
      </c>
      <c r="L765" s="7">
        <v>-698433.13</v>
      </c>
      <c r="M765" s="10">
        <f t="shared" si="279"/>
        <v>0.14379942767907203</v>
      </c>
      <c r="N765" s="12">
        <f t="shared" si="280"/>
        <v>0.25379942767907204</v>
      </c>
      <c r="O765" s="7">
        <f t="shared" si="281"/>
        <v>-677016.26504409942</v>
      </c>
      <c r="P765" s="11">
        <f t="shared" si="282"/>
        <v>0.13938993908087441</v>
      </c>
      <c r="Q765" s="12">
        <f t="shared" si="283"/>
        <v>0.24938993908087442</v>
      </c>
      <c r="R765" s="12">
        <f t="shared" si="285"/>
        <v>-4.4094885981976195E-3</v>
      </c>
      <c r="S765" s="12">
        <f t="shared" si="286"/>
        <v>-1.7373910723602504E-2</v>
      </c>
      <c r="T765" s="7">
        <f t="shared" si="269"/>
        <v>-12569644.359999999</v>
      </c>
      <c r="U765" s="7">
        <f t="shared" si="270"/>
        <v>3337269.91</v>
      </c>
      <c r="V765" s="7">
        <f t="shared" si="270"/>
        <v>10288716.35</v>
      </c>
      <c r="W765" s="7">
        <f t="shared" si="270"/>
        <v>6459990.3099999996</v>
      </c>
      <c r="X765" s="7">
        <f t="shared" si="270"/>
        <v>841792.39</v>
      </c>
      <c r="Y765" s="7" t="str">
        <f t="shared" si="271"/>
        <v/>
      </c>
      <c r="Z765" s="7" t="str">
        <f t="shared" si="272"/>
        <v/>
      </c>
      <c r="AA765" s="7" t="str">
        <f t="shared" si="273"/>
        <v/>
      </c>
      <c r="AB765" s="7" t="str">
        <f t="shared" si="273"/>
        <v/>
      </c>
      <c r="AC765" s="8" t="str">
        <f t="shared" si="274"/>
        <v/>
      </c>
      <c r="AE765" s="9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>
        <v>2473858.96</v>
      </c>
      <c r="AR765" s="7">
        <v>5027987.0199999996</v>
      </c>
      <c r="AS765" s="7">
        <v>4847449.87</v>
      </c>
      <c r="AT765" s="7">
        <v>121027.68</v>
      </c>
      <c r="AU765" s="7">
        <v>2718227.92</v>
      </c>
      <c r="AV765" s="7">
        <v>6849805.5199999996</v>
      </c>
      <c r="AW765" s="7">
        <v>6865148.9699999997</v>
      </c>
      <c r="AX765" s="7">
        <v>72549.899999999994</v>
      </c>
      <c r="AY765" s="7">
        <v>3337269.91</v>
      </c>
      <c r="AZ765" s="7">
        <v>10288716.35</v>
      </c>
      <c r="BA765" s="7">
        <v>6459990.3099999996</v>
      </c>
      <c r="BB765" s="7">
        <v>841792.39</v>
      </c>
      <c r="BC765" s="7"/>
      <c r="BD765" s="7"/>
      <c r="BE765" s="7"/>
      <c r="BF765" s="7"/>
    </row>
    <row r="766" spans="1:58" hidden="1" x14ac:dyDescent="0.25">
      <c r="A766" s="3" t="s">
        <v>1402</v>
      </c>
      <c r="B766" s="3" t="str">
        <f t="shared" si="284"/>
        <v>SP</v>
      </c>
      <c r="C766" s="3" t="s">
        <v>1530</v>
      </c>
      <c r="D766" s="3">
        <v>5</v>
      </c>
      <c r="E766" s="11">
        <f t="shared" si="275"/>
        <v>0</v>
      </c>
      <c r="F766" s="11">
        <f t="shared" si="276"/>
        <v>1</v>
      </c>
      <c r="G766" s="7">
        <v>9.245336667313925</v>
      </c>
      <c r="H766" s="11">
        <f t="shared" si="277"/>
        <v>0.1849067333462785</v>
      </c>
      <c r="I766" s="7">
        <f t="shared" si="278"/>
        <v>-70539790.291515827</v>
      </c>
      <c r="J766" s="7">
        <v>83995578.910000011</v>
      </c>
      <c r="K766" s="12">
        <v>0.11</v>
      </c>
      <c r="L766" s="7">
        <v>-4682849.0599999996</v>
      </c>
      <c r="M766" s="10">
        <f t="shared" si="279"/>
        <v>5.5751137390428626E-2</v>
      </c>
      <c r="N766" s="12">
        <f t="shared" si="280"/>
        <v>0.16575113739042863</v>
      </c>
      <c r="O766" s="7">
        <f t="shared" si="281"/>
        <v>-4232387.4174909499</v>
      </c>
      <c r="P766" s="11">
        <f t="shared" si="282"/>
        <v>5.0388216527751883E-2</v>
      </c>
      <c r="Q766" s="12">
        <f t="shared" si="283"/>
        <v>0.16038821652775187</v>
      </c>
      <c r="R766" s="12">
        <f t="shared" si="285"/>
        <v>-5.3629208626767566E-3</v>
      </c>
      <c r="S766" s="12">
        <f t="shared" si="286"/>
        <v>-3.2355258293307099E-2</v>
      </c>
      <c r="T766" s="7">
        <f t="shared" si="269"/>
        <v>-86541986.270000011</v>
      </c>
      <c r="U766" s="7">
        <f t="shared" si="270"/>
        <v>185367751.31999999</v>
      </c>
      <c r="V766" s="7">
        <f t="shared" si="270"/>
        <v>246249046.88</v>
      </c>
      <c r="W766" s="7">
        <f t="shared" si="270"/>
        <v>25660690.710000001</v>
      </c>
      <c r="X766" s="7">
        <f t="shared" si="270"/>
        <v>0</v>
      </c>
      <c r="Y766" s="7">
        <f t="shared" si="271"/>
        <v>-75671526.966666669</v>
      </c>
      <c r="Z766" s="7">
        <f t="shared" si="272"/>
        <v>-227014580.90000001</v>
      </c>
      <c r="AA766" s="7">
        <f t="shared" si="273"/>
        <v>0</v>
      </c>
      <c r="AB766" s="7">
        <f t="shared" si="273"/>
        <v>0</v>
      </c>
      <c r="AC766" s="8">
        <f t="shared" si="274"/>
        <v>227014580.90000001</v>
      </c>
      <c r="AE766" s="9">
        <v>0</v>
      </c>
      <c r="AF766" s="7">
        <v>0</v>
      </c>
      <c r="AG766" s="7">
        <v>194101725.56999999</v>
      </c>
      <c r="AH766" s="7">
        <v>0</v>
      </c>
      <c r="AI766" s="7">
        <v>0</v>
      </c>
      <c r="AJ766" s="7">
        <v>227014580.90000001</v>
      </c>
      <c r="AK766" s="7"/>
      <c r="AL766" s="7"/>
      <c r="AM766" s="7"/>
      <c r="AN766" s="7"/>
      <c r="AO766" s="7"/>
      <c r="AP766" s="7"/>
      <c r="AQ766" s="7">
        <v>101181606.75</v>
      </c>
      <c r="AR766" s="7">
        <v>202038886.72</v>
      </c>
      <c r="AS766" s="7">
        <v>0</v>
      </c>
      <c r="AT766" s="7">
        <v>0</v>
      </c>
      <c r="AU766" s="7">
        <v>139264180.53</v>
      </c>
      <c r="AV766" s="7">
        <v>178546847.44999999</v>
      </c>
      <c r="AW766" s="7">
        <v>18795277.59</v>
      </c>
      <c r="AX766" s="7">
        <v>0</v>
      </c>
      <c r="AY766" s="7">
        <v>185367751.31999999</v>
      </c>
      <c r="AZ766" s="7">
        <v>246249046.88</v>
      </c>
      <c r="BA766" s="7">
        <v>25660690.710000001</v>
      </c>
      <c r="BB766" s="7">
        <v>0</v>
      </c>
      <c r="BC766" s="7"/>
      <c r="BD766" s="7"/>
      <c r="BE766" s="7"/>
      <c r="BF766" s="7"/>
    </row>
    <row r="767" spans="1:58" hidden="1" x14ac:dyDescent="0.25">
      <c r="A767" s="3" t="s">
        <v>373</v>
      </c>
      <c r="B767" s="3" t="str">
        <f t="shared" si="284"/>
        <v>MG</v>
      </c>
      <c r="C767" s="3" t="s">
        <v>1530</v>
      </c>
      <c r="D767" s="3">
        <v>7</v>
      </c>
      <c r="E767" s="11">
        <f t="shared" si="275"/>
        <v>0</v>
      </c>
      <c r="F767" s="11">
        <f t="shared" si="276"/>
        <v>1</v>
      </c>
      <c r="G767" s="7">
        <v>50.839430747675067</v>
      </c>
      <c r="H767" s="11">
        <f t="shared" si="277"/>
        <v>1.0167886149535013</v>
      </c>
      <c r="I767" s="7">
        <f t="shared" si="278"/>
        <v>50852.160837747986</v>
      </c>
      <c r="J767" s="7">
        <v>3567789.6</v>
      </c>
      <c r="K767" s="12">
        <v>0.13</v>
      </c>
      <c r="L767" s="7">
        <v>-8749.5400000000009</v>
      </c>
      <c r="M767" s="10">
        <f t="shared" si="279"/>
        <v>2.4523699491696485E-3</v>
      </c>
      <c r="N767" s="12">
        <f t="shared" si="280"/>
        <v>0.13245236994916965</v>
      </c>
      <c r="O767" s="7">
        <f t="shared" si="281"/>
        <v>3051.1296502648793</v>
      </c>
      <c r="P767" s="11">
        <f t="shared" si="282"/>
        <v>-8.5518766304629602E-4</v>
      </c>
      <c r="Q767" s="12">
        <f t="shared" si="283"/>
        <v>0.12914481233695371</v>
      </c>
      <c r="R767" s="12">
        <f t="shared" si="285"/>
        <v>-3.3075576122159334E-3</v>
      </c>
      <c r="S767" s="12">
        <f t="shared" si="286"/>
        <v>-2.4971675580325647E-2</v>
      </c>
      <c r="T767" s="7">
        <f t="shared" si="269"/>
        <v>-3028967.01</v>
      </c>
      <c r="U767" s="7">
        <f t="shared" si="270"/>
        <v>5919625.46</v>
      </c>
      <c r="V767" s="7">
        <f t="shared" si="270"/>
        <v>7717867.0099999998</v>
      </c>
      <c r="W767" s="7">
        <f t="shared" si="270"/>
        <v>1321498.29</v>
      </c>
      <c r="X767" s="7">
        <f t="shared" si="270"/>
        <v>90772.83</v>
      </c>
      <c r="Y767" s="7" t="str">
        <f t="shared" si="271"/>
        <v/>
      </c>
      <c r="Z767" s="7" t="str">
        <f t="shared" si="272"/>
        <v/>
      </c>
      <c r="AA767" s="7" t="str">
        <f t="shared" si="273"/>
        <v/>
      </c>
      <c r="AB767" s="7" t="str">
        <f t="shared" si="273"/>
        <v/>
      </c>
      <c r="AC767" s="8" t="str">
        <f t="shared" si="274"/>
        <v/>
      </c>
      <c r="AE767" s="9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>
        <v>3611371.36</v>
      </c>
      <c r="AR767" s="7">
        <v>5429205.4900000002</v>
      </c>
      <c r="AS767" s="7">
        <v>702016.49</v>
      </c>
      <c r="AT767" s="7">
        <v>0</v>
      </c>
      <c r="AU767" s="7">
        <v>4997521.18</v>
      </c>
      <c r="AV767" s="7">
        <v>6749478.7999999998</v>
      </c>
      <c r="AW767" s="7">
        <v>1041496.17</v>
      </c>
      <c r="AX767" s="7">
        <v>0</v>
      </c>
      <c r="AY767" s="7">
        <v>5919625.46</v>
      </c>
      <c r="AZ767" s="7">
        <v>7717867.0099999998</v>
      </c>
      <c r="BA767" s="7">
        <v>1321498.29</v>
      </c>
      <c r="BB767" s="7">
        <v>90772.83</v>
      </c>
      <c r="BC767" s="7"/>
      <c r="BD767" s="7"/>
      <c r="BE767" s="7"/>
      <c r="BF767" s="7"/>
    </row>
    <row r="768" spans="1:58" hidden="1" x14ac:dyDescent="0.25">
      <c r="A768" s="3" t="s">
        <v>1403</v>
      </c>
      <c r="B768" s="3" t="str">
        <f t="shared" si="284"/>
        <v>SP</v>
      </c>
      <c r="C768" s="3" t="s">
        <v>1530</v>
      </c>
      <c r="D768" s="3">
        <v>5</v>
      </c>
      <c r="E768" s="11">
        <f t="shared" si="275"/>
        <v>0</v>
      </c>
      <c r="F768" s="11">
        <f t="shared" si="276"/>
        <v>1</v>
      </c>
      <c r="G768" s="7">
        <v>16.609252144126447</v>
      </c>
      <c r="H768" s="11">
        <f t="shared" si="277"/>
        <v>0.33218504288252892</v>
      </c>
      <c r="I768" s="7">
        <f t="shared" si="278"/>
        <v>-87237163.634079412</v>
      </c>
      <c r="J768" s="7">
        <v>64230920.794285722</v>
      </c>
      <c r="K768" s="12">
        <v>0.12</v>
      </c>
      <c r="L768" s="7">
        <v>-7638331.6399999997</v>
      </c>
      <c r="M768" s="10">
        <f t="shared" si="279"/>
        <v>0.11891985270557635</v>
      </c>
      <c r="N768" s="12">
        <f t="shared" si="280"/>
        <v>0.23891985270557636</v>
      </c>
      <c r="O768" s="7">
        <f t="shared" si="281"/>
        <v>-5234229.8180447649</v>
      </c>
      <c r="P768" s="11">
        <f t="shared" si="282"/>
        <v>8.149081086364289E-2</v>
      </c>
      <c r="Q768" s="12">
        <f t="shared" si="283"/>
        <v>0.2014908108636429</v>
      </c>
      <c r="R768" s="12">
        <f t="shared" si="285"/>
        <v>-3.7429041841933464E-2</v>
      </c>
      <c r="S768" s="12">
        <f t="shared" si="286"/>
        <v>-0.15665940447425986</v>
      </c>
      <c r="T768" s="7">
        <f t="shared" si="269"/>
        <v>-130630742.40000001</v>
      </c>
      <c r="U768" s="7">
        <f t="shared" si="270"/>
        <v>255788529.62</v>
      </c>
      <c r="V768" s="7">
        <f t="shared" si="270"/>
        <v>200882980.53</v>
      </c>
      <c r="W768" s="7">
        <f t="shared" si="270"/>
        <v>185536291.49000001</v>
      </c>
      <c r="X768" s="7">
        <f t="shared" ref="X768:X819" si="287">IF(SUM($BC768:$BF768)&lt;&gt;0,BF768,IF(SUM($AY768:$BB768)&lt;&gt;0,BB768,IF(SUM($AU768:$AX768)&lt;&gt;0,AX768,IF(SUM($AQ768:$AT768)&lt;&gt;0,AT768,""))))</f>
        <v>0</v>
      </c>
      <c r="Y768" s="7" t="str">
        <f t="shared" si="271"/>
        <v/>
      </c>
      <c r="Z768" s="7" t="str">
        <f t="shared" si="272"/>
        <v/>
      </c>
      <c r="AA768" s="7" t="str">
        <f t="shared" si="273"/>
        <v/>
      </c>
      <c r="AB768" s="7" t="str">
        <f t="shared" si="273"/>
        <v/>
      </c>
      <c r="AC768" s="8" t="str">
        <f t="shared" si="274"/>
        <v/>
      </c>
      <c r="AE768" s="9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>
        <v>182153875.88</v>
      </c>
      <c r="AR768" s="7">
        <v>167196690.31</v>
      </c>
      <c r="AS768" s="7">
        <v>124191465.3</v>
      </c>
      <c r="AT768" s="7">
        <v>0</v>
      </c>
      <c r="AU768" s="7">
        <v>214524205.19999999</v>
      </c>
      <c r="AV768" s="7">
        <v>175632623.55000001</v>
      </c>
      <c r="AW768" s="7">
        <v>152772926.69</v>
      </c>
      <c r="AX768" s="7">
        <v>0</v>
      </c>
      <c r="AY768" s="7">
        <v>255788529.62</v>
      </c>
      <c r="AZ768" s="7">
        <v>200882980.53</v>
      </c>
      <c r="BA768" s="7">
        <v>185536291.49000001</v>
      </c>
      <c r="BB768" s="7">
        <v>0</v>
      </c>
      <c r="BC768" s="7"/>
      <c r="BD768" s="7"/>
      <c r="BE768" s="7"/>
      <c r="BF768" s="7"/>
    </row>
    <row r="769" spans="1:58" hidden="1" x14ac:dyDescent="0.25">
      <c r="A769" s="3" t="s">
        <v>192</v>
      </c>
      <c r="B769" s="3" t="str">
        <f t="shared" si="284"/>
        <v>GO</v>
      </c>
      <c r="C769" s="3" t="s">
        <v>1526</v>
      </c>
      <c r="D769" s="3">
        <v>7</v>
      </c>
      <c r="E769" s="11">
        <f t="shared" si="275"/>
        <v>0.25060344995089917</v>
      </c>
      <c r="F769" s="11">
        <f t="shared" si="276"/>
        <v>0.74939655004910088</v>
      </c>
      <c r="G769" s="7">
        <v>8.9000718121768774</v>
      </c>
      <c r="H769" s="11">
        <f t="shared" si="277"/>
        <v>0.13339366222469201</v>
      </c>
      <c r="I769" s="7">
        <f t="shared" si="278"/>
        <v>-41792871.321533605</v>
      </c>
      <c r="J769" s="7">
        <v>7325071</v>
      </c>
      <c r="K769" s="12">
        <v>0.1159</v>
      </c>
      <c r="L769" s="7">
        <v>-509824.94</v>
      </c>
      <c r="M769" s="10">
        <f t="shared" si="279"/>
        <v>6.9599999781572081E-2</v>
      </c>
      <c r="N769" s="12">
        <f t="shared" si="280"/>
        <v>0.18549999978157208</v>
      </c>
      <c r="O769" s="7">
        <f t="shared" si="281"/>
        <v>-2507572.2792920163</v>
      </c>
      <c r="P769" s="11">
        <f t="shared" si="282"/>
        <v>0.34232736847083345</v>
      </c>
      <c r="Q769" s="12">
        <f t="shared" si="283"/>
        <v>0.45822736847083345</v>
      </c>
      <c r="R769" s="12">
        <f t="shared" si="285"/>
        <v>0.2727273686892614</v>
      </c>
      <c r="S769" s="12">
        <f t="shared" si="286"/>
        <v>1.4702284043687346</v>
      </c>
      <c r="T769" s="7">
        <f t="shared" ref="T769:T820" si="288">IF(SUM(U769:X769)&lt;&gt;0,U769-V769-W769+X769,"")</f>
        <v>-48225900.849999994</v>
      </c>
      <c r="U769" s="7">
        <f t="shared" ref="U769:U820" si="289">IF(SUM($BC769:$BF769)&lt;&gt;0,BC769,IF(SUM($AY769:$BB769)&lt;&gt;0,AY769,IF(SUM($AU769:$AX769)&lt;&gt;0,AU769,IF(SUM($AQ769:$AT769)&lt;&gt;0,AQ769,""))))</f>
        <v>327652.08</v>
      </c>
      <c r="V769" s="7">
        <f t="shared" ref="V769:V774" si="290">IF(SUM($BC769:$BF769)&lt;&gt;0,BD769,IF(SUM($AY769:$BB769)&lt;&gt;0,AZ769,IF(SUM($AU769:$AX769)&lt;&gt;0,AV769,IF(SUM($AQ769:$AT769)&lt;&gt;0,AR769,""))))</f>
        <v>36140323.719999999</v>
      </c>
      <c r="W769" s="7">
        <f t="shared" ref="W769:X820" si="291">IF(SUM($BC769:$BF769)&lt;&gt;0,BE769,IF(SUM($AY769:$BB769)&lt;&gt;0,BA769,IF(SUM($AU769:$AX769)&lt;&gt;0,AW769,IF(SUM($AQ769:$AT769)&lt;&gt;0,AS769,""))))</f>
        <v>18179975.52</v>
      </c>
      <c r="X769" s="7">
        <f t="shared" si="287"/>
        <v>5766746.3099999996</v>
      </c>
      <c r="Y769" s="7" t="str">
        <f t="shared" ref="Y769:Y820" si="292">IF(SUM(AA769:AC769)&lt;&gt;0,AA769-(AB769/3)-(AC769/3),"")</f>
        <v/>
      </c>
      <c r="Z769" s="7" t="str">
        <f t="shared" ref="Z769:Z820" si="293">IF(SUM(AA769:AC769)&lt;&gt;0,AA769-AB769-AC769,"")</f>
        <v/>
      </c>
      <c r="AA769" s="7" t="str">
        <f t="shared" ref="AA769:AB820" si="294">IF(SUM($AN769:$AP769)&lt;&gt;0,AN769,IF(SUM($AK769:$AM769)&lt;&gt;0,AK769,IF(SUM($AH769:$AJ769)&lt;&gt;0,AH769,IF(SUM($AE769:$AG769)&lt;&gt;0,AE769,""))))</f>
        <v/>
      </c>
      <c r="AB769" s="7" t="str">
        <f t="shared" si="294"/>
        <v/>
      </c>
      <c r="AC769" s="8" t="str">
        <f t="shared" ref="AC769:AC820" si="295">IF(SUM($AN769:$AP769)&lt;&gt;0,AP769,IF(SUM($AK769:$AM769)&lt;&gt;0,AM769,IF(SUM($AH769:$AJ769)&lt;&gt;0,AJ769,IF(SUM($AE769:$AG769)&lt;&gt;0,AG769,""))))</f>
        <v/>
      </c>
      <c r="AE769" s="9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>
        <v>344129.56</v>
      </c>
      <c r="AR769" s="7">
        <v>18424881.91</v>
      </c>
      <c r="AS769" s="7">
        <v>12299553.380000001</v>
      </c>
      <c r="AT769" s="7">
        <v>0</v>
      </c>
      <c r="AU769" s="7">
        <v>467444.92</v>
      </c>
      <c r="AV769" s="7">
        <v>20471463.98</v>
      </c>
      <c r="AW769" s="7">
        <v>12280588.970000001</v>
      </c>
      <c r="AX769" s="7">
        <v>0</v>
      </c>
      <c r="AY769" s="7">
        <v>327652.08</v>
      </c>
      <c r="AZ769" s="7">
        <v>36140323.719999999</v>
      </c>
      <c r="BA769" s="7">
        <v>18179975.52</v>
      </c>
      <c r="BB769" s="7">
        <v>5766746.3099999996</v>
      </c>
      <c r="BC769" s="7"/>
      <c r="BD769" s="7"/>
      <c r="BE769" s="7"/>
      <c r="BF769" s="7"/>
    </row>
    <row r="770" spans="1:58" hidden="1" x14ac:dyDescent="0.25">
      <c r="A770" s="3" t="s">
        <v>1112</v>
      </c>
      <c r="B770" s="3" t="str">
        <f t="shared" si="284"/>
        <v>RS</v>
      </c>
      <c r="C770" s="3" t="s">
        <v>1529</v>
      </c>
      <c r="D770" s="3">
        <v>7</v>
      </c>
      <c r="E770" s="11">
        <f t="shared" si="275"/>
        <v>0</v>
      </c>
      <c r="F770" s="11">
        <f t="shared" si="276"/>
        <v>1</v>
      </c>
      <c r="G770" s="7">
        <v>7.5913511543476853</v>
      </c>
      <c r="H770" s="11">
        <f t="shared" si="277"/>
        <v>0.1518270230869537</v>
      </c>
      <c r="I770" s="7">
        <f t="shared" si="278"/>
        <v>-13185757.141255254</v>
      </c>
      <c r="J770" s="7">
        <v>3520573.92</v>
      </c>
      <c r="K770" s="12">
        <v>0.11</v>
      </c>
      <c r="L770" s="7">
        <v>-616100.43999999994</v>
      </c>
      <c r="M770" s="10">
        <f t="shared" si="279"/>
        <v>0.17500000113617836</v>
      </c>
      <c r="N770" s="12">
        <f t="shared" si="280"/>
        <v>0.28500000113617835</v>
      </c>
      <c r="O770" s="7">
        <f t="shared" si="281"/>
        <v>-791145.42847531522</v>
      </c>
      <c r="P770" s="11">
        <f t="shared" si="282"/>
        <v>0.22472058432885147</v>
      </c>
      <c r="Q770" s="12">
        <f t="shared" si="283"/>
        <v>0.33472058432885149</v>
      </c>
      <c r="R770" s="12">
        <f t="shared" si="285"/>
        <v>4.972058319267314E-2</v>
      </c>
      <c r="S770" s="12">
        <f t="shared" si="286"/>
        <v>0.17445818594546503</v>
      </c>
      <c r="T770" s="7">
        <f t="shared" si="288"/>
        <v>-15546070.790000001</v>
      </c>
      <c r="U770" s="7">
        <f t="shared" si="289"/>
        <v>11202008.35</v>
      </c>
      <c r="V770" s="7">
        <f t="shared" si="290"/>
        <v>16043299</v>
      </c>
      <c r="W770" s="7">
        <f t="shared" si="291"/>
        <v>10898720</v>
      </c>
      <c r="X770" s="7">
        <f t="shared" si="287"/>
        <v>193939.86</v>
      </c>
      <c r="Y770" s="7" t="str">
        <f t="shared" si="292"/>
        <v/>
      </c>
      <c r="Z770" s="7" t="str">
        <f t="shared" si="293"/>
        <v/>
      </c>
      <c r="AA770" s="7" t="str">
        <f t="shared" si="294"/>
        <v/>
      </c>
      <c r="AB770" s="7" t="str">
        <f t="shared" si="294"/>
        <v/>
      </c>
      <c r="AC770" s="8" t="str">
        <f t="shared" si="295"/>
        <v/>
      </c>
      <c r="AE770" s="9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>
        <v>8231619.1900000004</v>
      </c>
      <c r="AR770" s="7">
        <v>15973888.59</v>
      </c>
      <c r="AS770" s="7">
        <v>4830942.62</v>
      </c>
      <c r="AT770" s="7">
        <v>218000</v>
      </c>
      <c r="AU770" s="7">
        <v>9444584.3699999992</v>
      </c>
      <c r="AV770" s="7">
        <v>18498732.390000001</v>
      </c>
      <c r="AW770" s="7">
        <v>6628037.3799999999</v>
      </c>
      <c r="AX770" s="7">
        <v>212765.61</v>
      </c>
      <c r="AY770" s="7">
        <v>11202008.35</v>
      </c>
      <c r="AZ770" s="7">
        <v>16043299</v>
      </c>
      <c r="BA770" s="7">
        <v>10898720</v>
      </c>
      <c r="BB770" s="7">
        <v>193939.86</v>
      </c>
      <c r="BC770" s="7"/>
      <c r="BD770" s="7"/>
      <c r="BE770" s="7"/>
      <c r="BF770" s="7"/>
    </row>
    <row r="771" spans="1:58" hidden="1" x14ac:dyDescent="0.25">
      <c r="A771" s="3" t="s">
        <v>374</v>
      </c>
      <c r="B771" s="3" t="str">
        <f t="shared" si="284"/>
        <v>MG</v>
      </c>
      <c r="C771" s="3" t="s">
        <v>1530</v>
      </c>
      <c r="D771" s="3">
        <v>7</v>
      </c>
      <c r="E771" s="11">
        <f t="shared" si="275"/>
        <v>0.50039471599914609</v>
      </c>
      <c r="F771" s="11">
        <f t="shared" si="276"/>
        <v>0.49960528400085391</v>
      </c>
      <c r="G771" s="7">
        <v>5.4963740977522191</v>
      </c>
      <c r="H771" s="11">
        <f t="shared" si="277"/>
        <v>5.4920350841648695E-2</v>
      </c>
      <c r="I771" s="7">
        <f t="shared" si="278"/>
        <v>-22721611.984810062</v>
      </c>
      <c r="J771" s="7">
        <v>3696978.2000000007</v>
      </c>
      <c r="K771" s="12">
        <v>0.11</v>
      </c>
      <c r="L771" s="7">
        <v>-770720.1</v>
      </c>
      <c r="M771" s="10">
        <f t="shared" si="279"/>
        <v>0.20847299018425369</v>
      </c>
      <c r="N771" s="12">
        <f t="shared" si="280"/>
        <v>0.31847299018425368</v>
      </c>
      <c r="O771" s="7">
        <f t="shared" si="281"/>
        <v>-1363296.7190886037</v>
      </c>
      <c r="P771" s="11">
        <f t="shared" si="282"/>
        <v>0.36875973980279447</v>
      </c>
      <c r="Q771" s="12">
        <f t="shared" si="283"/>
        <v>0.47875973980279446</v>
      </c>
      <c r="R771" s="12">
        <f t="shared" si="285"/>
        <v>0.16028674961854078</v>
      </c>
      <c r="S771" s="12">
        <f t="shared" si="286"/>
        <v>0.50329778210015963</v>
      </c>
      <c r="T771" s="7">
        <f t="shared" si="288"/>
        <v>-24042007.470000003</v>
      </c>
      <c r="U771" s="7">
        <f t="shared" si="289"/>
        <v>0</v>
      </c>
      <c r="V771" s="7">
        <f t="shared" si="290"/>
        <v>12011513.970000001</v>
      </c>
      <c r="W771" s="7">
        <f t="shared" si="291"/>
        <v>12183844.84</v>
      </c>
      <c r="X771" s="7">
        <f t="shared" si="287"/>
        <v>153351.34</v>
      </c>
      <c r="Y771" s="7" t="str">
        <f t="shared" si="292"/>
        <v/>
      </c>
      <c r="Z771" s="7" t="str">
        <f t="shared" si="293"/>
        <v/>
      </c>
      <c r="AA771" s="7" t="str">
        <f t="shared" si="294"/>
        <v/>
      </c>
      <c r="AB771" s="7" t="str">
        <f t="shared" si="294"/>
        <v/>
      </c>
      <c r="AC771" s="8" t="str">
        <f t="shared" si="295"/>
        <v/>
      </c>
      <c r="AE771" s="9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>
        <v>61132.99</v>
      </c>
      <c r="AR771" s="7">
        <v>8983078.4199999999</v>
      </c>
      <c r="AS771" s="7">
        <v>9186975.8800000008</v>
      </c>
      <c r="AT771" s="7">
        <v>244144.87</v>
      </c>
      <c r="AU771" s="7">
        <v>27045.53</v>
      </c>
      <c r="AV771" s="7">
        <v>9949654.8399999999</v>
      </c>
      <c r="AW771" s="7">
        <v>10797204.449999999</v>
      </c>
      <c r="AX771" s="7">
        <v>200291.39</v>
      </c>
      <c r="AY771" s="7">
        <v>0</v>
      </c>
      <c r="AZ771" s="7">
        <v>12011513.970000001</v>
      </c>
      <c r="BA771" s="7">
        <v>12183844.84</v>
      </c>
      <c r="BB771" s="7">
        <v>153351.34</v>
      </c>
      <c r="BC771" s="7"/>
      <c r="BD771" s="7"/>
      <c r="BE771" s="7"/>
      <c r="BF771" s="7"/>
    </row>
    <row r="772" spans="1:58" hidden="1" x14ac:dyDescent="0.25">
      <c r="A772" s="3" t="s">
        <v>650</v>
      </c>
      <c r="B772" s="3" t="str">
        <f t="shared" si="284"/>
        <v>PE</v>
      </c>
      <c r="C772" s="3" t="s">
        <v>1528</v>
      </c>
      <c r="D772" s="3">
        <v>5</v>
      </c>
      <c r="E772" s="11">
        <f t="shared" si="275"/>
        <v>0</v>
      </c>
      <c r="F772" s="11">
        <f t="shared" si="276"/>
        <v>1</v>
      </c>
      <c r="G772" s="7">
        <v>16.07790405105834</v>
      </c>
      <c r="H772" s="11">
        <f t="shared" si="277"/>
        <v>0.32155808102116679</v>
      </c>
      <c r="I772" s="7">
        <f t="shared" si="278"/>
        <v>-15631630.55230416</v>
      </c>
      <c r="J772" s="7">
        <v>14826549.49</v>
      </c>
      <c r="K772" s="12">
        <v>0.12</v>
      </c>
      <c r="L772" s="7">
        <v>-444796.48</v>
      </c>
      <c r="M772" s="10">
        <f t="shared" si="279"/>
        <v>2.9999999683001089E-2</v>
      </c>
      <c r="N772" s="12">
        <f t="shared" si="280"/>
        <v>0.1499999996830011</v>
      </c>
      <c r="O772" s="7">
        <f t="shared" si="281"/>
        <v>-937897.83313824958</v>
      </c>
      <c r="P772" s="11">
        <f t="shared" si="282"/>
        <v>6.3257997673081628E-2</v>
      </c>
      <c r="Q772" s="12">
        <f t="shared" si="283"/>
        <v>0.18325799767308162</v>
      </c>
      <c r="R772" s="12">
        <f t="shared" si="285"/>
        <v>3.3257997990080529E-2</v>
      </c>
      <c r="S772" s="12">
        <f t="shared" si="286"/>
        <v>0.22171998706910356</v>
      </c>
      <c r="T772" s="7">
        <f t="shared" si="288"/>
        <v>-23040484.550000001</v>
      </c>
      <c r="U772" s="7">
        <f t="shared" si="289"/>
        <v>4637758.82</v>
      </c>
      <c r="V772" s="7">
        <f t="shared" si="290"/>
        <v>27678243.370000001</v>
      </c>
      <c r="W772" s="7">
        <f t="shared" si="291"/>
        <v>0</v>
      </c>
      <c r="X772" s="7">
        <f t="shared" si="287"/>
        <v>0</v>
      </c>
      <c r="Y772" s="7">
        <f t="shared" si="292"/>
        <v>-118071344.73999999</v>
      </c>
      <c r="Z772" s="7">
        <f t="shared" si="293"/>
        <v>-356841110.93999994</v>
      </c>
      <c r="AA772" s="7">
        <f t="shared" si="294"/>
        <v>1313538.3600000001</v>
      </c>
      <c r="AB772" s="7">
        <f t="shared" si="294"/>
        <v>337138623.76999998</v>
      </c>
      <c r="AC772" s="8">
        <f t="shared" si="295"/>
        <v>21016025.530000001</v>
      </c>
      <c r="AE772" s="9">
        <v>5363615.33</v>
      </c>
      <c r="AF772" s="7">
        <v>244595277.13999999</v>
      </c>
      <c r="AG772" s="7">
        <v>50226419.32</v>
      </c>
      <c r="AH772" s="7">
        <v>3278222.78</v>
      </c>
      <c r="AI772" s="7">
        <v>254787562.93000001</v>
      </c>
      <c r="AJ772" s="7">
        <v>76963683.900000006</v>
      </c>
      <c r="AK772" s="7">
        <v>1313538.3600000001</v>
      </c>
      <c r="AL772" s="7">
        <v>337138623.76999998</v>
      </c>
      <c r="AM772" s="7">
        <v>21016025.530000001</v>
      </c>
      <c r="AN772" s="7"/>
      <c r="AO772" s="7"/>
      <c r="AP772" s="7"/>
      <c r="AQ772" s="7">
        <v>2535050.5099999998</v>
      </c>
      <c r="AR772" s="7">
        <v>17337820.960000001</v>
      </c>
      <c r="AS772" s="7">
        <v>0</v>
      </c>
      <c r="AT772" s="7">
        <v>0</v>
      </c>
      <c r="AU772" s="7">
        <v>3290666.91</v>
      </c>
      <c r="AV772" s="7">
        <v>20786393.390000001</v>
      </c>
      <c r="AW772" s="7">
        <v>0</v>
      </c>
      <c r="AX772" s="7">
        <v>0</v>
      </c>
      <c r="AY772" s="7">
        <v>4637758.82</v>
      </c>
      <c r="AZ772" s="7">
        <v>27678243.370000001</v>
      </c>
      <c r="BA772" s="7">
        <v>0</v>
      </c>
      <c r="BB772" s="7">
        <v>0</v>
      </c>
      <c r="BC772" s="7"/>
      <c r="BD772" s="7"/>
      <c r="BE772" s="7"/>
      <c r="BF772" s="7"/>
    </row>
    <row r="773" spans="1:58" hidden="1" x14ac:dyDescent="0.25">
      <c r="A773" s="3" t="s">
        <v>809</v>
      </c>
      <c r="B773" s="3" t="str">
        <f t="shared" si="284"/>
        <v>PR</v>
      </c>
      <c r="C773" s="3" t="s">
        <v>1529</v>
      </c>
      <c r="D773" s="3">
        <v>6</v>
      </c>
      <c r="E773" s="11">
        <f t="shared" si="275"/>
        <v>0.47990105464184807</v>
      </c>
      <c r="F773" s="11">
        <f t="shared" si="276"/>
        <v>0.52009894535815193</v>
      </c>
      <c r="G773" s="7">
        <v>10.20074977468896</v>
      </c>
      <c r="H773" s="11">
        <f t="shared" si="277"/>
        <v>0.10610798399356268</v>
      </c>
      <c r="I773" s="7">
        <f t="shared" si="278"/>
        <v>-62707499.944506951</v>
      </c>
      <c r="J773" s="7">
        <v>17399624.690000001</v>
      </c>
      <c r="K773" s="12">
        <v>0.14000000000000001</v>
      </c>
      <c r="L773" s="7">
        <v>-1010422.92</v>
      </c>
      <c r="M773" s="10">
        <f t="shared" si="279"/>
        <v>5.8071535334938307E-2</v>
      </c>
      <c r="N773" s="12">
        <f t="shared" si="280"/>
        <v>0.19807153533493832</v>
      </c>
      <c r="O773" s="7">
        <f t="shared" si="281"/>
        <v>-3762449.996670417</v>
      </c>
      <c r="P773" s="11">
        <f t="shared" si="282"/>
        <v>0.21623742257111964</v>
      </c>
      <c r="Q773" s="12">
        <f t="shared" si="283"/>
        <v>0.35623742257111968</v>
      </c>
      <c r="R773" s="12">
        <f t="shared" si="285"/>
        <v>0.15816588723618136</v>
      </c>
      <c r="S773" s="12">
        <f t="shared" si="286"/>
        <v>0.79852911206410027</v>
      </c>
      <c r="T773" s="7">
        <f t="shared" si="288"/>
        <v>-70151090.75999999</v>
      </c>
      <c r="U773" s="7">
        <f t="shared" si="289"/>
        <v>45004640.799999997</v>
      </c>
      <c r="V773" s="7">
        <f t="shared" si="290"/>
        <v>36485508.32</v>
      </c>
      <c r="W773" s="7">
        <f t="shared" si="291"/>
        <v>78670223.239999995</v>
      </c>
      <c r="X773" s="7">
        <f t="shared" si="287"/>
        <v>0</v>
      </c>
      <c r="Y773" s="7" t="str">
        <f t="shared" si="292"/>
        <v/>
      </c>
      <c r="Z773" s="7" t="str">
        <f t="shared" si="293"/>
        <v/>
      </c>
      <c r="AA773" s="7" t="str">
        <f t="shared" si="294"/>
        <v/>
      </c>
      <c r="AB773" s="7" t="str">
        <f t="shared" si="294"/>
        <v/>
      </c>
      <c r="AC773" s="8" t="str">
        <f t="shared" si="295"/>
        <v/>
      </c>
      <c r="AE773" s="9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>
        <v>39508704.009999998</v>
      </c>
      <c r="AR773" s="7">
        <v>25396600.73</v>
      </c>
      <c r="AS773" s="7">
        <v>48458268.310000002</v>
      </c>
      <c r="AT773" s="7">
        <v>0</v>
      </c>
      <c r="AU773" s="7">
        <v>39496271.770000003</v>
      </c>
      <c r="AV773" s="7">
        <v>39155787.850000001</v>
      </c>
      <c r="AW773" s="7">
        <v>64839552.030000001</v>
      </c>
      <c r="AX773" s="7">
        <v>0</v>
      </c>
      <c r="AY773" s="7">
        <v>45004640.799999997</v>
      </c>
      <c r="AZ773" s="7">
        <v>36485508.32</v>
      </c>
      <c r="BA773" s="7">
        <v>78670223.239999995</v>
      </c>
      <c r="BB773" s="7">
        <v>0</v>
      </c>
      <c r="BC773" s="7"/>
      <c r="BD773" s="7"/>
      <c r="BE773" s="7"/>
      <c r="BF773" s="7"/>
    </row>
    <row r="774" spans="1:58" hidden="1" x14ac:dyDescent="0.25">
      <c r="A774" s="3" t="s">
        <v>810</v>
      </c>
      <c r="B774" s="3" t="str">
        <f t="shared" si="284"/>
        <v>PR</v>
      </c>
      <c r="C774" s="3" t="s">
        <v>1529</v>
      </c>
      <c r="D774" s="3">
        <v>7</v>
      </c>
      <c r="E774" s="11">
        <f t="shared" si="275"/>
        <v>0.59048943250320229</v>
      </c>
      <c r="F774" s="11">
        <f t="shared" si="276"/>
        <v>0.40951056749679771</v>
      </c>
      <c r="G774" s="7">
        <v>10.745011651633682</v>
      </c>
      <c r="H774" s="11">
        <f t="shared" si="277"/>
        <v>8.8003916384404246E-2</v>
      </c>
      <c r="I774" s="7">
        <f t="shared" si="278"/>
        <v>-52733194.189786032</v>
      </c>
      <c r="J774" s="7">
        <v>6204041.2000000002</v>
      </c>
      <c r="K774" s="12">
        <v>0.13</v>
      </c>
      <c r="L774" s="7">
        <v>-1083332.1299999999</v>
      </c>
      <c r="M774" s="10">
        <f t="shared" si="279"/>
        <v>0.17461717211033348</v>
      </c>
      <c r="N774" s="12">
        <f t="shared" si="280"/>
        <v>0.30461717211033346</v>
      </c>
      <c r="O774" s="7">
        <f t="shared" si="281"/>
        <v>-3163991.6513871616</v>
      </c>
      <c r="P774" s="11">
        <f t="shared" si="282"/>
        <v>0.50998882009151736</v>
      </c>
      <c r="Q774" s="12">
        <f t="shared" si="283"/>
        <v>0.63998882009151736</v>
      </c>
      <c r="R774" s="12">
        <f t="shared" si="285"/>
        <v>0.33537164798118391</v>
      </c>
      <c r="S774" s="12">
        <f t="shared" si="286"/>
        <v>1.1009610707688897</v>
      </c>
      <c r="T774" s="7">
        <f t="shared" si="288"/>
        <v>-57821733.160000004</v>
      </c>
      <c r="U774" s="7">
        <f t="shared" si="289"/>
        <v>5488701.0999999996</v>
      </c>
      <c r="V774" s="7">
        <f t="shared" si="290"/>
        <v>23678610.760000002</v>
      </c>
      <c r="W774" s="7">
        <f t="shared" si="291"/>
        <v>39631823.5</v>
      </c>
      <c r="X774" s="7">
        <f t="shared" si="287"/>
        <v>0</v>
      </c>
      <c r="Y774" s="7" t="str">
        <f t="shared" si="292"/>
        <v/>
      </c>
      <c r="Z774" s="7" t="str">
        <f t="shared" si="293"/>
        <v/>
      </c>
      <c r="AA774" s="7" t="str">
        <f t="shared" si="294"/>
        <v/>
      </c>
      <c r="AB774" s="7" t="str">
        <f t="shared" si="294"/>
        <v/>
      </c>
      <c r="AC774" s="8" t="str">
        <f t="shared" si="295"/>
        <v/>
      </c>
      <c r="AE774" s="9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>
        <v>4745239.59</v>
      </c>
      <c r="AR774" s="7">
        <v>14139161.390000001</v>
      </c>
      <c r="AS774" s="7">
        <v>26297227.170000002</v>
      </c>
      <c r="AT774" s="7">
        <v>0</v>
      </c>
      <c r="AU774" s="7">
        <v>4843986.09</v>
      </c>
      <c r="AV774" s="7">
        <v>19486539.16</v>
      </c>
      <c r="AW774" s="7">
        <v>32298332.949999999</v>
      </c>
      <c r="AX774" s="7">
        <v>0</v>
      </c>
      <c r="AY774" s="7">
        <v>5488701.0999999996</v>
      </c>
      <c r="AZ774" s="7">
        <v>23678610.760000002</v>
      </c>
      <c r="BA774" s="7">
        <v>39631823.5</v>
      </c>
      <c r="BB774" s="7">
        <v>0</v>
      </c>
      <c r="BC774" s="7"/>
      <c r="BD774" s="7"/>
      <c r="BE774" s="7"/>
      <c r="BF774" s="7"/>
    </row>
    <row r="775" spans="1:58" hidden="1" x14ac:dyDescent="0.25">
      <c r="A775" s="3" t="s">
        <v>811</v>
      </c>
      <c r="B775" s="3" t="str">
        <f t="shared" si="284"/>
        <v>PR</v>
      </c>
      <c r="C775" s="3" t="s">
        <v>1529</v>
      </c>
      <c r="D775" s="3">
        <v>3</v>
      </c>
      <c r="E775" s="11">
        <f t="shared" si="275"/>
        <v>0.34580099516156476</v>
      </c>
      <c r="F775" s="11">
        <f t="shared" si="276"/>
        <v>0.65419900483843518</v>
      </c>
      <c r="G775" s="7">
        <v>13.57427557962165</v>
      </c>
      <c r="H775" s="11">
        <f t="shared" si="277"/>
        <v>0.17760555151182314</v>
      </c>
      <c r="I775" s="7">
        <f t="shared" si="278"/>
        <v>-107959397.8645308</v>
      </c>
      <c r="J775" s="7">
        <v>323224214.26999998</v>
      </c>
      <c r="K775" s="12">
        <v>0.11</v>
      </c>
      <c r="L775" s="7">
        <v>0</v>
      </c>
      <c r="M775" s="10">
        <f t="shared" si="279"/>
        <v>0</v>
      </c>
      <c r="N775" s="12">
        <f t="shared" si="280"/>
        <v>0.11</v>
      </c>
      <c r="O775" s="7">
        <f t="shared" si="281"/>
        <v>-6477563.8718718477</v>
      </c>
      <c r="P775" s="11">
        <f t="shared" si="282"/>
        <v>2.0040465985821602E-2</v>
      </c>
      <c r="Q775" s="12">
        <f t="shared" si="283"/>
        <v>0.13004046598582161</v>
      </c>
      <c r="R775" s="12">
        <f t="shared" si="285"/>
        <v>2.0040465985821612E-2</v>
      </c>
      <c r="S775" s="12">
        <f t="shared" si="286"/>
        <v>0.18218605441656011</v>
      </c>
      <c r="T775" s="7">
        <f t="shared" si="288"/>
        <v>-131274473.05000001</v>
      </c>
      <c r="U775" s="7">
        <f t="shared" si="289"/>
        <v>217541775.00999999</v>
      </c>
      <c r="V775" s="7">
        <f>IF(SUM($BC775:$BF775)&lt;&gt;0,BD775,IF(SUM($AY775:$BB775)&lt;&gt;0,AZ775,IF(SUM($AU775:$AX775)&lt;&gt;0,AV775,IF(SUM($AQ775:$AT775)&lt;&gt;0,AR775,""))))*-1</f>
        <v>85879629.629999995</v>
      </c>
      <c r="W775" s="7">
        <f t="shared" si="291"/>
        <v>262936618.43000001</v>
      </c>
      <c r="X775" s="7">
        <f t="shared" si="287"/>
        <v>0</v>
      </c>
      <c r="Y775" s="7">
        <f t="shared" si="292"/>
        <v>-2220527215.6766667</v>
      </c>
      <c r="Z775" s="7">
        <f t="shared" si="293"/>
        <v>-7150224050.25</v>
      </c>
      <c r="AA775" s="7">
        <f t="shared" si="294"/>
        <v>244321201.61000001</v>
      </c>
      <c r="AB775" s="7">
        <f t="shared" si="294"/>
        <v>3664865151.7800002</v>
      </c>
      <c r="AC775" s="8">
        <f t="shared" si="295"/>
        <v>3729680100.0799999</v>
      </c>
      <c r="AE775" s="9">
        <v>101275697.43000001</v>
      </c>
      <c r="AF775" s="7">
        <v>3404273904.23</v>
      </c>
      <c r="AG775" s="7">
        <v>3226548488.1199999</v>
      </c>
      <c r="AH775" s="7">
        <v>68820026.430000007</v>
      </c>
      <c r="AI775" s="7">
        <v>4161687004.2600002</v>
      </c>
      <c r="AJ775" s="7">
        <v>3940665864.46</v>
      </c>
      <c r="AK775" s="7">
        <v>244321201.61000001</v>
      </c>
      <c r="AL775" s="7">
        <v>3664865151.7800002</v>
      </c>
      <c r="AM775" s="7">
        <v>3729680100.0799999</v>
      </c>
      <c r="AN775" s="7"/>
      <c r="AO775" s="7"/>
      <c r="AP775" s="7"/>
      <c r="AQ775" s="7">
        <v>201110997.87</v>
      </c>
      <c r="AR775" s="7">
        <v>119079565.15000001</v>
      </c>
      <c r="AS775" s="7">
        <v>3926528.71</v>
      </c>
      <c r="AT775" s="7">
        <v>0</v>
      </c>
      <c r="AU775" s="7">
        <v>263646708.93000001</v>
      </c>
      <c r="AV775" s="7">
        <v>122846386.62</v>
      </c>
      <c r="AW775" s="7">
        <v>5663611.5499999998</v>
      </c>
      <c r="AX775" s="7">
        <v>0</v>
      </c>
      <c r="AY775" s="7">
        <v>217541775.00999999</v>
      </c>
      <c r="AZ775" s="7">
        <v>-85879629.629999995</v>
      </c>
      <c r="BA775" s="7">
        <v>262936618.43000001</v>
      </c>
      <c r="BB775" s="7">
        <v>0</v>
      </c>
      <c r="BC775" s="7"/>
      <c r="BD775" s="7"/>
      <c r="BE775" s="7"/>
      <c r="BF775" s="7"/>
    </row>
    <row r="776" spans="1:58" x14ac:dyDescent="0.25">
      <c r="A776" s="26" t="s">
        <v>506</v>
      </c>
      <c r="B776" s="3" t="str">
        <f t="shared" si="284"/>
        <v>MT</v>
      </c>
      <c r="C776" s="3" t="s">
        <v>1526</v>
      </c>
      <c r="D776" s="3">
        <v>6</v>
      </c>
      <c r="E776" s="11">
        <f t="shared" si="275"/>
        <v>0</v>
      </c>
      <c r="F776" s="11">
        <f t="shared" si="276"/>
        <v>1</v>
      </c>
      <c r="G776" s="7">
        <v>40.035148683109242</v>
      </c>
      <c r="H776" s="11">
        <f t="shared" si="277"/>
        <v>0.80070297366218479</v>
      </c>
      <c r="I776" s="7">
        <f t="shared" si="278"/>
        <v>-10025182.570499882</v>
      </c>
      <c r="J776" s="7">
        <v>53135318.039999999</v>
      </c>
      <c r="K776" s="12">
        <v>0.11</v>
      </c>
      <c r="L776" s="7">
        <v>-687180.06</v>
      </c>
      <c r="M776" s="10">
        <f t="shared" si="279"/>
        <v>1.2932642267854582E-2</v>
      </c>
      <c r="N776" s="12">
        <f t="shared" si="280"/>
        <v>0.12293264226785458</v>
      </c>
      <c r="O776" s="7">
        <f t="shared" si="281"/>
        <v>-601510.95422999293</v>
      </c>
      <c r="P776" s="11">
        <f t="shared" si="282"/>
        <v>1.1320360476193603E-2</v>
      </c>
      <c r="Q776" s="12">
        <f t="shared" si="283"/>
        <v>0.1213203604761936</v>
      </c>
      <c r="R776" s="12">
        <f t="shared" si="285"/>
        <v>-1.61228179166098E-3</v>
      </c>
      <c r="S776" s="12">
        <f t="shared" si="286"/>
        <v>-1.3115164222599396E-2</v>
      </c>
      <c r="T776" s="7">
        <f t="shared" si="288"/>
        <v>-50302720.290000007</v>
      </c>
      <c r="U776" s="7">
        <f t="shared" si="289"/>
        <v>95771906.719999999</v>
      </c>
      <c r="V776" s="7">
        <f t="shared" ref="V776:V820" si="296">IF(SUM($BC776:$BF776)&lt;&gt;0,BD776,IF(SUM($AY776:$BB776)&lt;&gt;0,AZ776,IF(SUM($AU776:$AX776)&lt;&gt;0,AV776,IF(SUM($AQ776:$AT776)&lt;&gt;0,AR776,""))))</f>
        <v>100151912.2</v>
      </c>
      <c r="W776" s="7">
        <f t="shared" si="291"/>
        <v>45922714.810000002</v>
      </c>
      <c r="X776" s="7">
        <f t="shared" si="287"/>
        <v>0</v>
      </c>
      <c r="Y776" s="7" t="str">
        <f t="shared" si="292"/>
        <v/>
      </c>
      <c r="Z776" s="7" t="str">
        <f t="shared" si="293"/>
        <v/>
      </c>
      <c r="AA776" s="7" t="str">
        <f t="shared" si="294"/>
        <v/>
      </c>
      <c r="AB776" s="7" t="str">
        <f t="shared" si="294"/>
        <v/>
      </c>
      <c r="AC776" s="8" t="str">
        <f t="shared" si="295"/>
        <v/>
      </c>
      <c r="AE776" s="9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>
        <v>62591865.07</v>
      </c>
      <c r="AR776" s="7">
        <v>72839427.370000005</v>
      </c>
      <c r="AS776" s="7">
        <v>25220801.629999999</v>
      </c>
      <c r="AT776" s="7">
        <v>491277.72</v>
      </c>
      <c r="AU776" s="7">
        <v>75401781.569999993</v>
      </c>
      <c r="AV776" s="7">
        <v>85766832.090000004</v>
      </c>
      <c r="AW776" s="7">
        <v>36206312.640000001</v>
      </c>
      <c r="AX776" s="7">
        <v>215226.43</v>
      </c>
      <c r="AY776" s="7">
        <v>95771906.719999999</v>
      </c>
      <c r="AZ776" s="7">
        <v>100151912.2</v>
      </c>
      <c r="BA776" s="7">
        <v>45922714.810000002</v>
      </c>
      <c r="BB776" s="7">
        <v>0</v>
      </c>
      <c r="BC776" s="7"/>
      <c r="BD776" s="7"/>
      <c r="BE776" s="7"/>
      <c r="BF776" s="7"/>
    </row>
    <row r="777" spans="1:58" hidden="1" x14ac:dyDescent="0.25">
      <c r="A777" s="3" t="s">
        <v>812</v>
      </c>
      <c r="B777" s="3" t="str">
        <f t="shared" si="284"/>
        <v>PR</v>
      </c>
      <c r="C777" s="3" t="s">
        <v>1529</v>
      </c>
      <c r="D777" s="3">
        <v>7</v>
      </c>
      <c r="E777" s="11">
        <f t="shared" si="275"/>
        <v>0</v>
      </c>
      <c r="F777" s="11">
        <f t="shared" si="276"/>
        <v>1</v>
      </c>
      <c r="G777" s="7">
        <v>37.755883788462164</v>
      </c>
      <c r="H777" s="11">
        <f t="shared" si="277"/>
        <v>0.75511767576924327</v>
      </c>
      <c r="I777" s="7">
        <f t="shared" si="278"/>
        <v>-5843836.1036393149</v>
      </c>
      <c r="J777" s="7">
        <v>7656211.9400000004</v>
      </c>
      <c r="K777" s="12">
        <v>0.11</v>
      </c>
      <c r="L777" s="7">
        <v>-248313.81</v>
      </c>
      <c r="M777" s="10">
        <f t="shared" si="279"/>
        <v>3.243298539094517E-2</v>
      </c>
      <c r="N777" s="12">
        <f t="shared" si="280"/>
        <v>0.14243298539094518</v>
      </c>
      <c r="O777" s="7">
        <f t="shared" si="281"/>
        <v>-350630.16621835891</v>
      </c>
      <c r="P777" s="11">
        <f t="shared" si="282"/>
        <v>4.5796820799393768E-2</v>
      </c>
      <c r="Q777" s="12">
        <f t="shared" si="283"/>
        <v>0.15579682079939378</v>
      </c>
      <c r="R777" s="12">
        <f t="shared" si="285"/>
        <v>1.3363835408448599E-2</v>
      </c>
      <c r="S777" s="12">
        <f t="shared" si="286"/>
        <v>9.382542514129022E-2</v>
      </c>
      <c r="T777" s="7">
        <f t="shared" si="288"/>
        <v>-23863854.289999999</v>
      </c>
      <c r="U777" s="7">
        <f t="shared" si="289"/>
        <v>17509677.66</v>
      </c>
      <c r="V777" s="7">
        <f t="shared" si="296"/>
        <v>28833961.879999999</v>
      </c>
      <c r="W777" s="7">
        <f t="shared" si="291"/>
        <v>12539570.07</v>
      </c>
      <c r="X777" s="7">
        <f t="shared" si="287"/>
        <v>0</v>
      </c>
      <c r="Y777" s="7" t="str">
        <f t="shared" si="292"/>
        <v/>
      </c>
      <c r="Z777" s="7" t="str">
        <f t="shared" si="293"/>
        <v/>
      </c>
      <c r="AA777" s="7" t="str">
        <f t="shared" si="294"/>
        <v/>
      </c>
      <c r="AB777" s="7" t="str">
        <f t="shared" si="294"/>
        <v/>
      </c>
      <c r="AC777" s="8" t="str">
        <f t="shared" si="295"/>
        <v/>
      </c>
      <c r="AE777" s="9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>
        <v>13335207.98</v>
      </c>
      <c r="AR777" s="7">
        <v>16435302.380000001</v>
      </c>
      <c r="AS777" s="7">
        <v>9883376.6500000004</v>
      </c>
      <c r="AT777" s="7">
        <v>0</v>
      </c>
      <c r="AU777" s="7">
        <v>14918079.970000001</v>
      </c>
      <c r="AV777" s="7">
        <v>22567346.710000001</v>
      </c>
      <c r="AW777" s="7">
        <v>10393679.460000001</v>
      </c>
      <c r="AX777" s="7">
        <v>0</v>
      </c>
      <c r="AY777" s="7">
        <v>17509677.66</v>
      </c>
      <c r="AZ777" s="7">
        <v>28833961.879999999</v>
      </c>
      <c r="BA777" s="7">
        <v>12539570.07</v>
      </c>
      <c r="BB777" s="7">
        <v>0</v>
      </c>
      <c r="BC777" s="7"/>
      <c r="BD777" s="7"/>
      <c r="BE777" s="7"/>
      <c r="BF777" s="7"/>
    </row>
    <row r="778" spans="1:58" hidden="1" x14ac:dyDescent="0.25">
      <c r="A778" s="3" t="s">
        <v>193</v>
      </c>
      <c r="B778" s="3" t="str">
        <f t="shared" si="284"/>
        <v>GO</v>
      </c>
      <c r="C778" s="3" t="s">
        <v>1526</v>
      </c>
      <c r="D778" s="3">
        <v>4</v>
      </c>
      <c r="E778" s="11">
        <f t="shared" si="275"/>
        <v>0.23597617902162576</v>
      </c>
      <c r="F778" s="11">
        <f t="shared" si="276"/>
        <v>0.76402382097837429</v>
      </c>
      <c r="G778" s="7">
        <v>16.379630476623529</v>
      </c>
      <c r="H778" s="11">
        <f t="shared" si="277"/>
        <v>0.25028855725927479</v>
      </c>
      <c r="I778" s="7">
        <f t="shared" si="278"/>
        <v>-377267711.94666487</v>
      </c>
      <c r="J778" s="7">
        <v>90684518.079999998</v>
      </c>
      <c r="K778" s="12">
        <v>0.11</v>
      </c>
      <c r="L778" s="7">
        <v>-1976922.49</v>
      </c>
      <c r="M778" s="10">
        <f t="shared" si="279"/>
        <v>2.1799999954303116E-2</v>
      </c>
      <c r="N778" s="12">
        <f t="shared" si="280"/>
        <v>0.13179999995430311</v>
      </c>
      <c r="O778" s="7">
        <f t="shared" si="281"/>
        <v>-22636062.716799892</v>
      </c>
      <c r="P778" s="11">
        <f t="shared" si="282"/>
        <v>0.24961330992387068</v>
      </c>
      <c r="Q778" s="12">
        <f t="shared" si="283"/>
        <v>0.35961330992387069</v>
      </c>
      <c r="R778" s="12">
        <f t="shared" si="285"/>
        <v>0.22781330996956758</v>
      </c>
      <c r="S778" s="12">
        <f t="shared" si="286"/>
        <v>1.72847731448068</v>
      </c>
      <c r="T778" s="7">
        <f t="shared" si="288"/>
        <v>-503217225.24000001</v>
      </c>
      <c r="U778" s="7">
        <f t="shared" si="289"/>
        <v>68767015.769999996</v>
      </c>
      <c r="V778" s="7">
        <f t="shared" si="296"/>
        <v>384469947.20999998</v>
      </c>
      <c r="W778" s="7">
        <f t="shared" si="291"/>
        <v>187514293.80000001</v>
      </c>
      <c r="X778" s="7">
        <f t="shared" si="287"/>
        <v>0</v>
      </c>
      <c r="Y778" s="7" t="str">
        <f t="shared" si="292"/>
        <v/>
      </c>
      <c r="Z778" s="7" t="str">
        <f t="shared" si="293"/>
        <v/>
      </c>
      <c r="AA778" s="7" t="str">
        <f t="shared" si="294"/>
        <v/>
      </c>
      <c r="AB778" s="7" t="str">
        <f t="shared" si="294"/>
        <v/>
      </c>
      <c r="AC778" s="8" t="str">
        <f t="shared" si="295"/>
        <v/>
      </c>
      <c r="AE778" s="9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>
        <v>53440154.32</v>
      </c>
      <c r="AR778" s="7">
        <v>330796194.68000001</v>
      </c>
      <c r="AS778" s="7">
        <v>97221304.760000005</v>
      </c>
      <c r="AT778" s="7">
        <v>0</v>
      </c>
      <c r="AU778" s="7">
        <v>59036746.390000001</v>
      </c>
      <c r="AV778" s="7">
        <v>306174203.23000002</v>
      </c>
      <c r="AW778" s="7">
        <v>167444026.16</v>
      </c>
      <c r="AX778" s="7">
        <v>0</v>
      </c>
      <c r="AY778" s="7">
        <v>68767015.769999996</v>
      </c>
      <c r="AZ778" s="7">
        <v>384469947.20999998</v>
      </c>
      <c r="BA778" s="7">
        <v>187514293.80000001</v>
      </c>
      <c r="BB778" s="7">
        <v>0</v>
      </c>
      <c r="BC778" s="7"/>
      <c r="BD778" s="7"/>
      <c r="BE778" s="7"/>
      <c r="BF778" s="7"/>
    </row>
    <row r="779" spans="1:58" hidden="1" x14ac:dyDescent="0.25">
      <c r="A779" s="3" t="s">
        <v>900</v>
      </c>
      <c r="B779" s="3" t="str">
        <f t="shared" si="284"/>
        <v>RJ</v>
      </c>
      <c r="C779" s="3" t="s">
        <v>1530</v>
      </c>
      <c r="D779" s="3">
        <v>4</v>
      </c>
      <c r="E779" s="11">
        <f t="shared" si="275"/>
        <v>0</v>
      </c>
      <c r="F779" s="11">
        <f t="shared" si="276"/>
        <v>1</v>
      </c>
      <c r="G779" s="7">
        <v>8.9570042778730805</v>
      </c>
      <c r="H779" s="11">
        <f t="shared" si="277"/>
        <v>0.17914008555746161</v>
      </c>
      <c r="I779" s="7">
        <f t="shared" si="278"/>
        <v>-183934458.04300112</v>
      </c>
      <c r="J779" s="7">
        <v>646825524.49999988</v>
      </c>
      <c r="K779" s="12">
        <v>0.11</v>
      </c>
      <c r="L779" s="7">
        <v>-2385000</v>
      </c>
      <c r="M779" s="10">
        <f t="shared" si="279"/>
        <v>3.6872385359925609E-3</v>
      </c>
      <c r="N779" s="12">
        <f t="shared" si="280"/>
        <v>0.11368723853599257</v>
      </c>
      <c r="O779" s="7">
        <f t="shared" si="281"/>
        <v>-11036067.482580066</v>
      </c>
      <c r="P779" s="11">
        <f t="shared" si="282"/>
        <v>1.7061892372152467E-2</v>
      </c>
      <c r="Q779" s="12">
        <f t="shared" si="283"/>
        <v>0.12706189237215246</v>
      </c>
      <c r="R779" s="12">
        <f t="shared" si="285"/>
        <v>1.3374653836159892E-2</v>
      </c>
      <c r="S779" s="12">
        <f t="shared" si="286"/>
        <v>0.11764428451594044</v>
      </c>
      <c r="T779" s="7">
        <f t="shared" si="288"/>
        <v>-224075332.22999996</v>
      </c>
      <c r="U779" s="7">
        <f t="shared" si="289"/>
        <v>1913383196.6300001</v>
      </c>
      <c r="V779" s="7">
        <f t="shared" si="296"/>
        <v>1721250655.6600001</v>
      </c>
      <c r="W779" s="7">
        <f t="shared" si="291"/>
        <v>416207873.19999999</v>
      </c>
      <c r="X779" s="7">
        <f t="shared" si="287"/>
        <v>0</v>
      </c>
      <c r="Y779" s="7">
        <f t="shared" si="292"/>
        <v>-133257671.38666666</v>
      </c>
      <c r="Z779" s="7">
        <f t="shared" si="293"/>
        <v>-399773014.15999997</v>
      </c>
      <c r="AA779" s="7">
        <f t="shared" si="294"/>
        <v>0</v>
      </c>
      <c r="AB779" s="7">
        <f t="shared" si="294"/>
        <v>96216520.459999993</v>
      </c>
      <c r="AC779" s="8">
        <f t="shared" si="295"/>
        <v>303556493.69999999</v>
      </c>
      <c r="AE779" s="9">
        <v>0</v>
      </c>
      <c r="AF779" s="7">
        <v>97812973.159999996</v>
      </c>
      <c r="AG779" s="7">
        <v>173903548.03999999</v>
      </c>
      <c r="AH779" s="7">
        <v>0</v>
      </c>
      <c r="AI779" s="7">
        <v>122359869.03</v>
      </c>
      <c r="AJ779" s="7">
        <v>292491838.11000001</v>
      </c>
      <c r="AK779" s="7">
        <v>0</v>
      </c>
      <c r="AL779" s="7">
        <v>96216520.459999993</v>
      </c>
      <c r="AM779" s="7">
        <v>303556493.69999999</v>
      </c>
      <c r="AN779" s="7"/>
      <c r="AO779" s="7"/>
      <c r="AP779" s="7"/>
      <c r="AQ779" s="7">
        <v>1328979242.1700001</v>
      </c>
      <c r="AR779" s="7">
        <v>1711280388.9200001</v>
      </c>
      <c r="AS779" s="7">
        <v>242496924.13</v>
      </c>
      <c r="AT779" s="7">
        <v>0</v>
      </c>
      <c r="AU779" s="7">
        <v>1598196262.25</v>
      </c>
      <c r="AV779" s="7">
        <v>1557057303.05</v>
      </c>
      <c r="AW779" s="7">
        <v>339678997.33999997</v>
      </c>
      <c r="AX779" s="7">
        <v>0</v>
      </c>
      <c r="AY779" s="7">
        <v>1913383196.6300001</v>
      </c>
      <c r="AZ779" s="7">
        <v>1721250655.6600001</v>
      </c>
      <c r="BA779" s="7">
        <v>416207873.19999999</v>
      </c>
      <c r="BB779" s="7">
        <v>0</v>
      </c>
      <c r="BC779" s="7"/>
      <c r="BD779" s="7"/>
      <c r="BE779" s="7"/>
      <c r="BF779" s="7"/>
    </row>
    <row r="780" spans="1:58" hidden="1" x14ac:dyDescent="0.25">
      <c r="A780" s="3" t="s">
        <v>933</v>
      </c>
      <c r="B780" s="3" t="str">
        <f t="shared" si="284"/>
        <v>RN</v>
      </c>
      <c r="C780" s="3" t="s">
        <v>1528</v>
      </c>
      <c r="D780" s="3">
        <v>5</v>
      </c>
      <c r="E780" s="11">
        <f t="shared" si="275"/>
        <v>0.23636107874873308</v>
      </c>
      <c r="F780" s="11">
        <f t="shared" si="276"/>
        <v>0.76363892125126687</v>
      </c>
      <c r="G780" s="7">
        <v>51.623550665699049</v>
      </c>
      <c r="H780" s="11">
        <f t="shared" si="277"/>
        <v>0.78843505083029086</v>
      </c>
      <c r="I780" s="7">
        <f t="shared" si="278"/>
        <v>-42034188.693434894</v>
      </c>
      <c r="J780" s="7">
        <v>30736659.642857142</v>
      </c>
      <c r="K780" s="12">
        <v>0.11</v>
      </c>
      <c r="L780" s="7">
        <v>-3977375.66</v>
      </c>
      <c r="M780" s="10">
        <f t="shared" si="279"/>
        <v>0.12940168860946144</v>
      </c>
      <c r="N780" s="12">
        <f t="shared" si="280"/>
        <v>0.23940168860946143</v>
      </c>
      <c r="O780" s="7">
        <f t="shared" si="281"/>
        <v>-2522051.3216060936</v>
      </c>
      <c r="P780" s="11">
        <f t="shared" si="282"/>
        <v>8.205352666525656E-2</v>
      </c>
      <c r="Q780" s="12">
        <f t="shared" si="283"/>
        <v>0.19205352666525655</v>
      </c>
      <c r="R780" s="12">
        <f t="shared" si="285"/>
        <v>-4.7348161944204881E-2</v>
      </c>
      <c r="S780" s="12">
        <f t="shared" si="286"/>
        <v>-0.19777705921466771</v>
      </c>
      <c r="T780" s="7">
        <f t="shared" si="288"/>
        <v>-198682195.98000002</v>
      </c>
      <c r="U780" s="7">
        <f t="shared" si="289"/>
        <v>31598659.27</v>
      </c>
      <c r="V780" s="7">
        <f t="shared" si="296"/>
        <v>151721457.81</v>
      </c>
      <c r="W780" s="7">
        <f t="shared" si="291"/>
        <v>78559397.439999998</v>
      </c>
      <c r="X780" s="7">
        <f t="shared" si="287"/>
        <v>0</v>
      </c>
      <c r="Y780" s="7" t="str">
        <f t="shared" si="292"/>
        <v/>
      </c>
      <c r="Z780" s="7" t="str">
        <f t="shared" si="293"/>
        <v/>
      </c>
      <c r="AA780" s="7" t="str">
        <f t="shared" si="294"/>
        <v/>
      </c>
      <c r="AB780" s="7" t="str">
        <f t="shared" si="294"/>
        <v/>
      </c>
      <c r="AC780" s="8" t="str">
        <f t="shared" si="295"/>
        <v/>
      </c>
      <c r="AE780" s="9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>
        <v>16428799.369999999</v>
      </c>
      <c r="AR780" s="7">
        <v>125557652.72</v>
      </c>
      <c r="AS780" s="7">
        <v>36428226.07</v>
      </c>
      <c r="AT780" s="7">
        <v>0</v>
      </c>
      <c r="AU780" s="7">
        <v>23235194.57</v>
      </c>
      <c r="AV780" s="7">
        <v>140682248.61000001</v>
      </c>
      <c r="AW780" s="7">
        <v>56417251.140000001</v>
      </c>
      <c r="AX780" s="7">
        <v>0</v>
      </c>
      <c r="AY780" s="7">
        <v>31598659.27</v>
      </c>
      <c r="AZ780" s="7">
        <v>151721457.81</v>
      </c>
      <c r="BA780" s="7">
        <v>78559397.439999998</v>
      </c>
      <c r="BB780" s="7">
        <v>0</v>
      </c>
      <c r="BC780" s="7"/>
      <c r="BD780" s="7"/>
      <c r="BE780" s="7"/>
      <c r="BF780" s="7"/>
    </row>
    <row r="781" spans="1:58" hidden="1" x14ac:dyDescent="0.25">
      <c r="A781" s="3" t="s">
        <v>651</v>
      </c>
      <c r="B781" s="3" t="str">
        <f t="shared" si="284"/>
        <v>PE</v>
      </c>
      <c r="C781" s="3" t="s">
        <v>1528</v>
      </c>
      <c r="D781" s="3">
        <v>6</v>
      </c>
      <c r="E781" s="11">
        <f t="shared" si="275"/>
        <v>0.46306920379321348</v>
      </c>
      <c r="F781" s="11">
        <f t="shared" si="276"/>
        <v>0.53693079620678652</v>
      </c>
      <c r="G781" s="7">
        <v>19.820737628916863</v>
      </c>
      <c r="H781" s="11">
        <f t="shared" si="277"/>
        <v>0.21284728873000291</v>
      </c>
      <c r="I781" s="7">
        <f t="shared" si="278"/>
        <v>-104084684.49012621</v>
      </c>
      <c r="J781" s="7">
        <v>14116690.215</v>
      </c>
      <c r="K781" s="12">
        <v>0.11</v>
      </c>
      <c r="L781" s="7">
        <v>-1671370.62</v>
      </c>
      <c r="M781" s="10">
        <f t="shared" si="279"/>
        <v>0.1183967767617404</v>
      </c>
      <c r="N781" s="12">
        <f t="shared" si="280"/>
        <v>0.22839677676174042</v>
      </c>
      <c r="O781" s="7">
        <f t="shared" si="281"/>
        <v>-6245081.069407572</v>
      </c>
      <c r="P781" s="11">
        <f t="shared" si="282"/>
        <v>0.44238989269394918</v>
      </c>
      <c r="Q781" s="12">
        <f t="shared" si="283"/>
        <v>0.55238989269394922</v>
      </c>
      <c r="R781" s="12">
        <f t="shared" si="285"/>
        <v>0.32399311593220881</v>
      </c>
      <c r="S781" s="12">
        <f t="shared" si="286"/>
        <v>1.4185538015284376</v>
      </c>
      <c r="T781" s="7">
        <f t="shared" si="288"/>
        <v>-132229341.26999998</v>
      </c>
      <c r="U781" s="7">
        <f t="shared" si="289"/>
        <v>4734052.7</v>
      </c>
      <c r="V781" s="7">
        <f t="shared" si="296"/>
        <v>70998005.489999995</v>
      </c>
      <c r="W781" s="7">
        <f t="shared" si="291"/>
        <v>65965388.479999997</v>
      </c>
      <c r="X781" s="7">
        <f t="shared" si="287"/>
        <v>0</v>
      </c>
      <c r="Y781" s="7" t="str">
        <f t="shared" si="292"/>
        <v/>
      </c>
      <c r="Z781" s="7" t="str">
        <f t="shared" si="293"/>
        <v/>
      </c>
      <c r="AA781" s="7" t="str">
        <f t="shared" si="294"/>
        <v/>
      </c>
      <c r="AB781" s="7" t="str">
        <f t="shared" si="294"/>
        <v/>
      </c>
      <c r="AC781" s="8" t="str">
        <f t="shared" si="295"/>
        <v/>
      </c>
      <c r="AE781" s="9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>
        <v>6844892.4699999997</v>
      </c>
      <c r="AR781" s="7">
        <v>69728617.730000004</v>
      </c>
      <c r="AS781" s="7">
        <v>57742811.039999999</v>
      </c>
      <c r="AT781" s="7">
        <v>0</v>
      </c>
      <c r="AU781" s="7">
        <v>4734052.7</v>
      </c>
      <c r="AV781" s="7">
        <v>70998005.489999995</v>
      </c>
      <c r="AW781" s="7">
        <v>65965388.479999997</v>
      </c>
      <c r="AX781" s="7">
        <v>0</v>
      </c>
      <c r="AY781" s="7"/>
      <c r="AZ781" s="7"/>
      <c r="BA781" s="7"/>
      <c r="BB781" s="7"/>
      <c r="BC781" s="7"/>
      <c r="BD781" s="7"/>
      <c r="BE781" s="7"/>
      <c r="BF781" s="7"/>
    </row>
    <row r="782" spans="1:58" hidden="1" x14ac:dyDescent="0.25">
      <c r="A782" s="3" t="s">
        <v>1404</v>
      </c>
      <c r="B782" s="3" t="str">
        <f t="shared" si="284"/>
        <v>SP</v>
      </c>
      <c r="C782" s="3" t="s">
        <v>1530</v>
      </c>
      <c r="D782" s="3">
        <v>6</v>
      </c>
      <c r="E782" s="11">
        <f t="shared" si="275"/>
        <v>0.21281666243874814</v>
      </c>
      <c r="F782" s="11">
        <f t="shared" si="276"/>
        <v>0.78718333756125181</v>
      </c>
      <c r="G782" s="7">
        <v>38.143901993765205</v>
      </c>
      <c r="H782" s="11">
        <f t="shared" si="277"/>
        <v>0.60052488158122763</v>
      </c>
      <c r="I782" s="7">
        <f t="shared" si="278"/>
        <v>-13954387.965607516</v>
      </c>
      <c r="J782" s="7">
        <v>15657357.876000002</v>
      </c>
      <c r="K782" s="12">
        <v>0.11</v>
      </c>
      <c r="L782" s="7">
        <v>-325777.62</v>
      </c>
      <c r="M782" s="10">
        <f t="shared" si="279"/>
        <v>2.0806679043809829E-2</v>
      </c>
      <c r="N782" s="12">
        <f t="shared" si="280"/>
        <v>0.13080667904380983</v>
      </c>
      <c r="O782" s="7">
        <f t="shared" si="281"/>
        <v>-837263.2779364509</v>
      </c>
      <c r="P782" s="11">
        <f t="shared" si="282"/>
        <v>5.3474110036140228E-2</v>
      </c>
      <c r="Q782" s="12">
        <f t="shared" si="283"/>
        <v>0.16347411003614024</v>
      </c>
      <c r="R782" s="12">
        <f t="shared" si="285"/>
        <v>3.266743099233041E-2</v>
      </c>
      <c r="S782" s="12">
        <f t="shared" si="286"/>
        <v>0.24973824907969289</v>
      </c>
      <c r="T782" s="7">
        <f t="shared" si="288"/>
        <v>-34931807.569999993</v>
      </c>
      <c r="U782" s="7">
        <f t="shared" si="289"/>
        <v>59849639.990000002</v>
      </c>
      <c r="V782" s="7">
        <f t="shared" si="296"/>
        <v>27497736.870000001</v>
      </c>
      <c r="W782" s="7">
        <f t="shared" si="291"/>
        <v>67283710.689999998</v>
      </c>
      <c r="X782" s="7">
        <f t="shared" si="287"/>
        <v>0</v>
      </c>
      <c r="Y782" s="7" t="str">
        <f t="shared" si="292"/>
        <v/>
      </c>
      <c r="Z782" s="7" t="str">
        <f t="shared" si="293"/>
        <v/>
      </c>
      <c r="AA782" s="7" t="str">
        <f t="shared" si="294"/>
        <v/>
      </c>
      <c r="AB782" s="7" t="str">
        <f t="shared" si="294"/>
        <v/>
      </c>
      <c r="AC782" s="8" t="str">
        <f t="shared" si="295"/>
        <v/>
      </c>
      <c r="AE782" s="9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>
        <v>52332800.340000004</v>
      </c>
      <c r="AR782" s="7">
        <v>36994693.649999999</v>
      </c>
      <c r="AS782" s="7">
        <v>47718806.689999998</v>
      </c>
      <c r="AT782" s="7">
        <v>0</v>
      </c>
      <c r="AU782" s="7">
        <v>96344996.950000003</v>
      </c>
      <c r="AV782" s="7">
        <v>39889344.210000001</v>
      </c>
      <c r="AW782" s="7">
        <v>55959937.659999996</v>
      </c>
      <c r="AX782" s="7">
        <v>0</v>
      </c>
      <c r="AY782" s="7">
        <v>59849639.990000002</v>
      </c>
      <c r="AZ782" s="7">
        <v>27497736.870000001</v>
      </c>
      <c r="BA782" s="7">
        <v>67283710.689999998</v>
      </c>
      <c r="BB782" s="7">
        <v>0</v>
      </c>
      <c r="BC782" s="7"/>
      <c r="BD782" s="7"/>
      <c r="BE782" s="7"/>
      <c r="BF782" s="7"/>
    </row>
    <row r="783" spans="1:58" hidden="1" x14ac:dyDescent="0.25">
      <c r="A783" s="3" t="s">
        <v>1405</v>
      </c>
      <c r="B783" s="3" t="str">
        <f t="shared" si="284"/>
        <v>SP</v>
      </c>
      <c r="C783" s="3" t="s">
        <v>1530</v>
      </c>
      <c r="D783" s="3">
        <v>7</v>
      </c>
      <c r="E783" s="11">
        <f t="shared" si="275"/>
        <v>0</v>
      </c>
      <c r="F783" s="11">
        <f t="shared" si="276"/>
        <v>1</v>
      </c>
      <c r="G783" s="7">
        <v>36.35456944914079</v>
      </c>
      <c r="H783" s="11">
        <f t="shared" si="277"/>
        <v>0.72709138898281578</v>
      </c>
      <c r="I783" s="7">
        <f t="shared" si="278"/>
        <v>-7527651.9504482988</v>
      </c>
      <c r="J783" s="7">
        <v>6038320.3099999996</v>
      </c>
      <c r="K783" s="12">
        <v>0.11</v>
      </c>
      <c r="L783" s="7">
        <v>0</v>
      </c>
      <c r="M783" s="10">
        <f t="shared" si="279"/>
        <v>0</v>
      </c>
      <c r="N783" s="12">
        <f t="shared" si="280"/>
        <v>0.11</v>
      </c>
      <c r="O783" s="7">
        <f t="shared" si="281"/>
        <v>-451659.1170268979</v>
      </c>
      <c r="P783" s="11">
        <f t="shared" si="282"/>
        <v>7.4798800633167795E-2</v>
      </c>
      <c r="Q783" s="12">
        <f t="shared" si="283"/>
        <v>0.18479880063316778</v>
      </c>
      <c r="R783" s="12">
        <f t="shared" si="285"/>
        <v>7.4798800633167781E-2</v>
      </c>
      <c r="S783" s="12">
        <f t="shared" si="286"/>
        <v>0.67998909666516161</v>
      </c>
      <c r="T783" s="7">
        <f t="shared" si="288"/>
        <v>-27583050.32</v>
      </c>
      <c r="U783" s="7">
        <f t="shared" si="289"/>
        <v>10422674.359999999</v>
      </c>
      <c r="V783" s="7">
        <f t="shared" si="296"/>
        <v>30143472.539999999</v>
      </c>
      <c r="W783" s="7">
        <f t="shared" si="291"/>
        <v>11603832.859999999</v>
      </c>
      <c r="X783" s="7">
        <f t="shared" si="287"/>
        <v>3741580.72</v>
      </c>
      <c r="Y783" s="7" t="str">
        <f t="shared" si="292"/>
        <v/>
      </c>
      <c r="Z783" s="7" t="str">
        <f t="shared" si="293"/>
        <v/>
      </c>
      <c r="AA783" s="7" t="str">
        <f t="shared" si="294"/>
        <v/>
      </c>
      <c r="AB783" s="7" t="str">
        <f t="shared" si="294"/>
        <v/>
      </c>
      <c r="AC783" s="8" t="str">
        <f t="shared" si="295"/>
        <v/>
      </c>
      <c r="AE783" s="9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>
        <v>7931962.25</v>
      </c>
      <c r="AR783" s="7">
        <v>24536363.039999999</v>
      </c>
      <c r="AS783" s="7">
        <v>9226768.9900000002</v>
      </c>
      <c r="AT783" s="7">
        <v>26242146.510000002</v>
      </c>
      <c r="AU783" s="7">
        <v>9668456.1699999999</v>
      </c>
      <c r="AV783" s="7">
        <v>27821680.68</v>
      </c>
      <c r="AW783" s="7">
        <v>10760210.199999999</v>
      </c>
      <c r="AX783" s="7">
        <v>3961926.29</v>
      </c>
      <c r="AY783" s="7">
        <v>10422674.359999999</v>
      </c>
      <c r="AZ783" s="7">
        <v>30143472.539999999</v>
      </c>
      <c r="BA783" s="7">
        <v>11603832.859999999</v>
      </c>
      <c r="BB783" s="7">
        <v>3741580.72</v>
      </c>
      <c r="BC783" s="7"/>
      <c r="BD783" s="7"/>
      <c r="BE783" s="7"/>
      <c r="BF783" s="7"/>
    </row>
    <row r="784" spans="1:58" hidden="1" x14ac:dyDescent="0.25">
      <c r="A784" s="3" t="s">
        <v>16</v>
      </c>
      <c r="B784" s="3" t="str">
        <f t="shared" si="284"/>
        <v>AL</v>
      </c>
      <c r="C784" s="3" t="s">
        <v>1528</v>
      </c>
      <c r="D784" s="3">
        <v>2</v>
      </c>
      <c r="E784" s="11">
        <f t="shared" si="275"/>
        <v>0</v>
      </c>
      <c r="F784" s="11">
        <f t="shared" si="276"/>
        <v>1</v>
      </c>
      <c r="G784" s="7">
        <v>15.072286144825682</v>
      </c>
      <c r="H784" s="11">
        <f t="shared" si="277"/>
        <v>0.30144572289651367</v>
      </c>
      <c r="I784" s="7">
        <f t="shared" si="278"/>
        <v>-426174795.4972291</v>
      </c>
      <c r="J784" s="7">
        <v>308174155.70999998</v>
      </c>
      <c r="K784" s="12">
        <v>0.11</v>
      </c>
      <c r="L784" s="7">
        <v>-14599829.5</v>
      </c>
      <c r="M784" s="10">
        <f t="shared" si="279"/>
        <v>4.737525593722669E-2</v>
      </c>
      <c r="N784" s="12">
        <f t="shared" si="280"/>
        <v>0.15737525593722668</v>
      </c>
      <c r="O784" s="7">
        <f t="shared" si="281"/>
        <v>-25570487.729833744</v>
      </c>
      <c r="P784" s="11">
        <f t="shared" si="282"/>
        <v>8.2974147104977386E-2</v>
      </c>
      <c r="Q784" s="12">
        <f t="shared" si="283"/>
        <v>0.1929741471049774</v>
      </c>
      <c r="R784" s="12">
        <f t="shared" si="285"/>
        <v>3.5598891167750724E-2</v>
      </c>
      <c r="S784" s="12">
        <f t="shared" si="286"/>
        <v>0.22620386512318236</v>
      </c>
      <c r="T784" s="7">
        <f t="shared" si="288"/>
        <v>-610081148.25999999</v>
      </c>
      <c r="U784" s="7">
        <f t="shared" si="289"/>
        <v>221716709.16999999</v>
      </c>
      <c r="V784" s="7">
        <f t="shared" si="296"/>
        <v>814162057.39999998</v>
      </c>
      <c r="W784" s="7">
        <f t="shared" si="291"/>
        <v>18295771.289999999</v>
      </c>
      <c r="X784" s="7">
        <f t="shared" si="287"/>
        <v>659971.26</v>
      </c>
      <c r="Y784" s="7">
        <f t="shared" si="292"/>
        <v>-4232615681.7566662</v>
      </c>
      <c r="Z784" s="7">
        <f t="shared" si="293"/>
        <v>-12698168953.610001</v>
      </c>
      <c r="AA784" s="7">
        <f t="shared" si="294"/>
        <v>160954.17000000001</v>
      </c>
      <c r="AB784" s="7">
        <f t="shared" si="294"/>
        <v>8077022666.2799997</v>
      </c>
      <c r="AC784" s="8">
        <f t="shared" si="295"/>
        <v>4621307241.5</v>
      </c>
      <c r="AE784" s="9">
        <v>834716.54</v>
      </c>
      <c r="AF784" s="7">
        <v>8258900837.6599998</v>
      </c>
      <c r="AG784" s="7">
        <v>3953366898</v>
      </c>
      <c r="AH784" s="7">
        <v>358449.9</v>
      </c>
      <c r="AI784" s="7">
        <v>9165198656.3299999</v>
      </c>
      <c r="AJ784" s="7">
        <v>4412935071.5299997</v>
      </c>
      <c r="AK784" s="7">
        <v>160954.17000000001</v>
      </c>
      <c r="AL784" s="7">
        <v>8077022666.2799997</v>
      </c>
      <c r="AM784" s="7">
        <v>4621307241.5</v>
      </c>
      <c r="AN784" s="7"/>
      <c r="AO784" s="7"/>
      <c r="AP784" s="7"/>
      <c r="AQ784" s="7">
        <v>130290459.23999999</v>
      </c>
      <c r="AR784" s="7">
        <v>595490736.63</v>
      </c>
      <c r="AS784" s="7">
        <v>9734304.7799999993</v>
      </c>
      <c r="AT784" s="7">
        <v>0</v>
      </c>
      <c r="AU784" s="7">
        <v>167802115.44</v>
      </c>
      <c r="AV784" s="7">
        <v>676448785.67999995</v>
      </c>
      <c r="AW784" s="7">
        <v>14005416.449999999</v>
      </c>
      <c r="AX784" s="7">
        <v>0</v>
      </c>
      <c r="AY784" s="7">
        <v>221716709.16999999</v>
      </c>
      <c r="AZ784" s="7">
        <v>814162057.39999998</v>
      </c>
      <c r="BA784" s="7">
        <v>18295771.289999999</v>
      </c>
      <c r="BB784" s="7">
        <v>659971.26</v>
      </c>
      <c r="BC784" s="7"/>
      <c r="BD784" s="7"/>
      <c r="BE784" s="7"/>
      <c r="BF784" s="7"/>
    </row>
    <row r="785" spans="1:58" hidden="1" x14ac:dyDescent="0.25">
      <c r="A785" s="3" t="s">
        <v>964</v>
      </c>
      <c r="B785" s="3" t="str">
        <f t="shared" si="284"/>
        <v>RO</v>
      </c>
      <c r="C785" s="3" t="s">
        <v>1527</v>
      </c>
      <c r="D785" s="3">
        <v>6</v>
      </c>
      <c r="E785" s="11">
        <f t="shared" si="275"/>
        <v>0</v>
      </c>
      <c r="F785" s="11">
        <f t="shared" si="276"/>
        <v>1</v>
      </c>
      <c r="G785" s="7">
        <v>22.686891142235414</v>
      </c>
      <c r="H785" s="11">
        <f t="shared" si="277"/>
        <v>0.45373782284470826</v>
      </c>
      <c r="I785" s="7">
        <f t="shared" si="278"/>
        <v>-24768218.570884772</v>
      </c>
      <c r="J785" s="7">
        <v>23942510.23</v>
      </c>
      <c r="K785" s="12">
        <v>0.11</v>
      </c>
      <c r="L785" s="7">
        <v>-574620.25</v>
      </c>
      <c r="M785" s="10">
        <f t="shared" si="279"/>
        <v>2.4000000187114883E-2</v>
      </c>
      <c r="N785" s="12">
        <f t="shared" si="280"/>
        <v>0.13400000018711489</v>
      </c>
      <c r="O785" s="7">
        <f t="shared" si="281"/>
        <v>-1486093.1142530863</v>
      </c>
      <c r="P785" s="11">
        <f t="shared" si="282"/>
        <v>6.206922749440906E-2</v>
      </c>
      <c r="Q785" s="12">
        <f t="shared" si="283"/>
        <v>0.17206922749440906</v>
      </c>
      <c r="R785" s="12">
        <f t="shared" si="285"/>
        <v>3.8069227307294173E-2</v>
      </c>
      <c r="S785" s="12">
        <f t="shared" si="286"/>
        <v>0.28409871085175431</v>
      </c>
      <c r="T785" s="7">
        <f t="shared" si="288"/>
        <v>-45341265.799999997</v>
      </c>
      <c r="U785" s="7">
        <f t="shared" si="289"/>
        <v>31328456.800000001</v>
      </c>
      <c r="V785" s="7">
        <f t="shared" si="296"/>
        <v>60070713.310000002</v>
      </c>
      <c r="W785" s="7">
        <f t="shared" si="291"/>
        <v>16599009.289999999</v>
      </c>
      <c r="X785" s="7">
        <f t="shared" si="287"/>
        <v>0</v>
      </c>
      <c r="Y785" s="7" t="str">
        <f t="shared" si="292"/>
        <v/>
      </c>
      <c r="Z785" s="7" t="str">
        <f t="shared" si="293"/>
        <v/>
      </c>
      <c r="AA785" s="7" t="str">
        <f t="shared" si="294"/>
        <v/>
      </c>
      <c r="AB785" s="7" t="str">
        <f t="shared" si="294"/>
        <v/>
      </c>
      <c r="AC785" s="8" t="str">
        <f t="shared" si="295"/>
        <v/>
      </c>
      <c r="AE785" s="9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>
        <v>24390455.690000001</v>
      </c>
      <c r="AR785" s="7">
        <v>44601027.93</v>
      </c>
      <c r="AS785" s="7">
        <v>9522484.1099999994</v>
      </c>
      <c r="AT785" s="7">
        <v>0</v>
      </c>
      <c r="AU785" s="7">
        <v>29121521.550000001</v>
      </c>
      <c r="AV785" s="7">
        <v>54168504.07</v>
      </c>
      <c r="AW785" s="7">
        <v>10821719.34</v>
      </c>
      <c r="AX785" s="7">
        <v>0</v>
      </c>
      <c r="AY785" s="7">
        <v>31328456.800000001</v>
      </c>
      <c r="AZ785" s="7">
        <v>60070713.310000002</v>
      </c>
      <c r="BA785" s="7">
        <v>16599009.289999999</v>
      </c>
      <c r="BB785" s="7">
        <v>0</v>
      </c>
      <c r="BC785" s="7"/>
      <c r="BD785" s="7"/>
      <c r="BE785" s="7"/>
      <c r="BF785" s="7"/>
    </row>
    <row r="786" spans="1:58" hidden="1" x14ac:dyDescent="0.25">
      <c r="A786" s="3" t="s">
        <v>652</v>
      </c>
      <c r="B786" s="3" t="str">
        <f t="shared" si="284"/>
        <v>PE</v>
      </c>
      <c r="C786" s="3" t="s">
        <v>1528</v>
      </c>
      <c r="D786" s="3">
        <v>6</v>
      </c>
      <c r="E786" s="11">
        <f t="shared" si="275"/>
        <v>0.38209176041085852</v>
      </c>
      <c r="F786" s="11">
        <f t="shared" si="276"/>
        <v>0.61790823958914154</v>
      </c>
      <c r="G786" s="7">
        <v>8.3702548479794832</v>
      </c>
      <c r="H786" s="11">
        <f t="shared" si="277"/>
        <v>0.10344098876054961</v>
      </c>
      <c r="I786" s="7">
        <f t="shared" si="278"/>
        <v>-37801365.478494979</v>
      </c>
      <c r="J786" s="7">
        <v>6261946.0800000001</v>
      </c>
      <c r="K786" s="12">
        <v>0.11</v>
      </c>
      <c r="L786" s="7">
        <v>-1364478.05</v>
      </c>
      <c r="M786" s="10">
        <f t="shared" si="279"/>
        <v>0.21789999986713396</v>
      </c>
      <c r="N786" s="12">
        <f t="shared" si="280"/>
        <v>0.32789999986713397</v>
      </c>
      <c r="O786" s="7">
        <f t="shared" si="281"/>
        <v>-2268081.9287096988</v>
      </c>
      <c r="P786" s="11">
        <f t="shared" si="282"/>
        <v>0.36220080782134406</v>
      </c>
      <c r="Q786" s="12">
        <f t="shared" si="283"/>
        <v>0.47220080782134405</v>
      </c>
      <c r="R786" s="12">
        <f t="shared" si="285"/>
        <v>0.14430080795421008</v>
      </c>
      <c r="S786" s="12">
        <f t="shared" si="286"/>
        <v>0.44007565725123876</v>
      </c>
      <c r="T786" s="7">
        <f t="shared" si="288"/>
        <v>-42162718.799999997</v>
      </c>
      <c r="U786" s="7">
        <f t="shared" si="289"/>
        <v>9204484.3399999999</v>
      </c>
      <c r="V786" s="7">
        <f t="shared" si="296"/>
        <v>26052691.350000001</v>
      </c>
      <c r="W786" s="7">
        <f t="shared" si="291"/>
        <v>25314511.789999999</v>
      </c>
      <c r="X786" s="7">
        <f t="shared" si="287"/>
        <v>0</v>
      </c>
      <c r="Y786" s="7" t="str">
        <f t="shared" si="292"/>
        <v/>
      </c>
      <c r="Z786" s="7" t="str">
        <f t="shared" si="293"/>
        <v/>
      </c>
      <c r="AA786" s="7" t="str">
        <f t="shared" si="294"/>
        <v/>
      </c>
      <c r="AB786" s="7" t="str">
        <f t="shared" si="294"/>
        <v/>
      </c>
      <c r="AC786" s="8" t="str">
        <f t="shared" si="295"/>
        <v/>
      </c>
      <c r="AE786" s="9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>
        <v>6481388.9699999997</v>
      </c>
      <c r="AR786" s="7">
        <v>23358399.969999999</v>
      </c>
      <c r="AS786" s="7">
        <v>11771412.640000001</v>
      </c>
      <c r="AT786" s="7">
        <v>0</v>
      </c>
      <c r="AU786" s="7">
        <v>6822159.6100000003</v>
      </c>
      <c r="AV786" s="7">
        <v>25068815.93</v>
      </c>
      <c r="AW786" s="7">
        <v>17596738.949999999</v>
      </c>
      <c r="AX786" s="7">
        <v>0</v>
      </c>
      <c r="AY786" s="7">
        <v>9204484.3399999999</v>
      </c>
      <c r="AZ786" s="7">
        <v>26052691.350000001</v>
      </c>
      <c r="BA786" s="7">
        <v>25314511.789999999</v>
      </c>
      <c r="BB786" s="7">
        <v>0</v>
      </c>
      <c r="BC786" s="7"/>
      <c r="BD786" s="7"/>
      <c r="BE786" s="7"/>
      <c r="BF786" s="7"/>
    </row>
    <row r="787" spans="1:58" hidden="1" x14ac:dyDescent="0.25">
      <c r="A787" s="3" t="s">
        <v>1293</v>
      </c>
      <c r="B787" s="3" t="str">
        <f t="shared" si="284"/>
        <v>SC</v>
      </c>
      <c r="C787" s="3" t="s">
        <v>1529</v>
      </c>
      <c r="D787" s="3">
        <v>7</v>
      </c>
      <c r="E787" s="11">
        <f t="shared" si="275"/>
        <v>0</v>
      </c>
      <c r="F787" s="11">
        <f t="shared" si="276"/>
        <v>1</v>
      </c>
      <c r="G787" s="7">
        <v>31.607557861255504</v>
      </c>
      <c r="H787" s="11">
        <f t="shared" si="277"/>
        <v>0.63215115722511006</v>
      </c>
      <c r="I787" s="7">
        <f t="shared" si="278"/>
        <v>-469627.09983806068</v>
      </c>
      <c r="J787" s="7">
        <v>2425128.6257142862</v>
      </c>
      <c r="K787" s="12">
        <v>0.11</v>
      </c>
      <c r="L787" s="7">
        <v>-30816.32</v>
      </c>
      <c r="M787" s="10">
        <f t="shared" si="279"/>
        <v>1.2707086821394268E-2</v>
      </c>
      <c r="N787" s="12">
        <f t="shared" si="280"/>
        <v>0.12270708682139427</v>
      </c>
      <c r="O787" s="7">
        <f t="shared" si="281"/>
        <v>-28177.625990283639</v>
      </c>
      <c r="P787" s="11">
        <f t="shared" si="282"/>
        <v>1.1619023292830223E-2</v>
      </c>
      <c r="Q787" s="12">
        <f t="shared" si="283"/>
        <v>0.12161902329283023</v>
      </c>
      <c r="R787" s="12">
        <f t="shared" si="285"/>
        <v>-1.08806352856404E-3</v>
      </c>
      <c r="S787" s="12">
        <f t="shared" si="286"/>
        <v>-8.8671612760864438E-3</v>
      </c>
      <c r="T787" s="7">
        <f t="shared" si="288"/>
        <v>-1276685.0000000009</v>
      </c>
      <c r="U787" s="7">
        <f t="shared" si="289"/>
        <v>9188116.8699999992</v>
      </c>
      <c r="V787" s="7">
        <f t="shared" si="296"/>
        <v>5822957.2199999997</v>
      </c>
      <c r="W787" s="7">
        <f t="shared" si="291"/>
        <v>4641844.6500000004</v>
      </c>
      <c r="X787" s="7">
        <f t="shared" si="287"/>
        <v>0</v>
      </c>
      <c r="Y787" s="7" t="str">
        <f t="shared" si="292"/>
        <v/>
      </c>
      <c r="Z787" s="7" t="str">
        <f t="shared" si="293"/>
        <v/>
      </c>
      <c r="AA787" s="7" t="str">
        <f t="shared" si="294"/>
        <v/>
      </c>
      <c r="AB787" s="7" t="str">
        <f t="shared" si="294"/>
        <v/>
      </c>
      <c r="AC787" s="8" t="str">
        <f t="shared" si="295"/>
        <v/>
      </c>
      <c r="AE787" s="9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>
        <v>6135297.9900000002</v>
      </c>
      <c r="AR787" s="7">
        <v>3688543.12</v>
      </c>
      <c r="AS787" s="7">
        <v>2576297.5299999998</v>
      </c>
      <c r="AT787" s="7">
        <v>0</v>
      </c>
      <c r="AU787" s="7">
        <v>7418743.9500000002</v>
      </c>
      <c r="AV787" s="7">
        <v>4256845.91</v>
      </c>
      <c r="AW787" s="7">
        <v>3092447.26</v>
      </c>
      <c r="AX787" s="7">
        <v>0</v>
      </c>
      <c r="AY787" s="7">
        <v>9188116.8699999992</v>
      </c>
      <c r="AZ787" s="7">
        <v>5822957.2199999997</v>
      </c>
      <c r="BA787" s="7">
        <v>4641844.6500000004</v>
      </c>
      <c r="BB787" s="7">
        <v>0</v>
      </c>
      <c r="BC787" s="7"/>
      <c r="BD787" s="7"/>
      <c r="BE787" s="7"/>
      <c r="BF787" s="7"/>
    </row>
    <row r="788" spans="1:58" hidden="1" x14ac:dyDescent="0.25">
      <c r="A788" s="3" t="s">
        <v>1294</v>
      </c>
      <c r="B788" s="3" t="str">
        <f t="shared" si="284"/>
        <v>SC</v>
      </c>
      <c r="C788" s="3" t="s">
        <v>1529</v>
      </c>
      <c r="D788" s="3">
        <v>5</v>
      </c>
      <c r="E788" s="11">
        <f t="shared" si="275"/>
        <v>0.43521120173939681</v>
      </c>
      <c r="F788" s="11">
        <f t="shared" si="276"/>
        <v>0.56478879826060324</v>
      </c>
      <c r="G788" s="7">
        <v>11.365936144288042</v>
      </c>
      <c r="H788" s="11">
        <f t="shared" si="277"/>
        <v>0.12838706832078395</v>
      </c>
      <c r="I788" s="7">
        <f t="shared" si="278"/>
        <v>-167844796.98634645</v>
      </c>
      <c r="J788" s="7">
        <v>34751612.289999999</v>
      </c>
      <c r="K788" s="12">
        <v>0.16</v>
      </c>
      <c r="L788" s="7">
        <v>-2718741.6</v>
      </c>
      <c r="M788" s="10">
        <f t="shared" si="279"/>
        <v>7.8233538556780446E-2</v>
      </c>
      <c r="N788" s="12">
        <f t="shared" si="280"/>
        <v>0.23823353855678045</v>
      </c>
      <c r="O788" s="7">
        <f t="shared" si="281"/>
        <v>-10070687.819180787</v>
      </c>
      <c r="P788" s="11">
        <f t="shared" si="282"/>
        <v>0.28979052065675504</v>
      </c>
      <c r="Q788" s="12">
        <f t="shared" si="283"/>
        <v>0.44979052065675507</v>
      </c>
      <c r="R788" s="12">
        <f t="shared" si="285"/>
        <v>0.21155698209997462</v>
      </c>
      <c r="S788" s="12">
        <f t="shared" si="286"/>
        <v>0.88802350576492084</v>
      </c>
      <c r="T788" s="7">
        <f t="shared" si="288"/>
        <v>-192568043.55000001</v>
      </c>
      <c r="U788" s="7">
        <f t="shared" si="289"/>
        <v>74359802.439999998</v>
      </c>
      <c r="V788" s="7">
        <f t="shared" si="296"/>
        <v>108760273.90000001</v>
      </c>
      <c r="W788" s="7">
        <f t="shared" si="291"/>
        <v>158167572.09</v>
      </c>
      <c r="X788" s="7">
        <f t="shared" si="287"/>
        <v>0</v>
      </c>
      <c r="Y788" s="7" t="str">
        <f t="shared" si="292"/>
        <v/>
      </c>
      <c r="Z788" s="7" t="str">
        <f t="shared" si="293"/>
        <v/>
      </c>
      <c r="AA788" s="7" t="str">
        <f t="shared" si="294"/>
        <v/>
      </c>
      <c r="AB788" s="7" t="str">
        <f t="shared" si="294"/>
        <v/>
      </c>
      <c r="AC788" s="8" t="str">
        <f t="shared" si="295"/>
        <v/>
      </c>
      <c r="AE788" s="9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>
        <v>57367644.270000003</v>
      </c>
      <c r="AR788" s="7">
        <v>90914344.689999998</v>
      </c>
      <c r="AS788" s="7">
        <v>107536191.31999999</v>
      </c>
      <c r="AT788" s="7">
        <v>0</v>
      </c>
      <c r="AU788" s="7">
        <v>55278612.590000004</v>
      </c>
      <c r="AV788" s="7">
        <v>83515276.930000007</v>
      </c>
      <c r="AW788" s="7">
        <v>99245701.280000001</v>
      </c>
      <c r="AX788" s="7">
        <v>0</v>
      </c>
      <c r="AY788" s="7">
        <v>74359802.439999998</v>
      </c>
      <c r="AZ788" s="7">
        <v>108760273.90000001</v>
      </c>
      <c r="BA788" s="7">
        <v>158167572.09</v>
      </c>
      <c r="BB788" s="7">
        <v>0</v>
      </c>
      <c r="BC788" s="7"/>
      <c r="BD788" s="7"/>
      <c r="BE788" s="7"/>
      <c r="BF788" s="7"/>
    </row>
    <row r="789" spans="1:58" hidden="1" x14ac:dyDescent="0.25">
      <c r="A789" s="3" t="s">
        <v>1406</v>
      </c>
      <c r="B789" s="3" t="str">
        <f t="shared" si="284"/>
        <v>SP</v>
      </c>
      <c r="C789" s="3" t="s">
        <v>1530</v>
      </c>
      <c r="D789" s="3">
        <v>7</v>
      </c>
      <c r="E789" s="11">
        <f t="shared" si="275"/>
        <v>0.34159745946038539</v>
      </c>
      <c r="F789" s="11">
        <f t="shared" si="276"/>
        <v>0.65840254053961456</v>
      </c>
      <c r="G789" s="7">
        <v>14.70745948863321</v>
      </c>
      <c r="H789" s="11">
        <f t="shared" si="277"/>
        <v>0.19366857384399133</v>
      </c>
      <c r="I789" s="7">
        <f t="shared" si="278"/>
        <v>-21439889.126057886</v>
      </c>
      <c r="J789" s="7">
        <v>6060407.2699999996</v>
      </c>
      <c r="K789" s="12">
        <v>0.11</v>
      </c>
      <c r="L789" s="7">
        <v>-1151477.3799999999</v>
      </c>
      <c r="M789" s="10">
        <f t="shared" si="279"/>
        <v>0.18999999978549295</v>
      </c>
      <c r="N789" s="12">
        <f t="shared" si="280"/>
        <v>0.29999999978549297</v>
      </c>
      <c r="O789" s="7">
        <f t="shared" si="281"/>
        <v>-1286393.347563473</v>
      </c>
      <c r="P789" s="11">
        <f t="shared" si="282"/>
        <v>0.21226186463265087</v>
      </c>
      <c r="Q789" s="12">
        <f t="shared" si="283"/>
        <v>0.32226186463265089</v>
      </c>
      <c r="R789" s="12">
        <f t="shared" si="285"/>
        <v>2.2261864847157919E-2</v>
      </c>
      <c r="S789" s="12">
        <f t="shared" si="286"/>
        <v>7.4206216210252141E-2</v>
      </c>
      <c r="T789" s="7">
        <f t="shared" si="288"/>
        <v>-26589425.18</v>
      </c>
      <c r="U789" s="7">
        <f t="shared" si="289"/>
        <v>9801677.25</v>
      </c>
      <c r="V789" s="7">
        <f t="shared" si="296"/>
        <v>17506545.09</v>
      </c>
      <c r="W789" s="7">
        <f t="shared" si="291"/>
        <v>18884557.34</v>
      </c>
      <c r="X789" s="7">
        <f t="shared" si="287"/>
        <v>0</v>
      </c>
      <c r="Y789" s="7" t="str">
        <f t="shared" si="292"/>
        <v/>
      </c>
      <c r="Z789" s="7" t="str">
        <f t="shared" si="293"/>
        <v/>
      </c>
      <c r="AA789" s="7" t="str">
        <f t="shared" si="294"/>
        <v/>
      </c>
      <c r="AB789" s="7" t="str">
        <f t="shared" si="294"/>
        <v/>
      </c>
      <c r="AC789" s="8" t="str">
        <f t="shared" si="295"/>
        <v/>
      </c>
      <c r="AE789" s="9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>
        <v>6867174.3600000003</v>
      </c>
      <c r="AR789" s="7">
        <v>19675113.84</v>
      </c>
      <c r="AS789" s="7">
        <v>10626321.880000001</v>
      </c>
      <c r="AT789" s="7">
        <v>0</v>
      </c>
      <c r="AU789" s="7">
        <v>8511558.0199999996</v>
      </c>
      <c r="AV789" s="7">
        <v>19905831.27</v>
      </c>
      <c r="AW789" s="7">
        <v>15203989.449999999</v>
      </c>
      <c r="AX789" s="7">
        <v>0</v>
      </c>
      <c r="AY789" s="7">
        <v>9801677.25</v>
      </c>
      <c r="AZ789" s="7">
        <v>17506545.09</v>
      </c>
      <c r="BA789" s="7">
        <v>18884557.34</v>
      </c>
      <c r="BB789" s="7">
        <v>0</v>
      </c>
      <c r="BC789" s="7"/>
      <c r="BD789" s="7"/>
      <c r="BE789" s="7"/>
      <c r="BF789" s="7"/>
    </row>
    <row r="790" spans="1:58" hidden="1" x14ac:dyDescent="0.25">
      <c r="A790" s="3" t="s">
        <v>1407</v>
      </c>
      <c r="B790" s="3" t="str">
        <f t="shared" si="284"/>
        <v>SP</v>
      </c>
      <c r="C790" s="3" t="s">
        <v>1530</v>
      </c>
      <c r="D790" s="3">
        <v>5</v>
      </c>
      <c r="E790" s="11">
        <f t="shared" si="275"/>
        <v>9.0891842740217679E-2</v>
      </c>
      <c r="F790" s="11">
        <f t="shared" si="276"/>
        <v>0.90910815725978233</v>
      </c>
      <c r="G790" s="7">
        <v>8.4939165665384451</v>
      </c>
      <c r="H790" s="11">
        <f t="shared" si="277"/>
        <v>0.15443777675448206</v>
      </c>
      <c r="I790" s="7">
        <f t="shared" si="278"/>
        <v>-135599750.83647561</v>
      </c>
      <c r="J790" s="7">
        <v>35816101.165714286</v>
      </c>
      <c r="K790" s="12">
        <v>0.11</v>
      </c>
      <c r="L790" s="7">
        <v>-6677720.29</v>
      </c>
      <c r="M790" s="10">
        <f t="shared" si="279"/>
        <v>0.18644464563866006</v>
      </c>
      <c r="N790" s="12">
        <f t="shared" si="280"/>
        <v>0.29644464563866008</v>
      </c>
      <c r="O790" s="7">
        <f t="shared" si="281"/>
        <v>-8135985.0501885368</v>
      </c>
      <c r="P790" s="11">
        <f t="shared" si="282"/>
        <v>0.22715998630182782</v>
      </c>
      <c r="Q790" s="12">
        <f t="shared" si="283"/>
        <v>0.33715998630182781</v>
      </c>
      <c r="R790" s="12">
        <f t="shared" si="285"/>
        <v>4.0715340663167732E-2</v>
      </c>
      <c r="S790" s="12">
        <f t="shared" si="286"/>
        <v>0.13734550872204365</v>
      </c>
      <c r="T790" s="7">
        <f t="shared" si="288"/>
        <v>-160366377.67000002</v>
      </c>
      <c r="U790" s="7">
        <f t="shared" si="289"/>
        <v>126251944.7</v>
      </c>
      <c r="V790" s="7">
        <f t="shared" si="296"/>
        <v>145790382.09</v>
      </c>
      <c r="W790" s="7">
        <f t="shared" si="291"/>
        <v>140827940.28</v>
      </c>
      <c r="X790" s="7">
        <f t="shared" si="287"/>
        <v>0</v>
      </c>
      <c r="Y790" s="7" t="str">
        <f t="shared" si="292"/>
        <v/>
      </c>
      <c r="Z790" s="7" t="str">
        <f t="shared" si="293"/>
        <v/>
      </c>
      <c r="AA790" s="7" t="str">
        <f t="shared" si="294"/>
        <v/>
      </c>
      <c r="AB790" s="7" t="str">
        <f t="shared" si="294"/>
        <v/>
      </c>
      <c r="AC790" s="8" t="str">
        <f t="shared" si="295"/>
        <v/>
      </c>
      <c r="AE790" s="9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>
        <v>97663989.269999996</v>
      </c>
      <c r="AR790" s="7">
        <v>98669589.030000001</v>
      </c>
      <c r="AS790" s="7">
        <v>106928857.09</v>
      </c>
      <c r="AT790" s="7">
        <v>0</v>
      </c>
      <c r="AU790" s="7">
        <v>79416878.930000007</v>
      </c>
      <c r="AV790" s="7">
        <v>92503994.659999996</v>
      </c>
      <c r="AW790" s="7">
        <v>123065016.34999999</v>
      </c>
      <c r="AX790" s="7">
        <v>29648198.170000002</v>
      </c>
      <c r="AY790" s="7">
        <v>126251944.7</v>
      </c>
      <c r="AZ790" s="7">
        <v>145790382.09</v>
      </c>
      <c r="BA790" s="7">
        <v>140827940.28</v>
      </c>
      <c r="BB790" s="7">
        <v>0</v>
      </c>
      <c r="BC790" s="7"/>
      <c r="BD790" s="7"/>
      <c r="BE790" s="7"/>
      <c r="BF790" s="7"/>
    </row>
    <row r="791" spans="1:58" hidden="1" x14ac:dyDescent="0.25">
      <c r="A791" s="3" t="s">
        <v>17</v>
      </c>
      <c r="B791" s="3" t="str">
        <f t="shared" si="284"/>
        <v>AL</v>
      </c>
      <c r="C791" s="3" t="s">
        <v>1528</v>
      </c>
      <c r="D791" s="3">
        <v>6</v>
      </c>
      <c r="E791" s="11">
        <f t="shared" si="275"/>
        <v>0.67397859660227311</v>
      </c>
      <c r="F791" s="11">
        <f t="shared" si="276"/>
        <v>0.32602140339772689</v>
      </c>
      <c r="G791" s="7">
        <v>45.514499201120252</v>
      </c>
      <c r="H791" s="11">
        <f t="shared" si="277"/>
        <v>0.29677401808987885</v>
      </c>
      <c r="I791" s="7">
        <f t="shared" si="278"/>
        <v>-57805996.019087605</v>
      </c>
      <c r="J791" s="7">
        <v>15704133.77</v>
      </c>
      <c r="K791" s="12">
        <v>0.1157</v>
      </c>
      <c r="L791" s="7">
        <v>-2238825.7400000002</v>
      </c>
      <c r="M791" s="10">
        <f t="shared" si="279"/>
        <v>0.14256282917539106</v>
      </c>
      <c r="N791" s="12">
        <f t="shared" si="280"/>
        <v>0.25826282917539106</v>
      </c>
      <c r="O791" s="7">
        <f t="shared" si="281"/>
        <v>-3468359.761145256</v>
      </c>
      <c r="P791" s="11">
        <f t="shared" si="282"/>
        <v>0.22085648351843198</v>
      </c>
      <c r="Q791" s="12">
        <f t="shared" si="283"/>
        <v>0.33655648351843198</v>
      </c>
      <c r="R791" s="12">
        <f t="shared" si="285"/>
        <v>7.8293654343040919E-2</v>
      </c>
      <c r="S791" s="12">
        <f t="shared" si="286"/>
        <v>0.303154947202527</v>
      </c>
      <c r="T791" s="7">
        <f t="shared" si="288"/>
        <v>-82201166.49000001</v>
      </c>
      <c r="U791" s="7">
        <f t="shared" si="289"/>
        <v>224247.65</v>
      </c>
      <c r="V791" s="7">
        <f t="shared" si="296"/>
        <v>26799339.66</v>
      </c>
      <c r="W791" s="7">
        <f t="shared" si="291"/>
        <v>58352308.560000002</v>
      </c>
      <c r="X791" s="7">
        <f t="shared" si="287"/>
        <v>2726234.08</v>
      </c>
      <c r="Y791" s="7" t="str">
        <f t="shared" si="292"/>
        <v/>
      </c>
      <c r="Z791" s="7" t="str">
        <f t="shared" si="293"/>
        <v/>
      </c>
      <c r="AA791" s="7" t="str">
        <f t="shared" si="294"/>
        <v/>
      </c>
      <c r="AB791" s="7" t="str">
        <f t="shared" si="294"/>
        <v/>
      </c>
      <c r="AC791" s="8" t="str">
        <f t="shared" si="295"/>
        <v/>
      </c>
      <c r="AE791" s="9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>
        <v>396200.02</v>
      </c>
      <c r="AR791" s="7">
        <v>6788333.4500000002</v>
      </c>
      <c r="AS791" s="7">
        <v>26763476.870000001</v>
      </c>
      <c r="AT791" s="7">
        <v>0</v>
      </c>
      <c r="AU791" s="7">
        <v>76953.440000000002</v>
      </c>
      <c r="AV791" s="7">
        <v>6750049.3099999996</v>
      </c>
      <c r="AW791" s="7">
        <v>45049578.049999997</v>
      </c>
      <c r="AX791" s="7">
        <v>3091516.04</v>
      </c>
      <c r="AY791" s="7">
        <v>224247.65</v>
      </c>
      <c r="AZ791" s="7">
        <v>26799339.66</v>
      </c>
      <c r="BA791" s="7">
        <v>58352308.560000002</v>
      </c>
      <c r="BB791" s="7">
        <v>2726234.08</v>
      </c>
      <c r="BC791" s="7"/>
      <c r="BD791" s="7"/>
      <c r="BE791" s="7"/>
      <c r="BF791" s="7"/>
    </row>
    <row r="792" spans="1:58" hidden="1" x14ac:dyDescent="0.25">
      <c r="A792" s="3" t="s">
        <v>1295</v>
      </c>
      <c r="B792" s="3" t="str">
        <f t="shared" si="284"/>
        <v>SC</v>
      </c>
      <c r="C792" s="3" t="s">
        <v>1529</v>
      </c>
      <c r="D792" s="3">
        <v>7</v>
      </c>
      <c r="E792" s="11">
        <f t="shared" si="275"/>
        <v>0.24442702713370767</v>
      </c>
      <c r="F792" s="11">
        <f t="shared" si="276"/>
        <v>0.75557297286629233</v>
      </c>
      <c r="G792" s="7">
        <v>20.767684044419209</v>
      </c>
      <c r="H792" s="11">
        <f t="shared" si="277"/>
        <v>0.31383001545979372</v>
      </c>
      <c r="I792" s="7">
        <f t="shared" si="278"/>
        <v>-9535698.5593592748</v>
      </c>
      <c r="J792" s="7">
        <v>6384022.6799999997</v>
      </c>
      <c r="K792" s="12">
        <v>0.11</v>
      </c>
      <c r="L792" s="7">
        <v>-755900.82</v>
      </c>
      <c r="M792" s="10">
        <f t="shared" si="279"/>
        <v>0.11840509626760912</v>
      </c>
      <c r="N792" s="12">
        <f t="shared" si="280"/>
        <v>0.22840509626760913</v>
      </c>
      <c r="O792" s="7">
        <f t="shared" si="281"/>
        <v>-572141.91356155649</v>
      </c>
      <c r="P792" s="11">
        <f t="shared" si="282"/>
        <v>8.9620908671577043E-2</v>
      </c>
      <c r="Q792" s="12">
        <f t="shared" si="283"/>
        <v>0.19962090867157706</v>
      </c>
      <c r="R792" s="12">
        <f t="shared" si="285"/>
        <v>-2.8784187596032074E-2</v>
      </c>
      <c r="S792" s="12">
        <f t="shared" si="286"/>
        <v>-0.12602252780869339</v>
      </c>
      <c r="T792" s="7">
        <f t="shared" si="288"/>
        <v>-13896991.67</v>
      </c>
      <c r="U792" s="7">
        <f t="shared" si="289"/>
        <v>7438935.4100000001</v>
      </c>
      <c r="V792" s="7">
        <f t="shared" si="296"/>
        <v>10500191.310000001</v>
      </c>
      <c r="W792" s="7">
        <f t="shared" si="291"/>
        <v>10835735.77</v>
      </c>
      <c r="X792" s="7">
        <f t="shared" si="287"/>
        <v>0</v>
      </c>
      <c r="Y792" s="7" t="str">
        <f t="shared" si="292"/>
        <v/>
      </c>
      <c r="Z792" s="7" t="str">
        <f t="shared" si="293"/>
        <v/>
      </c>
      <c r="AA792" s="7" t="str">
        <f t="shared" si="294"/>
        <v/>
      </c>
      <c r="AB792" s="7" t="str">
        <f t="shared" si="294"/>
        <v/>
      </c>
      <c r="AC792" s="8" t="str">
        <f t="shared" si="295"/>
        <v/>
      </c>
      <c r="AE792" s="9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>
        <v>4833389.3099999996</v>
      </c>
      <c r="AR792" s="7">
        <v>11934308.720000001</v>
      </c>
      <c r="AS792" s="7">
        <v>5140503.32</v>
      </c>
      <c r="AT792" s="7">
        <v>2094139.46</v>
      </c>
      <c r="AU792" s="7">
        <v>4838688</v>
      </c>
      <c r="AV792" s="7">
        <v>9731914.1500000004</v>
      </c>
      <c r="AW792" s="7">
        <v>10522408.300000001</v>
      </c>
      <c r="AX792" s="7">
        <v>0</v>
      </c>
      <c r="AY792" s="7">
        <v>7438935.4100000001</v>
      </c>
      <c r="AZ792" s="7">
        <v>10500191.310000001</v>
      </c>
      <c r="BA792" s="7">
        <v>10835735.77</v>
      </c>
      <c r="BB792" s="7">
        <v>0</v>
      </c>
      <c r="BC792" s="7"/>
      <c r="BD792" s="7"/>
      <c r="BE792" s="7"/>
      <c r="BF792" s="7"/>
    </row>
    <row r="793" spans="1:58" hidden="1" x14ac:dyDescent="0.25">
      <c r="A793" s="3" t="s">
        <v>375</v>
      </c>
      <c r="B793" s="3" t="str">
        <f t="shared" si="284"/>
        <v>MG</v>
      </c>
      <c r="C793" s="3" t="s">
        <v>1530</v>
      </c>
      <c r="D793" s="3">
        <v>6</v>
      </c>
      <c r="E793" s="11">
        <f t="shared" si="275"/>
        <v>0.39809646558075418</v>
      </c>
      <c r="F793" s="11">
        <f t="shared" si="276"/>
        <v>0.60190353441924582</v>
      </c>
      <c r="G793" s="7">
        <v>28.622805372402343</v>
      </c>
      <c r="H793" s="11">
        <f t="shared" si="277"/>
        <v>0.34456335437286301</v>
      </c>
      <c r="I793" s="7">
        <f t="shared" si="278"/>
        <v>-29507357.143929698</v>
      </c>
      <c r="J793" s="7">
        <v>7297852.5099999998</v>
      </c>
      <c r="K793" s="12">
        <v>0.1948</v>
      </c>
      <c r="L793" s="7">
        <v>-329862.93</v>
      </c>
      <c r="M793" s="10">
        <f t="shared" si="279"/>
        <v>4.5199999526984135E-2</v>
      </c>
      <c r="N793" s="12">
        <f t="shared" si="280"/>
        <v>0.23999999952698414</v>
      </c>
      <c r="O793" s="7">
        <f t="shared" si="281"/>
        <v>-1770441.4286357819</v>
      </c>
      <c r="P793" s="11">
        <f t="shared" si="282"/>
        <v>0.24259758966213774</v>
      </c>
      <c r="Q793" s="12">
        <f t="shared" si="283"/>
        <v>0.43739758966213771</v>
      </c>
      <c r="R793" s="12">
        <f t="shared" si="285"/>
        <v>0.19739759013515357</v>
      </c>
      <c r="S793" s="12">
        <f t="shared" si="286"/>
        <v>0.82248996051751821</v>
      </c>
      <c r="T793" s="7">
        <f t="shared" si="288"/>
        <v>-45019388.739999995</v>
      </c>
      <c r="U793" s="7">
        <f t="shared" si="289"/>
        <v>7352359.75</v>
      </c>
      <c r="V793" s="7">
        <f t="shared" si="296"/>
        <v>27097329.199999999</v>
      </c>
      <c r="W793" s="7">
        <f t="shared" si="291"/>
        <v>25366182.93</v>
      </c>
      <c r="X793" s="7">
        <f t="shared" si="287"/>
        <v>91763.64</v>
      </c>
      <c r="Y793" s="7" t="str">
        <f t="shared" si="292"/>
        <v/>
      </c>
      <c r="Z793" s="7" t="str">
        <f t="shared" si="293"/>
        <v/>
      </c>
      <c r="AA793" s="7" t="str">
        <f t="shared" si="294"/>
        <v/>
      </c>
      <c r="AB793" s="7" t="str">
        <f t="shared" si="294"/>
        <v/>
      </c>
      <c r="AC793" s="8" t="str">
        <f t="shared" si="295"/>
        <v/>
      </c>
      <c r="AE793" s="9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>
        <v>5094720.7300000004</v>
      </c>
      <c r="AR793" s="7">
        <v>24160808.370000001</v>
      </c>
      <c r="AS793" s="7">
        <v>17981696.190000001</v>
      </c>
      <c r="AT793" s="7">
        <v>369928.39</v>
      </c>
      <c r="AU793" s="7">
        <v>6069516.0499999998</v>
      </c>
      <c r="AV793" s="7">
        <v>23191676.420000002</v>
      </c>
      <c r="AW793" s="7">
        <v>19921232.52</v>
      </c>
      <c r="AX793" s="7">
        <v>248086.19</v>
      </c>
      <c r="AY793" s="7">
        <v>7352359.75</v>
      </c>
      <c r="AZ793" s="7">
        <v>27097329.199999999</v>
      </c>
      <c r="BA793" s="7">
        <v>25366182.93</v>
      </c>
      <c r="BB793" s="7">
        <v>91763.64</v>
      </c>
      <c r="BC793" s="7"/>
      <c r="BD793" s="7"/>
      <c r="BE793" s="7"/>
      <c r="BF793" s="7"/>
    </row>
    <row r="794" spans="1:58" hidden="1" x14ac:dyDescent="0.25">
      <c r="A794" s="3" t="s">
        <v>194</v>
      </c>
      <c r="B794" s="3" t="str">
        <f t="shared" si="284"/>
        <v>GO</v>
      </c>
      <c r="C794" s="3" t="s">
        <v>1526</v>
      </c>
      <c r="D794" s="3">
        <v>7</v>
      </c>
      <c r="E794" s="11">
        <f t="shared" si="275"/>
        <v>0</v>
      </c>
      <c r="F794" s="11">
        <f t="shared" si="276"/>
        <v>1</v>
      </c>
      <c r="G794" s="7">
        <v>40.027037382701856</v>
      </c>
      <c r="H794" s="11">
        <f t="shared" si="277"/>
        <v>0.80054074765403715</v>
      </c>
      <c r="I794" s="7">
        <f t="shared" si="278"/>
        <v>-2555353.1171960761</v>
      </c>
      <c r="J794" s="7">
        <v>4862249.08</v>
      </c>
      <c r="K794" s="12">
        <v>0.1285</v>
      </c>
      <c r="L794" s="7">
        <v>-418152.63</v>
      </c>
      <c r="M794" s="10">
        <f t="shared" si="279"/>
        <v>8.5999837342763202E-2</v>
      </c>
      <c r="N794" s="12">
        <f t="shared" si="280"/>
        <v>0.21449983734276321</v>
      </c>
      <c r="O794" s="7">
        <f t="shared" si="281"/>
        <v>-153321.18703176457</v>
      </c>
      <c r="P794" s="11">
        <f t="shared" si="282"/>
        <v>3.1532976716973242E-2</v>
      </c>
      <c r="Q794" s="12">
        <f t="shared" si="283"/>
        <v>0.16003297671697325</v>
      </c>
      <c r="R794" s="12">
        <f t="shared" si="285"/>
        <v>-5.4466860625789953E-2</v>
      </c>
      <c r="S794" s="12">
        <f t="shared" si="286"/>
        <v>-0.25392495071571464</v>
      </c>
      <c r="T794" s="7">
        <f t="shared" si="288"/>
        <v>-12811404.270000001</v>
      </c>
      <c r="U794" s="7">
        <f t="shared" si="289"/>
        <v>6285351.3200000003</v>
      </c>
      <c r="V794" s="7">
        <f t="shared" si="296"/>
        <v>15213066.210000001</v>
      </c>
      <c r="W794" s="7">
        <f t="shared" si="291"/>
        <v>5767152.5300000003</v>
      </c>
      <c r="X794" s="7">
        <f t="shared" si="287"/>
        <v>1883463.15</v>
      </c>
      <c r="Y794" s="7" t="str">
        <f t="shared" si="292"/>
        <v/>
      </c>
      <c r="Z794" s="7" t="str">
        <f t="shared" si="293"/>
        <v/>
      </c>
      <c r="AA794" s="7" t="str">
        <f t="shared" si="294"/>
        <v/>
      </c>
      <c r="AB794" s="7" t="str">
        <f t="shared" si="294"/>
        <v/>
      </c>
      <c r="AC794" s="8" t="str">
        <f t="shared" si="295"/>
        <v/>
      </c>
      <c r="AE794" s="9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>
        <v>4960545.7300000004</v>
      </c>
      <c r="AR794" s="7">
        <v>11222445.710000001</v>
      </c>
      <c r="AS794" s="7">
        <v>4286865.67</v>
      </c>
      <c r="AT794" s="7">
        <v>225738.29</v>
      </c>
      <c r="AU794" s="7">
        <v>5415044.9100000001</v>
      </c>
      <c r="AV794" s="7">
        <v>14341929.199999999</v>
      </c>
      <c r="AW794" s="7">
        <v>4758998.6399999997</v>
      </c>
      <c r="AX794" s="7">
        <v>162423.48000000001</v>
      </c>
      <c r="AY794" s="7">
        <v>6285351.3200000003</v>
      </c>
      <c r="AZ794" s="7">
        <v>15213066.210000001</v>
      </c>
      <c r="BA794" s="7">
        <v>5767152.5300000003</v>
      </c>
      <c r="BB794" s="7">
        <v>1883463.15</v>
      </c>
      <c r="BC794" s="7"/>
      <c r="BD794" s="7"/>
      <c r="BE794" s="7"/>
      <c r="BF794" s="7"/>
    </row>
    <row r="795" spans="1:58" hidden="1" x14ac:dyDescent="0.25">
      <c r="A795" s="3" t="s">
        <v>1113</v>
      </c>
      <c r="B795" s="3" t="str">
        <f t="shared" si="284"/>
        <v>RS</v>
      </c>
      <c r="C795" s="3" t="s">
        <v>1529</v>
      </c>
      <c r="D795" s="3">
        <v>7</v>
      </c>
      <c r="E795" s="11">
        <f t="shared" si="275"/>
        <v>0</v>
      </c>
      <c r="F795" s="11">
        <f t="shared" si="276"/>
        <v>1</v>
      </c>
      <c r="G795" s="7">
        <v>12.949779937228216</v>
      </c>
      <c r="H795" s="11">
        <f t="shared" si="277"/>
        <v>0.25899559874456435</v>
      </c>
      <c r="I795" s="7">
        <f t="shared" si="278"/>
        <v>-1326781.7185270798</v>
      </c>
      <c r="J795" s="7">
        <v>3861117.1714285715</v>
      </c>
      <c r="K795" s="12">
        <v>0.11599999999999999</v>
      </c>
      <c r="L795" s="7">
        <v>-295561.01</v>
      </c>
      <c r="M795" s="10">
        <f t="shared" si="279"/>
        <v>7.6548055103607654E-2</v>
      </c>
      <c r="N795" s="12">
        <f t="shared" si="280"/>
        <v>0.19254805510360765</v>
      </c>
      <c r="O795" s="7">
        <f t="shared" si="281"/>
        <v>-79606.903111624779</v>
      </c>
      <c r="P795" s="11">
        <f t="shared" si="282"/>
        <v>2.0617582833460373E-2</v>
      </c>
      <c r="Q795" s="12">
        <f t="shared" si="283"/>
        <v>0.13661758283346037</v>
      </c>
      <c r="R795" s="12">
        <f t="shared" si="285"/>
        <v>-5.5930472270147275E-2</v>
      </c>
      <c r="S795" s="12">
        <f t="shared" si="286"/>
        <v>-0.29047539451931526</v>
      </c>
      <c r="T795" s="7">
        <f t="shared" si="288"/>
        <v>-1790517.9999999995</v>
      </c>
      <c r="U795" s="7">
        <f t="shared" si="289"/>
        <v>11235229.960000001</v>
      </c>
      <c r="V795" s="7">
        <f t="shared" si="296"/>
        <v>10630252.73</v>
      </c>
      <c r="W795" s="7">
        <f t="shared" si="291"/>
        <v>2395495.23</v>
      </c>
      <c r="X795" s="7">
        <f t="shared" si="287"/>
        <v>0</v>
      </c>
      <c r="Y795" s="7" t="str">
        <f t="shared" si="292"/>
        <v/>
      </c>
      <c r="Z795" s="7" t="str">
        <f t="shared" si="293"/>
        <v/>
      </c>
      <c r="AA795" s="7" t="str">
        <f t="shared" si="294"/>
        <v/>
      </c>
      <c r="AB795" s="7" t="str">
        <f t="shared" si="294"/>
        <v/>
      </c>
      <c r="AC795" s="8" t="str">
        <f t="shared" si="295"/>
        <v/>
      </c>
      <c r="AE795" s="9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>
        <v>7171831.2199999997</v>
      </c>
      <c r="AR795" s="7">
        <v>8348540.1799999997</v>
      </c>
      <c r="AS795" s="7">
        <v>1751977.79</v>
      </c>
      <c r="AT795" s="7">
        <v>0</v>
      </c>
      <c r="AU795" s="7">
        <v>8975998.3399999999</v>
      </c>
      <c r="AV795" s="7">
        <v>9503754.6600000001</v>
      </c>
      <c r="AW795" s="7">
        <v>1871832.36</v>
      </c>
      <c r="AX795" s="7">
        <v>0</v>
      </c>
      <c r="AY795" s="7">
        <v>11235229.960000001</v>
      </c>
      <c r="AZ795" s="7">
        <v>10630252.73</v>
      </c>
      <c r="BA795" s="7">
        <v>2395495.23</v>
      </c>
      <c r="BB795" s="7">
        <v>0</v>
      </c>
      <c r="BC795" s="7"/>
      <c r="BD795" s="7"/>
      <c r="BE795" s="7"/>
      <c r="BF795" s="7"/>
    </row>
    <row r="796" spans="1:58" hidden="1" x14ac:dyDescent="0.25">
      <c r="A796" s="3" t="s">
        <v>653</v>
      </c>
      <c r="B796" s="3" t="str">
        <f t="shared" si="284"/>
        <v>PE</v>
      </c>
      <c r="C796" s="3" t="s">
        <v>1528</v>
      </c>
      <c r="D796" s="3">
        <v>6</v>
      </c>
      <c r="E796" s="11">
        <f t="shared" si="275"/>
        <v>0.23445787318249925</v>
      </c>
      <c r="F796" s="11">
        <f t="shared" si="276"/>
        <v>0.76554212681750078</v>
      </c>
      <c r="G796" s="7">
        <v>25.289426639090117</v>
      </c>
      <c r="H796" s="11">
        <f t="shared" si="277"/>
        <v>0.38720242910568414</v>
      </c>
      <c r="I796" s="7">
        <f t="shared" si="278"/>
        <v>-25529538.001170509</v>
      </c>
      <c r="J796" s="7">
        <v>12303694</v>
      </c>
      <c r="K796" s="12">
        <v>0.11</v>
      </c>
      <c r="L796" s="7">
        <v>-905551.88</v>
      </c>
      <c r="M796" s="10">
        <f t="shared" si="279"/>
        <v>7.360000013004224E-2</v>
      </c>
      <c r="N796" s="12">
        <f t="shared" si="280"/>
        <v>0.18360000013004224</v>
      </c>
      <c r="O796" s="7">
        <f t="shared" si="281"/>
        <v>-1531772.2800702304</v>
      </c>
      <c r="P796" s="11">
        <f t="shared" si="282"/>
        <v>0.12449694214357333</v>
      </c>
      <c r="Q796" s="12">
        <f t="shared" si="283"/>
        <v>0.23449694214357333</v>
      </c>
      <c r="R796" s="12">
        <f t="shared" si="285"/>
        <v>5.0896942013531093E-2</v>
      </c>
      <c r="S796" s="12">
        <f t="shared" si="286"/>
        <v>0.27721645957233787</v>
      </c>
      <c r="T796" s="7">
        <f t="shared" si="288"/>
        <v>-41660638.380000003</v>
      </c>
      <c r="U796" s="7">
        <f t="shared" si="289"/>
        <v>2144444.13</v>
      </c>
      <c r="V796" s="7">
        <f t="shared" si="296"/>
        <v>31892973.710000001</v>
      </c>
      <c r="W796" s="7">
        <f t="shared" si="291"/>
        <v>11912108.800000001</v>
      </c>
      <c r="X796" s="7">
        <f t="shared" si="287"/>
        <v>0</v>
      </c>
      <c r="Y796" s="7" t="str">
        <f t="shared" si="292"/>
        <v/>
      </c>
      <c r="Z796" s="7" t="str">
        <f t="shared" si="293"/>
        <v/>
      </c>
      <c r="AA796" s="7" t="str">
        <f t="shared" si="294"/>
        <v/>
      </c>
      <c r="AB796" s="7" t="str">
        <f t="shared" si="294"/>
        <v/>
      </c>
      <c r="AC796" s="8" t="str">
        <f t="shared" si="295"/>
        <v/>
      </c>
      <c r="AE796" s="9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>
        <v>2452849.48</v>
      </c>
      <c r="AR796" s="7">
        <v>20807892.440000001</v>
      </c>
      <c r="AS796" s="7">
        <v>17979605.52</v>
      </c>
      <c r="AT796" s="7">
        <v>0</v>
      </c>
      <c r="AU796" s="7">
        <v>2144444.13</v>
      </c>
      <c r="AV796" s="7">
        <v>31892973.710000001</v>
      </c>
      <c r="AW796" s="7">
        <v>11912108.800000001</v>
      </c>
      <c r="AX796" s="7">
        <v>0</v>
      </c>
      <c r="AY796" s="7"/>
      <c r="AZ796" s="7"/>
      <c r="BA796" s="7"/>
      <c r="BB796" s="7"/>
      <c r="BC796" s="7"/>
      <c r="BD796" s="7"/>
      <c r="BE796" s="7"/>
      <c r="BF796" s="7"/>
    </row>
    <row r="797" spans="1:58" hidden="1" x14ac:dyDescent="0.25">
      <c r="A797" s="3" t="s">
        <v>813</v>
      </c>
      <c r="B797" s="3" t="str">
        <f t="shared" si="284"/>
        <v>PR</v>
      </c>
      <c r="C797" s="3" t="s">
        <v>1529</v>
      </c>
      <c r="D797" s="3">
        <v>6</v>
      </c>
      <c r="E797" s="11">
        <f t="shared" si="275"/>
        <v>0.55554092692681567</v>
      </c>
      <c r="F797" s="11">
        <f t="shared" si="276"/>
        <v>0.44445907307318433</v>
      </c>
      <c r="G797" s="7">
        <v>10.650466616328904</v>
      </c>
      <c r="H797" s="11">
        <f t="shared" si="277"/>
        <v>9.467393040180877E-2</v>
      </c>
      <c r="I797" s="7">
        <f t="shared" si="278"/>
        <v>-72717212.331287503</v>
      </c>
      <c r="J797" s="7">
        <v>24796132.210000001</v>
      </c>
      <c r="K797" s="12">
        <v>0.14000000000000001</v>
      </c>
      <c r="L797" s="7">
        <v>-1774833.1</v>
      </c>
      <c r="M797" s="10">
        <f t="shared" si="279"/>
        <v>7.1577013905589265E-2</v>
      </c>
      <c r="N797" s="12">
        <f t="shared" si="280"/>
        <v>0.21157701390558928</v>
      </c>
      <c r="O797" s="7">
        <f t="shared" si="281"/>
        <v>-4363032.73987725</v>
      </c>
      <c r="P797" s="11">
        <f t="shared" si="282"/>
        <v>0.17595618150953754</v>
      </c>
      <c r="Q797" s="12">
        <f t="shared" si="283"/>
        <v>0.31595618150953753</v>
      </c>
      <c r="R797" s="12">
        <f t="shared" si="285"/>
        <v>0.10437916760394825</v>
      </c>
      <c r="S797" s="12">
        <f t="shared" si="286"/>
        <v>0.49333888250509439</v>
      </c>
      <c r="T797" s="7">
        <f t="shared" si="288"/>
        <v>-80321571.170000002</v>
      </c>
      <c r="U797" s="7">
        <f t="shared" si="289"/>
        <v>19855517.370000001</v>
      </c>
      <c r="V797" s="7">
        <f t="shared" si="296"/>
        <v>35699651.07</v>
      </c>
      <c r="W797" s="7">
        <f t="shared" si="291"/>
        <v>64477437.469999999</v>
      </c>
      <c r="X797" s="7">
        <f t="shared" si="287"/>
        <v>0</v>
      </c>
      <c r="Y797" s="7" t="str">
        <f t="shared" si="292"/>
        <v/>
      </c>
      <c r="Z797" s="7" t="str">
        <f t="shared" si="293"/>
        <v/>
      </c>
      <c r="AA797" s="7" t="str">
        <f t="shared" si="294"/>
        <v/>
      </c>
      <c r="AB797" s="7" t="str">
        <f t="shared" si="294"/>
        <v/>
      </c>
      <c r="AC797" s="8" t="str">
        <f t="shared" si="295"/>
        <v/>
      </c>
      <c r="AE797" s="9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>
        <v>13422093.609999999</v>
      </c>
      <c r="AR797" s="7">
        <v>28252090.550000001</v>
      </c>
      <c r="AS797" s="7">
        <v>48022832.170000002</v>
      </c>
      <c r="AT797" s="7">
        <v>0</v>
      </c>
      <c r="AU797" s="7">
        <v>13422093.609999999</v>
      </c>
      <c r="AV797" s="7">
        <v>-21760445.449999999</v>
      </c>
      <c r="AW797" s="7">
        <v>42726245.759999998</v>
      </c>
      <c r="AX797" s="7">
        <v>0</v>
      </c>
      <c r="AY797" s="7">
        <v>19855517.370000001</v>
      </c>
      <c r="AZ797" s="7">
        <v>35699651.07</v>
      </c>
      <c r="BA797" s="7">
        <v>64477437.469999999</v>
      </c>
      <c r="BB797" s="7">
        <v>0</v>
      </c>
      <c r="BC797" s="7"/>
      <c r="BD797" s="7"/>
      <c r="BE797" s="7"/>
      <c r="BF797" s="7"/>
    </row>
    <row r="798" spans="1:58" hidden="1" x14ac:dyDescent="0.25">
      <c r="A798" s="3" t="s">
        <v>814</v>
      </c>
      <c r="B798" s="3" t="str">
        <f t="shared" si="284"/>
        <v>PR</v>
      </c>
      <c r="C798" s="3" t="s">
        <v>1529</v>
      </c>
      <c r="D798" s="3">
        <v>6</v>
      </c>
      <c r="E798" s="11">
        <f t="shared" si="275"/>
        <v>0.36077018853712195</v>
      </c>
      <c r="F798" s="11">
        <f t="shared" si="276"/>
        <v>0.63922981146287805</v>
      </c>
      <c r="G798" s="7">
        <v>38.748842066772262</v>
      </c>
      <c r="H798" s="11">
        <f t="shared" si="277"/>
        <v>0.49538830017495344</v>
      </c>
      <c r="I798" s="7">
        <f t="shared" si="278"/>
        <v>-28932143.365685854</v>
      </c>
      <c r="J798" s="7">
        <v>14053201.354285717</v>
      </c>
      <c r="K798" s="12">
        <v>0.11</v>
      </c>
      <c r="L798" s="7">
        <v>-886870.88</v>
      </c>
      <c r="M798" s="10">
        <f t="shared" si="279"/>
        <v>6.3108103103463792E-2</v>
      </c>
      <c r="N798" s="12">
        <f t="shared" si="280"/>
        <v>0.17310810310346381</v>
      </c>
      <c r="O798" s="7">
        <f t="shared" si="281"/>
        <v>-1735928.6019411511</v>
      </c>
      <c r="P798" s="11">
        <f t="shared" si="282"/>
        <v>0.12352549132242781</v>
      </c>
      <c r="Q798" s="12">
        <f t="shared" si="283"/>
        <v>0.23352549132242781</v>
      </c>
      <c r="R798" s="12">
        <f t="shared" si="285"/>
        <v>6.0417388218964002E-2</v>
      </c>
      <c r="S798" s="12">
        <f t="shared" si="286"/>
        <v>0.349015367483136</v>
      </c>
      <c r="T798" s="7">
        <f t="shared" si="288"/>
        <v>-57335458.879999995</v>
      </c>
      <c r="U798" s="7">
        <f t="shared" si="289"/>
        <v>8566437.5299999993</v>
      </c>
      <c r="V798" s="7">
        <f t="shared" si="296"/>
        <v>36650534.57</v>
      </c>
      <c r="W798" s="7">
        <f t="shared" si="291"/>
        <v>29251361.84</v>
      </c>
      <c r="X798" s="7">
        <f t="shared" si="287"/>
        <v>0</v>
      </c>
      <c r="Y798" s="7" t="str">
        <f t="shared" si="292"/>
        <v/>
      </c>
      <c r="Z798" s="7" t="str">
        <f t="shared" si="293"/>
        <v/>
      </c>
      <c r="AA798" s="7" t="str">
        <f t="shared" si="294"/>
        <v/>
      </c>
      <c r="AB798" s="7" t="str">
        <f t="shared" si="294"/>
        <v/>
      </c>
      <c r="AC798" s="8" t="str">
        <f t="shared" si="295"/>
        <v/>
      </c>
      <c r="AE798" s="9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>
        <v>12732933.42</v>
      </c>
      <c r="AR798" s="7">
        <v>24441116.300000001</v>
      </c>
      <c r="AS798" s="7">
        <v>21552083.34</v>
      </c>
      <c r="AT798" s="7">
        <v>4067550.35</v>
      </c>
      <c r="AU798" s="7">
        <v>7280626.25</v>
      </c>
      <c r="AV798" s="7">
        <v>58574388.740000002</v>
      </c>
      <c r="AW798" s="7">
        <v>26845232.100000001</v>
      </c>
      <c r="AX798" s="7">
        <v>6008763.4100000001</v>
      </c>
      <c r="AY798" s="7">
        <v>8566437.5299999993</v>
      </c>
      <c r="AZ798" s="7">
        <v>36650534.57</v>
      </c>
      <c r="BA798" s="7">
        <v>29251361.84</v>
      </c>
      <c r="BB798" s="7">
        <v>0</v>
      </c>
      <c r="BC798" s="7"/>
      <c r="BD798" s="7"/>
      <c r="BE798" s="7"/>
      <c r="BF798" s="7"/>
    </row>
    <row r="799" spans="1:58" hidden="1" x14ac:dyDescent="0.25">
      <c r="A799" s="3" t="s">
        <v>901</v>
      </c>
      <c r="B799" s="3" t="str">
        <f t="shared" si="284"/>
        <v>RJ</v>
      </c>
      <c r="C799" s="3" t="s">
        <v>1530</v>
      </c>
      <c r="D799" s="3">
        <v>6</v>
      </c>
      <c r="E799" s="11">
        <f t="shared" si="275"/>
        <v>0.22559013698977293</v>
      </c>
      <c r="F799" s="11">
        <f t="shared" si="276"/>
        <v>0.77440986301022707</v>
      </c>
      <c r="G799" s="7">
        <v>17.447705307568139</v>
      </c>
      <c r="H799" s="11">
        <f t="shared" si="277"/>
        <v>0.27023350154153308</v>
      </c>
      <c r="I799" s="7">
        <f t="shared" si="278"/>
        <v>-303326230.98633355</v>
      </c>
      <c r="J799" s="7">
        <v>71637937.409999996</v>
      </c>
      <c r="K799" s="12">
        <v>0.11</v>
      </c>
      <c r="L799" s="7">
        <v>-25481614.34</v>
      </c>
      <c r="M799" s="10">
        <f t="shared" si="279"/>
        <v>0.35570000004554853</v>
      </c>
      <c r="N799" s="12">
        <f t="shared" si="280"/>
        <v>0.46570000004554851</v>
      </c>
      <c r="O799" s="7">
        <f t="shared" si="281"/>
        <v>-18199573.859180011</v>
      </c>
      <c r="P799" s="11">
        <f t="shared" si="282"/>
        <v>0.25404938384838976</v>
      </c>
      <c r="Q799" s="12">
        <f t="shared" si="283"/>
        <v>0.36404938384838975</v>
      </c>
      <c r="R799" s="12">
        <f t="shared" si="285"/>
        <v>-0.10165061619715876</v>
      </c>
      <c r="S799" s="12">
        <f t="shared" si="286"/>
        <v>-0.21827488981579701</v>
      </c>
      <c r="T799" s="7">
        <f t="shared" si="288"/>
        <v>-415648336.31999993</v>
      </c>
      <c r="U799" s="7">
        <f t="shared" si="289"/>
        <v>13726507.6</v>
      </c>
      <c r="V799" s="7">
        <f t="shared" si="296"/>
        <v>321882171.19</v>
      </c>
      <c r="W799" s="7">
        <f t="shared" si="291"/>
        <v>121922422.02</v>
      </c>
      <c r="X799" s="7">
        <f t="shared" si="287"/>
        <v>14429749.289999999</v>
      </c>
      <c r="Y799" s="7" t="str">
        <f t="shared" si="292"/>
        <v/>
      </c>
      <c r="Z799" s="7" t="str">
        <f t="shared" si="293"/>
        <v/>
      </c>
      <c r="AA799" s="7" t="str">
        <f t="shared" si="294"/>
        <v/>
      </c>
      <c r="AB799" s="7" t="str">
        <f t="shared" si="294"/>
        <v/>
      </c>
      <c r="AC799" s="8" t="str">
        <f t="shared" si="295"/>
        <v/>
      </c>
      <c r="AE799" s="9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>
        <v>12842726.84</v>
      </c>
      <c r="AR799" s="7">
        <v>277230624.29000002</v>
      </c>
      <c r="AS799" s="7">
        <v>98124366.959999993</v>
      </c>
      <c r="AT799" s="7">
        <v>7809954.8499999996</v>
      </c>
      <c r="AU799" s="7">
        <v>11357778.289999999</v>
      </c>
      <c r="AV799" s="7">
        <v>304842665.39999998</v>
      </c>
      <c r="AW799" s="7">
        <v>115338095.06</v>
      </c>
      <c r="AX799" s="7">
        <v>9460648.9700000007</v>
      </c>
      <c r="AY799" s="7">
        <v>13726507.6</v>
      </c>
      <c r="AZ799" s="7">
        <v>321882171.19</v>
      </c>
      <c r="BA799" s="7">
        <v>121922422.02</v>
      </c>
      <c r="BB799" s="7">
        <v>14429749.289999999</v>
      </c>
      <c r="BC799" s="7"/>
      <c r="BD799" s="7"/>
      <c r="BE799" s="7"/>
      <c r="BF799" s="7"/>
    </row>
    <row r="800" spans="1:58" hidden="1" x14ac:dyDescent="0.25">
      <c r="A800" s="3" t="s">
        <v>376</v>
      </c>
      <c r="B800" s="3" t="str">
        <f t="shared" si="284"/>
        <v>MG</v>
      </c>
      <c r="C800" s="3" t="s">
        <v>1530</v>
      </c>
      <c r="D800" s="3">
        <v>6</v>
      </c>
      <c r="E800" s="11">
        <f t="shared" si="275"/>
        <v>0.33033599408478764</v>
      </c>
      <c r="F800" s="11">
        <f t="shared" si="276"/>
        <v>0.66966400591521236</v>
      </c>
      <c r="G800" s="7">
        <v>52.223438121110036</v>
      </c>
      <c r="H800" s="11">
        <f t="shared" si="277"/>
        <v>0.69944313549695503</v>
      </c>
      <c r="I800" s="7">
        <f t="shared" si="278"/>
        <v>-15175138.952119423</v>
      </c>
      <c r="J800" s="7">
        <v>14622435.497142855</v>
      </c>
      <c r="K800" s="12">
        <v>0.11</v>
      </c>
      <c r="L800" s="7">
        <v>-2440366.91</v>
      </c>
      <c r="M800" s="10">
        <f t="shared" si="279"/>
        <v>0.1668919593098451</v>
      </c>
      <c r="N800" s="12">
        <f t="shared" si="280"/>
        <v>0.27689195930984511</v>
      </c>
      <c r="O800" s="7">
        <f t="shared" si="281"/>
        <v>-910508.3371271654</v>
      </c>
      <c r="P800" s="11">
        <f t="shared" si="282"/>
        <v>6.2267899031257401E-2</v>
      </c>
      <c r="Q800" s="12">
        <f t="shared" si="283"/>
        <v>0.17226789903125739</v>
      </c>
      <c r="R800" s="12">
        <f t="shared" si="285"/>
        <v>-0.10462406027858773</v>
      </c>
      <c r="S800" s="12">
        <f t="shared" si="286"/>
        <v>-0.37785156542415976</v>
      </c>
      <c r="T800" s="7">
        <f t="shared" si="288"/>
        <v>-50490076.07</v>
      </c>
      <c r="U800" s="7">
        <f t="shared" si="289"/>
        <v>20877994.530000001</v>
      </c>
      <c r="V800" s="7">
        <f t="shared" si="296"/>
        <v>33811386.600000001</v>
      </c>
      <c r="W800" s="7">
        <f t="shared" si="291"/>
        <v>37556684</v>
      </c>
      <c r="X800" s="7">
        <f t="shared" si="287"/>
        <v>0</v>
      </c>
      <c r="Y800" s="7" t="str">
        <f t="shared" si="292"/>
        <v/>
      </c>
      <c r="Z800" s="7" t="str">
        <f t="shared" si="293"/>
        <v/>
      </c>
      <c r="AA800" s="7" t="str">
        <f t="shared" si="294"/>
        <v/>
      </c>
      <c r="AB800" s="7" t="str">
        <f t="shared" si="294"/>
        <v/>
      </c>
      <c r="AC800" s="8" t="str">
        <f t="shared" si="295"/>
        <v/>
      </c>
      <c r="AE800" s="9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>
        <v>15358336.380000001</v>
      </c>
      <c r="AR800" s="7">
        <v>22836694.109999999</v>
      </c>
      <c r="AS800" s="7">
        <v>24974814.059999999</v>
      </c>
      <c r="AT800" s="7">
        <v>1302847.53</v>
      </c>
      <c r="AU800" s="7">
        <v>18752993.77</v>
      </c>
      <c r="AV800" s="7">
        <v>64077223.850000001</v>
      </c>
      <c r="AW800" s="7">
        <v>35787213.770000003</v>
      </c>
      <c r="AX800" s="7">
        <v>814749.6</v>
      </c>
      <c r="AY800" s="7">
        <v>20877994.530000001</v>
      </c>
      <c r="AZ800" s="7">
        <v>33811386.600000001</v>
      </c>
      <c r="BA800" s="7">
        <v>37556684</v>
      </c>
      <c r="BB800" s="7">
        <v>0</v>
      </c>
      <c r="BC800" s="7"/>
      <c r="BD800" s="7"/>
      <c r="BE800" s="7"/>
      <c r="BF800" s="7"/>
    </row>
    <row r="801" spans="1:58" hidden="1" x14ac:dyDescent="0.25">
      <c r="A801" s="3" t="s">
        <v>101</v>
      </c>
      <c r="B801" s="3" t="str">
        <f t="shared" si="284"/>
        <v>ES</v>
      </c>
      <c r="C801" s="3" t="s">
        <v>1530</v>
      </c>
      <c r="D801" s="3">
        <v>6</v>
      </c>
      <c r="E801" s="11">
        <f t="shared" si="275"/>
        <v>0.41719424138997291</v>
      </c>
      <c r="F801" s="11">
        <f t="shared" si="276"/>
        <v>0.58280575861002704</v>
      </c>
      <c r="G801" s="7">
        <v>16.933103994821746</v>
      </c>
      <c r="H801" s="11">
        <f t="shared" si="277"/>
        <v>0.19737421038649136</v>
      </c>
      <c r="I801" s="7">
        <f t="shared" si="278"/>
        <v>-42327064.797827527</v>
      </c>
      <c r="J801" s="7">
        <v>15610486.84</v>
      </c>
      <c r="K801" s="12">
        <v>0.11</v>
      </c>
      <c r="L801" s="7">
        <v>-2887940.07</v>
      </c>
      <c r="M801" s="10">
        <f t="shared" si="279"/>
        <v>0.1850000002946737</v>
      </c>
      <c r="N801" s="12">
        <f t="shared" si="280"/>
        <v>0.29500000029467371</v>
      </c>
      <c r="O801" s="7">
        <f t="shared" si="281"/>
        <v>-2539623.8878696514</v>
      </c>
      <c r="P801" s="11">
        <f t="shared" si="282"/>
        <v>0.16268703941776946</v>
      </c>
      <c r="Q801" s="12">
        <f t="shared" si="283"/>
        <v>0.27268703941776945</v>
      </c>
      <c r="R801" s="12">
        <f t="shared" si="285"/>
        <v>-2.2312960876904264E-2</v>
      </c>
      <c r="S801" s="12">
        <f t="shared" si="286"/>
        <v>-7.5637155439376214E-2</v>
      </c>
      <c r="T801" s="7">
        <f t="shared" si="288"/>
        <v>-52735739.799999997</v>
      </c>
      <c r="U801" s="7">
        <f t="shared" si="289"/>
        <v>5350554.8499999996</v>
      </c>
      <c r="V801" s="7">
        <f t="shared" si="296"/>
        <v>30734692.84</v>
      </c>
      <c r="W801" s="7">
        <f t="shared" si="291"/>
        <v>27351601.809999999</v>
      </c>
      <c r="X801" s="7">
        <f t="shared" si="287"/>
        <v>0</v>
      </c>
      <c r="Y801" s="7" t="str">
        <f t="shared" si="292"/>
        <v/>
      </c>
      <c r="Z801" s="7" t="str">
        <f t="shared" si="293"/>
        <v/>
      </c>
      <c r="AA801" s="7" t="str">
        <f t="shared" si="294"/>
        <v/>
      </c>
      <c r="AB801" s="7" t="str">
        <f t="shared" si="294"/>
        <v/>
      </c>
      <c r="AC801" s="8" t="str">
        <f t="shared" si="295"/>
        <v/>
      </c>
      <c r="AE801" s="9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>
        <v>4713274.75</v>
      </c>
      <c r="AR801" s="7">
        <v>22267276.68</v>
      </c>
      <c r="AS801" s="7">
        <v>19808993.5</v>
      </c>
      <c r="AT801" s="7">
        <v>3124570.48</v>
      </c>
      <c r="AU801" s="7">
        <v>4911972.6500000004</v>
      </c>
      <c r="AV801" s="7">
        <v>27573005.199999999</v>
      </c>
      <c r="AW801" s="7">
        <v>22151817.800000001</v>
      </c>
      <c r="AX801" s="7">
        <v>3379458.81</v>
      </c>
      <c r="AY801" s="7">
        <v>5350554.8499999996</v>
      </c>
      <c r="AZ801" s="7">
        <v>30734692.84</v>
      </c>
      <c r="BA801" s="7">
        <v>27351601.809999999</v>
      </c>
      <c r="BB801" s="7">
        <v>0</v>
      </c>
      <c r="BC801" s="7"/>
      <c r="BD801" s="7"/>
      <c r="BE801" s="7"/>
      <c r="BF801" s="7"/>
    </row>
    <row r="802" spans="1:58" hidden="1" x14ac:dyDescent="0.25">
      <c r="A802" s="3" t="s">
        <v>1114</v>
      </c>
      <c r="B802" s="3" t="str">
        <f t="shared" si="284"/>
        <v>RS</v>
      </c>
      <c r="C802" s="3" t="s">
        <v>1529</v>
      </c>
      <c r="D802" s="3">
        <v>7</v>
      </c>
      <c r="E802" s="11">
        <f t="shared" si="275"/>
        <v>0</v>
      </c>
      <c r="F802" s="11">
        <f t="shared" si="276"/>
        <v>1</v>
      </c>
      <c r="G802" s="7">
        <v>11.727334290909923</v>
      </c>
      <c r="H802" s="11">
        <f t="shared" si="277"/>
        <v>0.23454668581819846</v>
      </c>
      <c r="I802" s="7">
        <f t="shared" si="278"/>
        <v>-21459002.27715205</v>
      </c>
      <c r="J802" s="7">
        <v>5529193.2699999996</v>
      </c>
      <c r="K802" s="12">
        <v>0.17420000000000002</v>
      </c>
      <c r="L802" s="7">
        <v>-276459.65999999997</v>
      </c>
      <c r="M802" s="10">
        <f t="shared" si="279"/>
        <v>4.9999999366996263E-2</v>
      </c>
      <c r="N802" s="12">
        <f t="shared" si="280"/>
        <v>0.22419999936699628</v>
      </c>
      <c r="O802" s="7">
        <f t="shared" si="281"/>
        <v>-1287540.136629123</v>
      </c>
      <c r="P802" s="11">
        <f t="shared" si="282"/>
        <v>0.23286220498295643</v>
      </c>
      <c r="Q802" s="12">
        <f t="shared" si="283"/>
        <v>0.40706220498295642</v>
      </c>
      <c r="R802" s="12">
        <f t="shared" si="285"/>
        <v>0.18286220561596014</v>
      </c>
      <c r="S802" s="12">
        <f t="shared" si="286"/>
        <v>0.81562090157114731</v>
      </c>
      <c r="T802" s="7">
        <f t="shared" si="288"/>
        <v>-28034371.109999999</v>
      </c>
      <c r="U802" s="7">
        <f t="shared" si="289"/>
        <v>16257890.390000001</v>
      </c>
      <c r="V802" s="7">
        <f t="shared" si="296"/>
        <v>28513277.789999999</v>
      </c>
      <c r="W802" s="7">
        <f t="shared" si="291"/>
        <v>16837879.34</v>
      </c>
      <c r="X802" s="7">
        <f t="shared" si="287"/>
        <v>1058895.6299999999</v>
      </c>
      <c r="Y802" s="7" t="str">
        <f t="shared" si="292"/>
        <v/>
      </c>
      <c r="Z802" s="7" t="str">
        <f t="shared" si="293"/>
        <v/>
      </c>
      <c r="AA802" s="7" t="str">
        <f t="shared" si="294"/>
        <v/>
      </c>
      <c r="AB802" s="7" t="str">
        <f t="shared" si="294"/>
        <v/>
      </c>
      <c r="AC802" s="8" t="str">
        <f t="shared" si="295"/>
        <v/>
      </c>
      <c r="AE802" s="9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>
        <v>11929386.939999999</v>
      </c>
      <c r="AR802" s="7">
        <v>16805214.73</v>
      </c>
      <c r="AS802" s="7">
        <v>10731676.99</v>
      </c>
      <c r="AT802" s="7">
        <v>411577.59</v>
      </c>
      <c r="AU802" s="7">
        <v>13623029</v>
      </c>
      <c r="AV802" s="7">
        <v>20050797.050000001</v>
      </c>
      <c r="AW802" s="7">
        <v>11438029.470000001</v>
      </c>
      <c r="AX802" s="7">
        <v>1055609.58</v>
      </c>
      <c r="AY802" s="7">
        <v>16257890.390000001</v>
      </c>
      <c r="AZ802" s="7">
        <v>28513277.789999999</v>
      </c>
      <c r="BA802" s="7">
        <v>16837879.34</v>
      </c>
      <c r="BB802" s="7">
        <v>1058895.6299999999</v>
      </c>
      <c r="BC802" s="7"/>
      <c r="BD802" s="7"/>
      <c r="BE802" s="7"/>
      <c r="BF802" s="7"/>
    </row>
    <row r="803" spans="1:58" hidden="1" x14ac:dyDescent="0.25">
      <c r="A803" s="3" t="s">
        <v>18</v>
      </c>
      <c r="B803" s="3" t="str">
        <f t="shared" si="284"/>
        <v>AL</v>
      </c>
      <c r="C803" s="3" t="s">
        <v>1528</v>
      </c>
      <c r="D803" s="3">
        <v>7</v>
      </c>
      <c r="E803" s="11">
        <f t="shared" si="275"/>
        <v>0.37442287126590257</v>
      </c>
      <c r="F803" s="11">
        <f t="shared" si="276"/>
        <v>0.62557712873409743</v>
      </c>
      <c r="G803" s="7">
        <v>10.283644250007972</v>
      </c>
      <c r="H803" s="11">
        <f t="shared" si="277"/>
        <v>0.12866425285685795</v>
      </c>
      <c r="I803" s="7">
        <f t="shared" si="278"/>
        <v>-26737858.054437745</v>
      </c>
      <c r="J803" s="7">
        <v>4541649.01</v>
      </c>
      <c r="K803" s="12">
        <v>0.125</v>
      </c>
      <c r="L803" s="7">
        <v>-272498.94</v>
      </c>
      <c r="M803" s="10">
        <f t="shared" si="279"/>
        <v>5.9999999867889398E-2</v>
      </c>
      <c r="N803" s="12">
        <f t="shared" si="280"/>
        <v>0.1849999998678894</v>
      </c>
      <c r="O803" s="7">
        <f t="shared" si="281"/>
        <v>-1604271.4832662647</v>
      </c>
      <c r="P803" s="11">
        <f t="shared" si="282"/>
        <v>0.35323546133439859</v>
      </c>
      <c r="Q803" s="12">
        <f t="shared" si="283"/>
        <v>0.47823546133439859</v>
      </c>
      <c r="R803" s="12">
        <f t="shared" si="285"/>
        <v>0.2932354614665092</v>
      </c>
      <c r="S803" s="12">
        <f t="shared" si="286"/>
        <v>1.5850565495995244</v>
      </c>
      <c r="T803" s="7">
        <f t="shared" si="288"/>
        <v>-30686056.600000001</v>
      </c>
      <c r="U803" s="7">
        <f t="shared" si="289"/>
        <v>2267087.3199999998</v>
      </c>
      <c r="V803" s="7">
        <f t="shared" si="296"/>
        <v>19196495.18</v>
      </c>
      <c r="W803" s="7">
        <f t="shared" si="291"/>
        <v>13756648.74</v>
      </c>
      <c r="X803" s="7">
        <f t="shared" si="287"/>
        <v>0</v>
      </c>
      <c r="Y803" s="7" t="str">
        <f t="shared" si="292"/>
        <v/>
      </c>
      <c r="Z803" s="7" t="str">
        <f t="shared" si="293"/>
        <v/>
      </c>
      <c r="AA803" s="7" t="str">
        <f t="shared" si="294"/>
        <v/>
      </c>
      <c r="AB803" s="7" t="str">
        <f t="shared" si="294"/>
        <v/>
      </c>
      <c r="AC803" s="8" t="str">
        <f t="shared" si="295"/>
        <v/>
      </c>
      <c r="AE803" s="9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>
        <v>2154033.31</v>
      </c>
      <c r="AR803" s="7">
        <v>13456017.09</v>
      </c>
      <c r="AS803" s="7">
        <v>9839594.0700000003</v>
      </c>
      <c r="AT803" s="7">
        <v>0</v>
      </c>
      <c r="AU803" s="7">
        <v>2267087.3199999998</v>
      </c>
      <c r="AV803" s="7">
        <v>19196495.18</v>
      </c>
      <c r="AW803" s="7">
        <v>13756648.74</v>
      </c>
      <c r="AX803" s="7">
        <v>0</v>
      </c>
      <c r="AY803" s="7"/>
      <c r="AZ803" s="7"/>
      <c r="BA803" s="7"/>
      <c r="BB803" s="7"/>
      <c r="BC803" s="7"/>
      <c r="BD803" s="7"/>
      <c r="BE803" s="7"/>
      <c r="BF803" s="7"/>
    </row>
    <row r="804" spans="1:58" hidden="1" x14ac:dyDescent="0.25">
      <c r="A804" s="3" t="s">
        <v>537</v>
      </c>
      <c r="B804" s="3" t="str">
        <f t="shared" si="284"/>
        <v>PA</v>
      </c>
      <c r="C804" s="3" t="s">
        <v>1527</v>
      </c>
      <c r="D804" s="3">
        <v>4</v>
      </c>
      <c r="E804" s="11">
        <f t="shared" si="275"/>
        <v>0</v>
      </c>
      <c r="F804" s="11">
        <f t="shared" si="276"/>
        <v>1</v>
      </c>
      <c r="G804" s="7">
        <v>20.779716721858712</v>
      </c>
      <c r="H804" s="11">
        <f t="shared" si="277"/>
        <v>0.41559433443717425</v>
      </c>
      <c r="I804" s="7">
        <f t="shared" si="278"/>
        <v>-305067259.5737372</v>
      </c>
      <c r="J804" s="7">
        <v>251688005.03000003</v>
      </c>
      <c r="K804" s="12">
        <v>0.11</v>
      </c>
      <c r="L804" s="7">
        <v>-2998675.95</v>
      </c>
      <c r="M804" s="10">
        <f t="shared" si="279"/>
        <v>1.1914258486981022E-2</v>
      </c>
      <c r="N804" s="12">
        <f t="shared" si="280"/>
        <v>0.12191425848698102</v>
      </c>
      <c r="O804" s="7">
        <f t="shared" si="281"/>
        <v>-18304035.574424233</v>
      </c>
      <c r="P804" s="11">
        <f t="shared" si="282"/>
        <v>7.2725100952834354E-2</v>
      </c>
      <c r="Q804" s="12">
        <f t="shared" si="283"/>
        <v>0.18272510095283434</v>
      </c>
      <c r="R804" s="12">
        <f t="shared" si="285"/>
        <v>6.0810842465853318E-2</v>
      </c>
      <c r="S804" s="12">
        <f t="shared" si="286"/>
        <v>0.49880008475257376</v>
      </c>
      <c r="T804" s="7">
        <f t="shared" si="288"/>
        <v>-522012837.22999996</v>
      </c>
      <c r="U804" s="7">
        <f t="shared" si="289"/>
        <v>288901125.25999999</v>
      </c>
      <c r="V804" s="7">
        <f t="shared" si="296"/>
        <v>664648759.90999997</v>
      </c>
      <c r="W804" s="7">
        <f t="shared" si="291"/>
        <v>170199750.16</v>
      </c>
      <c r="X804" s="7">
        <f t="shared" si="287"/>
        <v>23934547.579999998</v>
      </c>
      <c r="Y804" s="7" t="str">
        <f t="shared" si="292"/>
        <v/>
      </c>
      <c r="Z804" s="7" t="str">
        <f t="shared" si="293"/>
        <v/>
      </c>
      <c r="AA804" s="7" t="str">
        <f t="shared" si="294"/>
        <v/>
      </c>
      <c r="AB804" s="7" t="str">
        <f t="shared" si="294"/>
        <v/>
      </c>
      <c r="AC804" s="8" t="str">
        <f t="shared" si="295"/>
        <v/>
      </c>
      <c r="AE804" s="9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>
        <v>206816369.56999999</v>
      </c>
      <c r="AR804" s="7">
        <v>438501150.16000003</v>
      </c>
      <c r="AS804" s="7">
        <v>97239016.540000007</v>
      </c>
      <c r="AT804" s="7">
        <v>9352675.0500000007</v>
      </c>
      <c r="AU804" s="7">
        <v>236581286.03999999</v>
      </c>
      <c r="AV804" s="7">
        <v>505647451.45999998</v>
      </c>
      <c r="AW804" s="7">
        <v>130653786.98999999</v>
      </c>
      <c r="AX804" s="7">
        <v>7271879.4900000002</v>
      </c>
      <c r="AY804" s="7">
        <v>288901125.25999999</v>
      </c>
      <c r="AZ804" s="7">
        <v>664648759.90999997</v>
      </c>
      <c r="BA804" s="7">
        <v>170199750.16</v>
      </c>
      <c r="BB804" s="7">
        <v>23934547.579999998</v>
      </c>
      <c r="BC804" s="7"/>
      <c r="BD804" s="7"/>
      <c r="BE804" s="7"/>
      <c r="BF804" s="7"/>
    </row>
    <row r="805" spans="1:58" hidden="1" x14ac:dyDescent="0.25">
      <c r="A805" s="3" t="s">
        <v>1296</v>
      </c>
      <c r="B805" s="3" t="str">
        <f t="shared" si="284"/>
        <v>SC</v>
      </c>
      <c r="C805" s="3" t="s">
        <v>1529</v>
      </c>
      <c r="D805" s="3">
        <v>7</v>
      </c>
      <c r="E805" s="11">
        <f t="shared" si="275"/>
        <v>4.6724019827064006E-2</v>
      </c>
      <c r="F805" s="11">
        <f t="shared" si="276"/>
        <v>0.95327598017293602</v>
      </c>
      <c r="G805" s="7">
        <v>32.095865144498624</v>
      </c>
      <c r="H805" s="11">
        <f t="shared" si="277"/>
        <v>0.61192434610240598</v>
      </c>
      <c r="I805" s="7">
        <f t="shared" si="278"/>
        <v>-5167870.1595633626</v>
      </c>
      <c r="J805" s="7">
        <v>5326201.6885714289</v>
      </c>
      <c r="K805" s="12">
        <v>0.1469</v>
      </c>
      <c r="L805" s="7">
        <v>-837771.16</v>
      </c>
      <c r="M805" s="10">
        <f t="shared" si="279"/>
        <v>0.15729242131360283</v>
      </c>
      <c r="N805" s="12">
        <f t="shared" si="280"/>
        <v>0.3041924213136028</v>
      </c>
      <c r="O805" s="7">
        <f t="shared" si="281"/>
        <v>-310072.20957380172</v>
      </c>
      <c r="P805" s="11">
        <f t="shared" si="282"/>
        <v>5.8216385278674634E-2</v>
      </c>
      <c r="Q805" s="12">
        <f t="shared" si="283"/>
        <v>0.20511638527867465</v>
      </c>
      <c r="R805" s="12">
        <f t="shared" si="285"/>
        <v>-9.907603603492815E-2</v>
      </c>
      <c r="S805" s="12">
        <f t="shared" si="286"/>
        <v>-0.32570185544756602</v>
      </c>
      <c r="T805" s="7">
        <f t="shared" si="288"/>
        <v>-13316656.449999999</v>
      </c>
      <c r="U805" s="7">
        <f t="shared" si="289"/>
        <v>5922984.7800000003</v>
      </c>
      <c r="V805" s="7">
        <f t="shared" si="296"/>
        <v>12694448.73</v>
      </c>
      <c r="W805" s="7">
        <f t="shared" si="291"/>
        <v>7703330.8899999997</v>
      </c>
      <c r="X805" s="7">
        <f t="shared" si="287"/>
        <v>1158138.3899999999</v>
      </c>
      <c r="Y805" s="7" t="str">
        <f t="shared" si="292"/>
        <v/>
      </c>
      <c r="Z805" s="7" t="str">
        <f t="shared" si="293"/>
        <v/>
      </c>
      <c r="AA805" s="7" t="str">
        <f t="shared" si="294"/>
        <v/>
      </c>
      <c r="AB805" s="7" t="str">
        <f t="shared" si="294"/>
        <v/>
      </c>
      <c r="AC805" s="8" t="str">
        <f t="shared" si="295"/>
        <v/>
      </c>
      <c r="AE805" s="9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>
        <v>3360742.78</v>
      </c>
      <c r="AR805" s="7">
        <v>12906894.119999999</v>
      </c>
      <c r="AS805" s="7">
        <v>4627918.91</v>
      </c>
      <c r="AT805" s="7">
        <v>652714.57999999996</v>
      </c>
      <c r="AU805" s="7">
        <v>4133094.58</v>
      </c>
      <c r="AV805" s="7">
        <v>12519878.060000001</v>
      </c>
      <c r="AW805" s="7">
        <v>6513105.1399999997</v>
      </c>
      <c r="AX805" s="7">
        <v>1037762.53</v>
      </c>
      <c r="AY805" s="7">
        <v>5922984.7800000003</v>
      </c>
      <c r="AZ805" s="7">
        <v>12694448.73</v>
      </c>
      <c r="BA805" s="7">
        <v>7703330.8899999997</v>
      </c>
      <c r="BB805" s="7">
        <v>1158138.3899999999</v>
      </c>
      <c r="BC805" s="7"/>
      <c r="BD805" s="7"/>
      <c r="BE805" s="7"/>
      <c r="BF805" s="7"/>
    </row>
    <row r="806" spans="1:58" hidden="1" x14ac:dyDescent="0.25">
      <c r="A806" s="3" t="s">
        <v>476</v>
      </c>
      <c r="B806" s="3" t="str">
        <f t="shared" si="284"/>
        <v>MS</v>
      </c>
      <c r="C806" s="3" t="s">
        <v>1526</v>
      </c>
      <c r="D806" s="3">
        <v>6</v>
      </c>
      <c r="E806" s="11">
        <f t="shared" si="275"/>
        <v>0.30002411826914965</v>
      </c>
      <c r="F806" s="11">
        <f t="shared" si="276"/>
        <v>0.69997588173085035</v>
      </c>
      <c r="G806" s="7">
        <v>37.969787600388592</v>
      </c>
      <c r="H806" s="11">
        <f t="shared" si="277"/>
        <v>0.53155871109430231</v>
      </c>
      <c r="I806" s="7">
        <f t="shared" si="278"/>
        <v>-26899840.793225691</v>
      </c>
      <c r="J806" s="7">
        <v>32065171.079999998</v>
      </c>
      <c r="K806" s="12">
        <v>0.11</v>
      </c>
      <c r="L806" s="7">
        <v>-256521.37</v>
      </c>
      <c r="M806" s="10">
        <f t="shared" si="279"/>
        <v>8.0000000424136214E-3</v>
      </c>
      <c r="N806" s="12">
        <f t="shared" si="280"/>
        <v>0.11800000004241362</v>
      </c>
      <c r="O806" s="7">
        <f t="shared" si="281"/>
        <v>-1613990.4475935414</v>
      </c>
      <c r="P806" s="11">
        <f t="shared" si="282"/>
        <v>5.0334690046304954E-2</v>
      </c>
      <c r="Q806" s="12">
        <f t="shared" si="283"/>
        <v>0.16033469004630496</v>
      </c>
      <c r="R806" s="12">
        <f t="shared" si="285"/>
        <v>4.233469000389134E-2</v>
      </c>
      <c r="S806" s="12">
        <f t="shared" si="286"/>
        <v>0.35876855922605655</v>
      </c>
      <c r="T806" s="7">
        <f t="shared" si="288"/>
        <v>-57424145.63000001</v>
      </c>
      <c r="U806" s="7">
        <f t="shared" si="289"/>
        <v>49751413.68</v>
      </c>
      <c r="V806" s="7">
        <f t="shared" si="296"/>
        <v>40195516.969999999</v>
      </c>
      <c r="W806" s="7">
        <f t="shared" si="291"/>
        <v>80730145.359999999</v>
      </c>
      <c r="X806" s="7">
        <f t="shared" si="287"/>
        <v>13750103.02</v>
      </c>
      <c r="Y806" s="7" t="str">
        <f t="shared" si="292"/>
        <v/>
      </c>
      <c r="Z806" s="7" t="str">
        <f t="shared" si="293"/>
        <v/>
      </c>
      <c r="AA806" s="7" t="str">
        <f t="shared" si="294"/>
        <v/>
      </c>
      <c r="AB806" s="7" t="str">
        <f t="shared" si="294"/>
        <v/>
      </c>
      <c r="AC806" s="8" t="str">
        <f t="shared" si="295"/>
        <v/>
      </c>
      <c r="AE806" s="9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>
        <v>36839459.689999998</v>
      </c>
      <c r="AR806" s="7">
        <v>86670404.329999998</v>
      </c>
      <c r="AS806" s="7">
        <v>58711629.159999996</v>
      </c>
      <c r="AT806" s="7">
        <v>8546731.0500000007</v>
      </c>
      <c r="AU806" s="7">
        <v>53806698.420000002</v>
      </c>
      <c r="AV806" s="7">
        <v>43450889.439999998</v>
      </c>
      <c r="AW806" s="7">
        <v>67012510.920000002</v>
      </c>
      <c r="AX806" s="7">
        <v>10794129.75</v>
      </c>
      <c r="AY806" s="7">
        <v>49751413.68</v>
      </c>
      <c r="AZ806" s="7">
        <v>40195516.969999999</v>
      </c>
      <c r="BA806" s="7">
        <v>80730145.359999999</v>
      </c>
      <c r="BB806" s="7">
        <v>13750103.02</v>
      </c>
      <c r="BC806" s="7"/>
      <c r="BD806" s="7"/>
      <c r="BE806" s="7"/>
      <c r="BF806" s="7"/>
    </row>
    <row r="807" spans="1:58" hidden="1" x14ac:dyDescent="0.25">
      <c r="A807" s="3" t="s">
        <v>79</v>
      </c>
      <c r="B807" s="3" t="str">
        <f t="shared" si="284"/>
        <v>CE</v>
      </c>
      <c r="C807" s="3" t="s">
        <v>1528</v>
      </c>
      <c r="D807" s="3">
        <v>4</v>
      </c>
      <c r="E807" s="11">
        <f t="shared" si="275"/>
        <v>0</v>
      </c>
      <c r="F807" s="11">
        <f t="shared" si="276"/>
        <v>1</v>
      </c>
      <c r="G807" s="7">
        <v>26.488682789028321</v>
      </c>
      <c r="H807" s="11">
        <f t="shared" si="277"/>
        <v>0.52977365578056645</v>
      </c>
      <c r="I807" s="7">
        <f t="shared" si="278"/>
        <v>-45339459.580181904</v>
      </c>
      <c r="J807" s="7">
        <v>190476983.80000001</v>
      </c>
      <c r="K807" s="12">
        <v>0.11</v>
      </c>
      <c r="L807" s="7">
        <v>-3542871.9</v>
      </c>
      <c r="M807" s="10">
        <f t="shared" si="279"/>
        <v>1.8600000006929969E-2</v>
      </c>
      <c r="N807" s="12">
        <f t="shared" si="280"/>
        <v>0.12860000000692998</v>
      </c>
      <c r="O807" s="7">
        <f t="shared" si="281"/>
        <v>-2720367.5748109142</v>
      </c>
      <c r="P807" s="11">
        <f t="shared" si="282"/>
        <v>1.4281870284481657E-2</v>
      </c>
      <c r="Q807" s="12">
        <f t="shared" si="283"/>
        <v>0.12428187028448166</v>
      </c>
      <c r="R807" s="12">
        <f t="shared" si="285"/>
        <v>-4.3181297224483134E-3</v>
      </c>
      <c r="S807" s="12">
        <f t="shared" si="286"/>
        <v>-3.3577991619095027E-2</v>
      </c>
      <c r="T807" s="7">
        <f t="shared" si="288"/>
        <v>-96420500.759999976</v>
      </c>
      <c r="U807" s="7">
        <f t="shared" si="289"/>
        <v>77307484.930000007</v>
      </c>
      <c r="V807" s="7">
        <f t="shared" si="296"/>
        <v>173448645.38999999</v>
      </c>
      <c r="W807" s="7">
        <f t="shared" si="291"/>
        <v>279340.3</v>
      </c>
      <c r="X807" s="7">
        <f t="shared" si="287"/>
        <v>0</v>
      </c>
      <c r="Y807" s="7">
        <f t="shared" si="292"/>
        <v>-844288243.5333333</v>
      </c>
      <c r="Z807" s="7">
        <f t="shared" si="293"/>
        <v>-2541311100.5</v>
      </c>
      <c r="AA807" s="7">
        <f t="shared" si="294"/>
        <v>4223184.95</v>
      </c>
      <c r="AB807" s="7">
        <f t="shared" si="294"/>
        <v>2283725941.8899999</v>
      </c>
      <c r="AC807" s="8">
        <f t="shared" si="295"/>
        <v>261808343.56</v>
      </c>
      <c r="AE807" s="9"/>
      <c r="AF807" s="7"/>
      <c r="AG807" s="7"/>
      <c r="AH807" s="7">
        <v>0</v>
      </c>
      <c r="AI807" s="7">
        <v>1867357285.3800001</v>
      </c>
      <c r="AJ807" s="7">
        <v>173899602.69999999</v>
      </c>
      <c r="AK807" s="7">
        <v>4223184.95</v>
      </c>
      <c r="AL807" s="7">
        <v>2283725941.8899999</v>
      </c>
      <c r="AM807" s="7">
        <v>261808343.56</v>
      </c>
      <c r="AN807" s="7"/>
      <c r="AO807" s="7"/>
      <c r="AP807" s="7"/>
      <c r="AQ807" s="7">
        <v>33496055.899999999</v>
      </c>
      <c r="AR807" s="7">
        <v>271016060.00999999</v>
      </c>
      <c r="AS807" s="7">
        <v>2021302.44</v>
      </c>
      <c r="AT807" s="7">
        <v>0</v>
      </c>
      <c r="AU807" s="7">
        <v>57978367.990000002</v>
      </c>
      <c r="AV807" s="7">
        <v>128708696.81</v>
      </c>
      <c r="AW807" s="7">
        <v>0</v>
      </c>
      <c r="AX807" s="7">
        <v>0</v>
      </c>
      <c r="AY807" s="7">
        <v>77307484.930000007</v>
      </c>
      <c r="AZ807" s="7">
        <v>173448645.38999999</v>
      </c>
      <c r="BA807" s="7">
        <v>279340.3</v>
      </c>
      <c r="BB807" s="7">
        <v>0</v>
      </c>
      <c r="BC807" s="7"/>
      <c r="BD807" s="7"/>
      <c r="BE807" s="7"/>
      <c r="BF807" s="7"/>
    </row>
    <row r="808" spans="1:58" hidden="1" x14ac:dyDescent="0.25">
      <c r="A808" s="3" t="s">
        <v>80</v>
      </c>
      <c r="B808" s="3" t="str">
        <f t="shared" si="284"/>
        <v>CE</v>
      </c>
      <c r="C808" s="3" t="s">
        <v>1528</v>
      </c>
      <c r="D808" s="3">
        <v>4</v>
      </c>
      <c r="E808" s="11">
        <f t="shared" si="275"/>
        <v>0.18724011232113727</v>
      </c>
      <c r="F808" s="11">
        <f t="shared" si="276"/>
        <v>0.81275988767886276</v>
      </c>
      <c r="G808" s="7">
        <v>44.024985669405375</v>
      </c>
      <c r="H808" s="11">
        <f t="shared" si="277"/>
        <v>0.71563484815458911</v>
      </c>
      <c r="I808" s="7">
        <f t="shared" si="278"/>
        <v>-37450626.737987675</v>
      </c>
      <c r="J808" s="7">
        <v>31401029.447999999</v>
      </c>
      <c r="K808" s="12">
        <v>0.11</v>
      </c>
      <c r="L808" s="7">
        <v>0</v>
      </c>
      <c r="M808" s="10">
        <f t="shared" si="279"/>
        <v>0</v>
      </c>
      <c r="N808" s="12">
        <f t="shared" si="280"/>
        <v>0.11</v>
      </c>
      <c r="O808" s="7">
        <f t="shared" si="281"/>
        <v>-2247037.6042792606</v>
      </c>
      <c r="P808" s="11">
        <f t="shared" si="282"/>
        <v>7.1559361071277847E-2</v>
      </c>
      <c r="Q808" s="12">
        <f t="shared" si="283"/>
        <v>0.18155936107127785</v>
      </c>
      <c r="R808" s="12">
        <f t="shared" si="285"/>
        <v>7.1559361071277847E-2</v>
      </c>
      <c r="S808" s="12">
        <f t="shared" si="286"/>
        <v>0.6505396461025259</v>
      </c>
      <c r="T808" s="7">
        <f t="shared" si="288"/>
        <v>-131699072.46000001</v>
      </c>
      <c r="U808" s="7">
        <f t="shared" si="289"/>
        <v>43434677.229999997</v>
      </c>
      <c r="V808" s="7">
        <f t="shared" si="296"/>
        <v>107039723.34</v>
      </c>
      <c r="W808" s="7">
        <f t="shared" si="291"/>
        <v>83250682.069999993</v>
      </c>
      <c r="X808" s="7">
        <f t="shared" si="287"/>
        <v>15156655.720000001</v>
      </c>
      <c r="Y808" s="7" t="str">
        <f t="shared" si="292"/>
        <v/>
      </c>
      <c r="Z808" s="7" t="str">
        <f t="shared" si="293"/>
        <v/>
      </c>
      <c r="AA808" s="7" t="str">
        <f t="shared" si="294"/>
        <v/>
      </c>
      <c r="AB808" s="7" t="str">
        <f t="shared" si="294"/>
        <v/>
      </c>
      <c r="AC808" s="8" t="str">
        <f t="shared" si="295"/>
        <v/>
      </c>
      <c r="AE808" s="9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>
        <v>58729646.32</v>
      </c>
      <c r="AR808" s="7">
        <v>84604558.420000002</v>
      </c>
      <c r="AS808" s="7">
        <v>44452229.359999999</v>
      </c>
      <c r="AT808" s="7">
        <v>0</v>
      </c>
      <c r="AU808" s="7">
        <v>62042946.259999998</v>
      </c>
      <c r="AV808" s="7">
        <v>86552706.480000004</v>
      </c>
      <c r="AW808" s="7">
        <v>46477999.960000001</v>
      </c>
      <c r="AX808" s="7">
        <v>0</v>
      </c>
      <c r="AY808" s="7">
        <v>43434677.229999997</v>
      </c>
      <c r="AZ808" s="7">
        <v>107039723.34</v>
      </c>
      <c r="BA808" s="7">
        <v>83250682.069999993</v>
      </c>
      <c r="BB808" s="7">
        <v>15156655.720000001</v>
      </c>
      <c r="BC808" s="7"/>
      <c r="BD808" s="7"/>
      <c r="BE808" s="7"/>
      <c r="BF808" s="7"/>
    </row>
    <row r="809" spans="1:58" hidden="1" x14ac:dyDescent="0.25">
      <c r="A809" s="3" t="s">
        <v>1115</v>
      </c>
      <c r="B809" s="3" t="str">
        <f t="shared" si="284"/>
        <v>RS</v>
      </c>
      <c r="C809" s="3" t="s">
        <v>1529</v>
      </c>
      <c r="D809" s="3">
        <v>7</v>
      </c>
      <c r="E809" s="11">
        <f t="shared" si="275"/>
        <v>0</v>
      </c>
      <c r="F809" s="11">
        <f t="shared" si="276"/>
        <v>1</v>
      </c>
      <c r="G809" s="7">
        <v>13.262119457817757</v>
      </c>
      <c r="H809" s="11">
        <f t="shared" si="277"/>
        <v>0.26524238915635512</v>
      </c>
      <c r="I809" s="7">
        <f t="shared" si="278"/>
        <v>-4198582.3808905734</v>
      </c>
      <c r="J809" s="7">
        <v>4723588.3885714281</v>
      </c>
      <c r="K809" s="12">
        <v>0.11</v>
      </c>
      <c r="L809" s="7">
        <v>-154326.1</v>
      </c>
      <c r="M809" s="10">
        <f t="shared" si="279"/>
        <v>3.267136915938465E-2</v>
      </c>
      <c r="N809" s="12">
        <f t="shared" si="280"/>
        <v>0.14267136915938466</v>
      </c>
      <c r="O809" s="7">
        <f t="shared" si="281"/>
        <v>-251914.94285343439</v>
      </c>
      <c r="P809" s="11">
        <f t="shared" si="282"/>
        <v>5.3331264735711217E-2</v>
      </c>
      <c r="Q809" s="12">
        <f t="shared" si="283"/>
        <v>0.16333126473571122</v>
      </c>
      <c r="R809" s="12">
        <f t="shared" si="285"/>
        <v>2.0659895576326553E-2</v>
      </c>
      <c r="S809" s="12">
        <f t="shared" si="286"/>
        <v>0.14480757911032893</v>
      </c>
      <c r="T809" s="7">
        <f t="shared" si="288"/>
        <v>-5714241.4300000006</v>
      </c>
      <c r="U809" s="7">
        <f t="shared" si="289"/>
        <v>12633724.439999999</v>
      </c>
      <c r="V809" s="7">
        <f t="shared" si="296"/>
        <v>16279202.58</v>
      </c>
      <c r="W809" s="7">
        <f t="shared" si="291"/>
        <v>2277696.4900000002</v>
      </c>
      <c r="X809" s="7">
        <f t="shared" si="287"/>
        <v>208933.2</v>
      </c>
      <c r="Y809" s="7" t="str">
        <f t="shared" si="292"/>
        <v/>
      </c>
      <c r="Z809" s="7" t="str">
        <f t="shared" si="293"/>
        <v/>
      </c>
      <c r="AA809" s="7" t="str">
        <f t="shared" si="294"/>
        <v/>
      </c>
      <c r="AB809" s="7" t="str">
        <f t="shared" si="294"/>
        <v/>
      </c>
      <c r="AC809" s="8" t="str">
        <f t="shared" si="295"/>
        <v/>
      </c>
      <c r="AE809" s="9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>
        <v>8631625.5999999996</v>
      </c>
      <c r="AR809" s="7">
        <v>10659214.42</v>
      </c>
      <c r="AS809" s="7">
        <v>1445266.58</v>
      </c>
      <c r="AT809" s="7">
        <v>232205.87</v>
      </c>
      <c r="AU809" s="7">
        <v>10302950.710000001</v>
      </c>
      <c r="AV809" s="7">
        <v>12754654.15</v>
      </c>
      <c r="AW809" s="7">
        <v>1441407.21</v>
      </c>
      <c r="AX809" s="7">
        <v>211433.34</v>
      </c>
      <c r="AY809" s="7">
        <v>12633724.439999999</v>
      </c>
      <c r="AZ809" s="7">
        <v>16279202.58</v>
      </c>
      <c r="BA809" s="7">
        <v>2277696.4900000002</v>
      </c>
      <c r="BB809" s="7">
        <v>208933.2</v>
      </c>
      <c r="BC809" s="7"/>
      <c r="BD809" s="7"/>
      <c r="BE809" s="7"/>
      <c r="BF809" s="7"/>
    </row>
    <row r="810" spans="1:58" hidden="1" x14ac:dyDescent="0.25">
      <c r="A810" s="3" t="s">
        <v>564</v>
      </c>
      <c r="B810" s="3" t="str">
        <f t="shared" si="284"/>
        <v>PB</v>
      </c>
      <c r="C810" s="3" t="s">
        <v>1528</v>
      </c>
      <c r="D810" s="3">
        <v>6</v>
      </c>
      <c r="E810" s="11">
        <f t="shared" si="275"/>
        <v>0.34285726944300832</v>
      </c>
      <c r="F810" s="11">
        <f t="shared" si="276"/>
        <v>0.65714273055699168</v>
      </c>
      <c r="G810" s="7">
        <v>7.9554034687093829</v>
      </c>
      <c r="H810" s="11">
        <f t="shared" si="277"/>
        <v>0.10455671116220494</v>
      </c>
      <c r="I810" s="7">
        <f t="shared" si="278"/>
        <v>-46020131.665058583</v>
      </c>
      <c r="J810" s="7">
        <v>10042074.26</v>
      </c>
      <c r="K810" s="12">
        <v>0.1326</v>
      </c>
      <c r="L810" s="7">
        <v>-945963.4</v>
      </c>
      <c r="M810" s="10">
        <f t="shared" si="279"/>
        <v>9.4200000468827441E-2</v>
      </c>
      <c r="N810" s="12">
        <f t="shared" si="280"/>
        <v>0.22680000046882742</v>
      </c>
      <c r="O810" s="7">
        <f t="shared" si="281"/>
        <v>-2761207.8999035149</v>
      </c>
      <c r="P810" s="11">
        <f t="shared" si="282"/>
        <v>0.27496389972956792</v>
      </c>
      <c r="Q810" s="12">
        <f t="shared" si="283"/>
        <v>0.40756389972956791</v>
      </c>
      <c r="R810" s="12">
        <f t="shared" si="285"/>
        <v>0.18076389926074049</v>
      </c>
      <c r="S810" s="12">
        <f t="shared" si="286"/>
        <v>0.79701895452855442</v>
      </c>
      <c r="T810" s="7">
        <f t="shared" si="288"/>
        <v>-51393686.5</v>
      </c>
      <c r="U810" s="7">
        <f t="shared" si="289"/>
        <v>3040352.14</v>
      </c>
      <c r="V810" s="7">
        <f t="shared" si="296"/>
        <v>33772987.479999997</v>
      </c>
      <c r="W810" s="7">
        <f t="shared" si="291"/>
        <v>20661051.16</v>
      </c>
      <c r="X810" s="7">
        <f t="shared" si="287"/>
        <v>0</v>
      </c>
      <c r="Y810" s="7" t="str">
        <f t="shared" si="292"/>
        <v/>
      </c>
      <c r="Z810" s="7" t="str">
        <f t="shared" si="293"/>
        <v/>
      </c>
      <c r="AA810" s="7" t="str">
        <f t="shared" si="294"/>
        <v/>
      </c>
      <c r="AB810" s="7" t="str">
        <f t="shared" si="294"/>
        <v/>
      </c>
      <c r="AC810" s="8" t="str">
        <f t="shared" si="295"/>
        <v/>
      </c>
      <c r="AE810" s="9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>
        <v>1764211.2</v>
      </c>
      <c r="AR810" s="7">
        <v>30077038.579999998</v>
      </c>
      <c r="AS810" s="7">
        <v>17280387.43</v>
      </c>
      <c r="AT810" s="7">
        <v>0</v>
      </c>
      <c r="AU810" s="7">
        <v>3040352.14</v>
      </c>
      <c r="AV810" s="7">
        <v>33772987.479999997</v>
      </c>
      <c r="AW810" s="7">
        <v>20661051.16</v>
      </c>
      <c r="AX810" s="7">
        <v>0</v>
      </c>
      <c r="AY810" s="7"/>
      <c r="AZ810" s="7"/>
      <c r="BA810" s="7"/>
      <c r="BB810" s="7"/>
      <c r="BC810" s="7"/>
      <c r="BD810" s="7"/>
      <c r="BE810" s="7"/>
      <c r="BF810" s="7"/>
    </row>
    <row r="811" spans="1:58" hidden="1" x14ac:dyDescent="0.25">
      <c r="A811" s="3" t="s">
        <v>815</v>
      </c>
      <c r="B811" s="3" t="str">
        <f t="shared" si="284"/>
        <v>PR</v>
      </c>
      <c r="C811" s="3" t="s">
        <v>1529</v>
      </c>
      <c r="D811" s="3">
        <v>7</v>
      </c>
      <c r="E811" s="11">
        <f t="shared" ref="E811:E869" si="297">IF(U811+X811&gt;=W811,0,(U811+X811-W811)/T811)</f>
        <v>0.51527977514357259</v>
      </c>
      <c r="F811" s="11">
        <f t="shared" ref="F811:F869" si="298">IF(T811&gt;=0,0,1-E811)</f>
        <v>0.48472022485642741</v>
      </c>
      <c r="G811" s="7">
        <v>8.0728872938297229</v>
      </c>
      <c r="H811" s="11">
        <f t="shared" ref="H811:H869" si="299">IF(T811&gt;0,"",G811*$G$2*F811/100)</f>
        <v>7.8261834886114781E-2</v>
      </c>
      <c r="I811" s="7">
        <f t="shared" ref="I811:I869" si="300">IF(T811&gt;0,"",T811*(1-H811))</f>
        <v>-32210048.946261138</v>
      </c>
      <c r="J811" s="7">
        <v>5454244.808571429</v>
      </c>
      <c r="K811" s="12">
        <v>0.11</v>
      </c>
      <c r="L811" s="7">
        <v>-1245513.1200000001</v>
      </c>
      <c r="M811" s="10">
        <f t="shared" ref="M811:M869" si="301">L811*-1/J811</f>
        <v>0.22835665866017918</v>
      </c>
      <c r="N811" s="12">
        <f t="shared" ref="N811:N869" si="302">M811+K811</f>
        <v>0.33835665866017917</v>
      </c>
      <c r="O811" s="7">
        <f t="shared" ref="O811:O869" si="303">6%*I811</f>
        <v>-1932602.9367756683</v>
      </c>
      <c r="P811" s="11">
        <f t="shared" ref="P811:P869" si="304">O811*-1/J811</f>
        <v>0.35433006852544524</v>
      </c>
      <c r="Q811" s="12">
        <f t="shared" ref="Q811:Q869" si="305">P811+K811</f>
        <v>0.46433006852544523</v>
      </c>
      <c r="R811" s="12">
        <f t="shared" si="285"/>
        <v>0.12597340986526606</v>
      </c>
      <c r="S811" s="12">
        <f t="shared" si="286"/>
        <v>0.37230953386315524</v>
      </c>
      <c r="T811" s="7">
        <f t="shared" si="288"/>
        <v>-34944901.020000003</v>
      </c>
      <c r="U811" s="7">
        <f t="shared" si="289"/>
        <v>1572801.63</v>
      </c>
      <c r="V811" s="7">
        <f t="shared" si="296"/>
        <v>16938500.280000001</v>
      </c>
      <c r="W811" s="7">
        <f t="shared" si="291"/>
        <v>19579202.370000001</v>
      </c>
      <c r="X811" s="7">
        <f t="shared" si="287"/>
        <v>0</v>
      </c>
      <c r="Y811" s="7" t="str">
        <f t="shared" si="292"/>
        <v/>
      </c>
      <c r="Z811" s="7" t="str">
        <f t="shared" si="293"/>
        <v/>
      </c>
      <c r="AA811" s="7" t="str">
        <f t="shared" si="294"/>
        <v/>
      </c>
      <c r="AB811" s="7" t="str">
        <f t="shared" si="294"/>
        <v/>
      </c>
      <c r="AC811" s="8" t="str">
        <f t="shared" si="295"/>
        <v/>
      </c>
      <c r="AE811" s="9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>
        <v>787410.57</v>
      </c>
      <c r="AR811" s="7">
        <v>11791952.550000001</v>
      </c>
      <c r="AS811" s="7">
        <v>14297317.380000001</v>
      </c>
      <c r="AT811" s="7">
        <v>0</v>
      </c>
      <c r="AU811" s="7">
        <v>997640.39</v>
      </c>
      <c r="AV811" s="7">
        <v>10344163.5</v>
      </c>
      <c r="AW811" s="7">
        <v>16656410.5</v>
      </c>
      <c r="AX811" s="7">
        <v>0</v>
      </c>
      <c r="AY811" s="7">
        <v>1572801.63</v>
      </c>
      <c r="AZ811" s="7">
        <v>16938500.280000001</v>
      </c>
      <c r="BA811" s="7">
        <v>19579202.370000001</v>
      </c>
      <c r="BB811" s="7">
        <v>0</v>
      </c>
      <c r="BC811" s="7"/>
      <c r="BD811" s="7"/>
      <c r="BE811" s="7"/>
      <c r="BF811" s="7"/>
    </row>
    <row r="812" spans="1:58" hidden="1" x14ac:dyDescent="0.25">
      <c r="A812" s="3" t="s">
        <v>816</v>
      </c>
      <c r="B812" s="3" t="str">
        <f t="shared" ref="B812:B869" si="306">RIGHT(A812,2)</f>
        <v>PR</v>
      </c>
      <c r="C812" s="3" t="s">
        <v>1529</v>
      </c>
      <c r="D812" s="3">
        <v>6</v>
      </c>
      <c r="E812" s="11">
        <f t="shared" si="297"/>
        <v>0.49004087536690227</v>
      </c>
      <c r="F812" s="11">
        <f t="shared" si="298"/>
        <v>0.50995912463309767</v>
      </c>
      <c r="G812" s="7">
        <v>15.823488771366742</v>
      </c>
      <c r="H812" s="11">
        <f t="shared" si="299"/>
        <v>0.16138664964975669</v>
      </c>
      <c r="I812" s="7">
        <f t="shared" si="300"/>
        <v>-135878323.87286612</v>
      </c>
      <c r="J812" s="7">
        <v>23559081.788571432</v>
      </c>
      <c r="K812" s="12">
        <v>0.2</v>
      </c>
      <c r="L812" s="7">
        <v>-2607563.14</v>
      </c>
      <c r="M812" s="10">
        <f t="shared" si="301"/>
        <v>0.11068186627141535</v>
      </c>
      <c r="N812" s="12">
        <f t="shared" si="302"/>
        <v>0.31068186627141536</v>
      </c>
      <c r="O812" s="7">
        <f t="shared" si="303"/>
        <v>-8152699.4323719675</v>
      </c>
      <c r="P812" s="11">
        <f t="shared" si="304"/>
        <v>0.34605336088806576</v>
      </c>
      <c r="Q812" s="12">
        <f t="shared" si="305"/>
        <v>0.54605336088806578</v>
      </c>
      <c r="R812" s="12">
        <f t="shared" ref="R812:R869" si="307">Q812-N812</f>
        <v>0.23537149461665041</v>
      </c>
      <c r="S812" s="12">
        <f t="shared" ref="S812:S869" si="308">Q812/N812-1</f>
        <v>0.75759650037323745</v>
      </c>
      <c r="T812" s="7">
        <f t="shared" si="288"/>
        <v>-162027379.85999998</v>
      </c>
      <c r="U812" s="7">
        <f t="shared" si="289"/>
        <v>22074635.210000001</v>
      </c>
      <c r="V812" s="7">
        <f t="shared" si="296"/>
        <v>82627340.799999997</v>
      </c>
      <c r="W812" s="7">
        <f t="shared" si="291"/>
        <v>102325528.81999999</v>
      </c>
      <c r="X812" s="7">
        <f t="shared" si="287"/>
        <v>850854.55</v>
      </c>
      <c r="Y812" s="7" t="str">
        <f t="shared" si="292"/>
        <v/>
      </c>
      <c r="Z812" s="7" t="str">
        <f t="shared" si="293"/>
        <v/>
      </c>
      <c r="AA812" s="7" t="str">
        <f t="shared" si="294"/>
        <v/>
      </c>
      <c r="AB812" s="7" t="str">
        <f t="shared" si="294"/>
        <v/>
      </c>
      <c r="AC812" s="8" t="str">
        <f t="shared" si="295"/>
        <v/>
      </c>
      <c r="AE812" s="9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>
        <v>16578357.77</v>
      </c>
      <c r="AR812" s="7">
        <v>56118324.880000003</v>
      </c>
      <c r="AS812" s="7">
        <v>65566721.659999996</v>
      </c>
      <c r="AT812" s="7">
        <v>0</v>
      </c>
      <c r="AU812" s="7">
        <v>18910977.43</v>
      </c>
      <c r="AV812" s="7">
        <v>58262112.560000002</v>
      </c>
      <c r="AW812" s="7">
        <v>91042001.280000001</v>
      </c>
      <c r="AX812" s="7">
        <v>0</v>
      </c>
      <c r="AY812" s="7">
        <v>22074635.210000001</v>
      </c>
      <c r="AZ812" s="7">
        <v>82627340.799999997</v>
      </c>
      <c r="BA812" s="7">
        <v>102325528.81999999</v>
      </c>
      <c r="BB812" s="7">
        <v>850854.55</v>
      </c>
      <c r="BC812" s="7"/>
      <c r="BD812" s="7"/>
      <c r="BE812" s="7"/>
      <c r="BF812" s="7"/>
    </row>
    <row r="813" spans="1:58" hidden="1" x14ac:dyDescent="0.25">
      <c r="A813" s="3" t="s">
        <v>377</v>
      </c>
      <c r="B813" s="3" t="str">
        <f t="shared" si="306"/>
        <v>MG</v>
      </c>
      <c r="C813" s="3" t="s">
        <v>1530</v>
      </c>
      <c r="D813" s="3">
        <v>5</v>
      </c>
      <c r="E813" s="11">
        <f t="shared" si="297"/>
        <v>0</v>
      </c>
      <c r="F813" s="11">
        <f t="shared" si="298"/>
        <v>1</v>
      </c>
      <c r="G813" s="7">
        <v>7.7057628773975129</v>
      </c>
      <c r="H813" s="11">
        <f t="shared" si="299"/>
        <v>0.15411525754795025</v>
      </c>
      <c r="I813" s="7">
        <f t="shared" si="300"/>
        <v>-91252981.638955712</v>
      </c>
      <c r="J813" s="7">
        <v>74552941.060000002</v>
      </c>
      <c r="K813" s="12">
        <v>0.11</v>
      </c>
      <c r="L813" s="7">
        <v>-3429435.29</v>
      </c>
      <c r="M813" s="10">
        <f t="shared" si="301"/>
        <v>4.6000000016632472E-2</v>
      </c>
      <c r="N813" s="12">
        <f t="shared" si="302"/>
        <v>0.15600000001663247</v>
      </c>
      <c r="O813" s="7">
        <f t="shared" si="303"/>
        <v>-5475178.8983373428</v>
      </c>
      <c r="P813" s="11">
        <f t="shared" si="304"/>
        <v>7.3440146297259201E-2</v>
      </c>
      <c r="Q813" s="12">
        <f t="shared" si="305"/>
        <v>0.18344014629725919</v>
      </c>
      <c r="R813" s="12">
        <f t="shared" si="307"/>
        <v>2.7440146280626715E-2</v>
      </c>
      <c r="S813" s="12">
        <f t="shared" si="308"/>
        <v>0.17589837357500704</v>
      </c>
      <c r="T813" s="7">
        <f t="shared" si="288"/>
        <v>-107878741.70000002</v>
      </c>
      <c r="U813" s="7">
        <f t="shared" si="289"/>
        <v>125273068.31</v>
      </c>
      <c r="V813" s="7">
        <f t="shared" si="296"/>
        <v>186537377.02000001</v>
      </c>
      <c r="W813" s="7">
        <f t="shared" si="291"/>
        <v>46614432.990000002</v>
      </c>
      <c r="X813" s="7">
        <f t="shared" si="287"/>
        <v>0</v>
      </c>
      <c r="Y813" s="7" t="str">
        <f t="shared" si="292"/>
        <v/>
      </c>
      <c r="Z813" s="7" t="str">
        <f t="shared" si="293"/>
        <v/>
      </c>
      <c r="AA813" s="7" t="str">
        <f t="shared" si="294"/>
        <v/>
      </c>
      <c r="AB813" s="7" t="str">
        <f t="shared" si="294"/>
        <v/>
      </c>
      <c r="AC813" s="8" t="str">
        <f t="shared" si="295"/>
        <v/>
      </c>
      <c r="AE813" s="9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>
        <v>69213563.109999999</v>
      </c>
      <c r="AR813" s="7">
        <v>172035892.25999999</v>
      </c>
      <c r="AS813" s="7">
        <v>22815355.420000002</v>
      </c>
      <c r="AT813" s="7">
        <v>0</v>
      </c>
      <c r="AU813" s="7">
        <v>94282561.519999996</v>
      </c>
      <c r="AV813" s="7">
        <v>194021965.58000001</v>
      </c>
      <c r="AW813" s="7">
        <v>28478141.73</v>
      </c>
      <c r="AX813" s="7">
        <v>0</v>
      </c>
      <c r="AY813" s="7">
        <v>125273068.31</v>
      </c>
      <c r="AZ813" s="7">
        <v>186537377.02000001</v>
      </c>
      <c r="BA813" s="7">
        <v>46614432.990000002</v>
      </c>
      <c r="BB813" s="7">
        <v>0</v>
      </c>
      <c r="BC813" s="7"/>
      <c r="BD813" s="7"/>
      <c r="BE813" s="7"/>
      <c r="BF813" s="7"/>
    </row>
    <row r="814" spans="1:58" hidden="1" x14ac:dyDescent="0.25">
      <c r="A814" s="3" t="s">
        <v>1503</v>
      </c>
      <c r="B814" s="3" t="str">
        <f t="shared" si="306"/>
        <v>TO</v>
      </c>
      <c r="C814" s="3" t="s">
        <v>1527</v>
      </c>
      <c r="D814" s="3">
        <v>7</v>
      </c>
      <c r="E814" s="11">
        <f t="shared" si="297"/>
        <v>0</v>
      </c>
      <c r="F814" s="11">
        <f t="shared" si="298"/>
        <v>1</v>
      </c>
      <c r="G814" s="7">
        <v>40.648334889107645</v>
      </c>
      <c r="H814" s="11">
        <f t="shared" si="299"/>
        <v>0.81296669778215291</v>
      </c>
      <c r="I814" s="7">
        <f t="shared" si="300"/>
        <v>-2370499.3212474645</v>
      </c>
      <c r="J814" s="7">
        <v>4262030.1100000003</v>
      </c>
      <c r="K814" s="12">
        <v>0.11</v>
      </c>
      <c r="L814" s="7">
        <v>-61880.09</v>
      </c>
      <c r="M814" s="10">
        <f t="shared" si="301"/>
        <v>1.4518923706055186E-2</v>
      </c>
      <c r="N814" s="12">
        <f t="shared" si="302"/>
        <v>0.12451892370605519</v>
      </c>
      <c r="O814" s="7">
        <f t="shared" si="303"/>
        <v>-142229.95927484788</v>
      </c>
      <c r="P814" s="11">
        <f t="shared" si="304"/>
        <v>3.3371411182932229E-2</v>
      </c>
      <c r="Q814" s="12">
        <f t="shared" si="305"/>
        <v>0.14337141118293223</v>
      </c>
      <c r="R814" s="12">
        <f t="shared" si="307"/>
        <v>1.8852487476877039E-2</v>
      </c>
      <c r="S814" s="12">
        <f t="shared" si="308"/>
        <v>0.15140258938778683</v>
      </c>
      <c r="T814" s="7">
        <f t="shared" si="288"/>
        <v>-12674209.85</v>
      </c>
      <c r="U814" s="7">
        <f t="shared" si="289"/>
        <v>3396817.24</v>
      </c>
      <c r="V814" s="7">
        <f t="shared" si="296"/>
        <v>13072420.560000001</v>
      </c>
      <c r="W814" s="7">
        <f t="shared" si="291"/>
        <v>2998606.53</v>
      </c>
      <c r="X814" s="7">
        <f t="shared" si="287"/>
        <v>0</v>
      </c>
      <c r="Y814" s="7" t="str">
        <f t="shared" si="292"/>
        <v/>
      </c>
      <c r="Z814" s="7" t="str">
        <f t="shared" si="293"/>
        <v/>
      </c>
      <c r="AA814" s="7" t="str">
        <f t="shared" si="294"/>
        <v/>
      </c>
      <c r="AB814" s="7" t="str">
        <f t="shared" si="294"/>
        <v/>
      </c>
      <c r="AC814" s="8" t="str">
        <f t="shared" si="295"/>
        <v/>
      </c>
      <c r="AE814" s="9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>
        <v>2103046.2599999998</v>
      </c>
      <c r="AR814" s="7">
        <v>4073121.11</v>
      </c>
      <c r="AS814" s="7">
        <v>1767123.97</v>
      </c>
      <c r="AT814" s="7">
        <v>0</v>
      </c>
      <c r="AU814" s="7">
        <v>2475844.13</v>
      </c>
      <c r="AV814" s="7">
        <v>5352938.1900000004</v>
      </c>
      <c r="AW814" s="7">
        <v>2901347.08</v>
      </c>
      <c r="AX814" s="7">
        <v>0</v>
      </c>
      <c r="AY814" s="7">
        <v>3396817.24</v>
      </c>
      <c r="AZ814" s="7">
        <v>13072420.560000001</v>
      </c>
      <c r="BA814" s="7">
        <v>2998606.53</v>
      </c>
      <c r="BB814" s="7">
        <v>0</v>
      </c>
      <c r="BC814" s="7"/>
      <c r="BD814" s="7"/>
      <c r="BE814" s="7"/>
      <c r="BF814" s="7"/>
    </row>
    <row r="815" spans="1:58" hidden="1" x14ac:dyDescent="0.25">
      <c r="A815" s="3" t="s">
        <v>902</v>
      </c>
      <c r="B815" s="3" t="str">
        <f t="shared" si="306"/>
        <v>RJ</v>
      </c>
      <c r="C815" s="3" t="s">
        <v>1530</v>
      </c>
      <c r="D815" s="3">
        <v>4</v>
      </c>
      <c r="E815" s="11">
        <f t="shared" si="297"/>
        <v>0</v>
      </c>
      <c r="F815" s="11">
        <f t="shared" si="298"/>
        <v>1</v>
      </c>
      <c r="G815" s="7">
        <v>15.329965450857328</v>
      </c>
      <c r="H815" s="11">
        <f t="shared" si="299"/>
        <v>0.30659930901714655</v>
      </c>
      <c r="I815" s="7">
        <f t="shared" si="300"/>
        <v>-37289454.850299239</v>
      </c>
      <c r="J815" s="7">
        <v>28230863.449999999</v>
      </c>
      <c r="K815" s="12">
        <v>0.11</v>
      </c>
      <c r="L815" s="7">
        <v>-3709251.57</v>
      </c>
      <c r="M815" s="10">
        <f t="shared" si="301"/>
        <v>0.13138994407909263</v>
      </c>
      <c r="N815" s="12">
        <f t="shared" si="302"/>
        <v>0.24138994407909264</v>
      </c>
      <c r="O815" s="7">
        <f t="shared" si="303"/>
        <v>-2237367.2910179542</v>
      </c>
      <c r="P815" s="11">
        <f t="shared" si="304"/>
        <v>7.9252527822274391E-2</v>
      </c>
      <c r="Q815" s="12">
        <f t="shared" si="305"/>
        <v>0.18925252782227439</v>
      </c>
      <c r="R815" s="12">
        <f t="shared" si="307"/>
        <v>-5.2137416256818253E-2</v>
      </c>
      <c r="S815" s="12">
        <f t="shared" si="308"/>
        <v>-0.21598835218974644</v>
      </c>
      <c r="T815" s="7">
        <f t="shared" si="288"/>
        <v>-53777643.049999997</v>
      </c>
      <c r="U815" s="7">
        <f t="shared" si="289"/>
        <v>17908279</v>
      </c>
      <c r="V815" s="7">
        <f t="shared" si="296"/>
        <v>71685922.049999997</v>
      </c>
      <c r="W815" s="7">
        <f t="shared" si="291"/>
        <v>0</v>
      </c>
      <c r="X815" s="7">
        <f t="shared" si="287"/>
        <v>0</v>
      </c>
      <c r="Y815" s="7">
        <f t="shared" si="292"/>
        <v>-572609151.70000005</v>
      </c>
      <c r="Z815" s="7">
        <f t="shared" si="293"/>
        <v>-1748284419.8799999</v>
      </c>
      <c r="AA815" s="7">
        <f t="shared" si="294"/>
        <v>15228482.390000001</v>
      </c>
      <c r="AB815" s="7">
        <f t="shared" si="294"/>
        <v>1311994684.28</v>
      </c>
      <c r="AC815" s="8">
        <f t="shared" si="295"/>
        <v>451518217.99000001</v>
      </c>
      <c r="AE815" s="9">
        <v>8433561.0099999998</v>
      </c>
      <c r="AF815" s="7">
        <v>1466972737.5</v>
      </c>
      <c r="AG815" s="7">
        <v>286125198.79000002</v>
      </c>
      <c r="AH815" s="7">
        <v>5606177.0999999996</v>
      </c>
      <c r="AI815" s="7">
        <v>1422386006.8299999</v>
      </c>
      <c r="AJ815" s="7">
        <v>470553298.55000001</v>
      </c>
      <c r="AK815" s="7">
        <v>15228482.390000001</v>
      </c>
      <c r="AL815" s="7">
        <v>1311994684.28</v>
      </c>
      <c r="AM815" s="7">
        <v>451518217.99000001</v>
      </c>
      <c r="AN815" s="7"/>
      <c r="AO815" s="7"/>
      <c r="AP815" s="7"/>
      <c r="AQ815" s="7">
        <v>7919262.5099999998</v>
      </c>
      <c r="AR815" s="7">
        <v>34952277.810000002</v>
      </c>
      <c r="AS815" s="7">
        <v>0</v>
      </c>
      <c r="AT815" s="7">
        <v>0</v>
      </c>
      <c r="AU815" s="7">
        <v>11867797.26</v>
      </c>
      <c r="AV815" s="7">
        <v>53315651.299999997</v>
      </c>
      <c r="AW815" s="7">
        <v>1018975.77</v>
      </c>
      <c r="AX815" s="7">
        <v>0</v>
      </c>
      <c r="AY815" s="7">
        <v>17908279</v>
      </c>
      <c r="AZ815" s="7">
        <v>71685922.049999997</v>
      </c>
      <c r="BA815" s="7">
        <v>0</v>
      </c>
      <c r="BB815" s="7">
        <v>0</v>
      </c>
      <c r="BC815" s="7"/>
      <c r="BD815" s="7"/>
      <c r="BE815" s="7"/>
      <c r="BF815" s="7"/>
    </row>
    <row r="816" spans="1:58" hidden="1" x14ac:dyDescent="0.25">
      <c r="A816" s="3" t="s">
        <v>817</v>
      </c>
      <c r="B816" s="3" t="str">
        <f t="shared" si="306"/>
        <v>PR</v>
      </c>
      <c r="C816" s="3" t="s">
        <v>1529</v>
      </c>
      <c r="D816" s="3">
        <v>7</v>
      </c>
      <c r="E816" s="11">
        <f t="shared" si="297"/>
        <v>0.48494426537999658</v>
      </c>
      <c r="F816" s="11">
        <f t="shared" si="298"/>
        <v>0.51505573462000342</v>
      </c>
      <c r="G816" s="7">
        <v>11.391628027838976</v>
      </c>
      <c r="H816" s="11">
        <f t="shared" si="299"/>
        <v>0.1173464668479285</v>
      </c>
      <c r="I816" s="7">
        <f t="shared" si="300"/>
        <v>-22288222.642589539</v>
      </c>
      <c r="J816" s="7">
        <v>7135124.4199999999</v>
      </c>
      <c r="K816" s="12">
        <v>0.14000000000000001</v>
      </c>
      <c r="L816" s="7">
        <v>-244535.31</v>
      </c>
      <c r="M816" s="10">
        <f t="shared" si="301"/>
        <v>3.4272045672330408E-2</v>
      </c>
      <c r="N816" s="12">
        <f t="shared" si="302"/>
        <v>0.17427204567233043</v>
      </c>
      <c r="O816" s="7">
        <f t="shared" si="303"/>
        <v>-1337293.3585553723</v>
      </c>
      <c r="P816" s="11">
        <f t="shared" si="304"/>
        <v>0.18742397186612372</v>
      </c>
      <c r="Q816" s="12">
        <f t="shared" si="305"/>
        <v>0.32742397186612371</v>
      </c>
      <c r="R816" s="12">
        <f t="shared" si="307"/>
        <v>0.15315192619379328</v>
      </c>
      <c r="S816" s="12">
        <f t="shared" si="308"/>
        <v>0.87880948205400888</v>
      </c>
      <c r="T816" s="7">
        <f t="shared" si="288"/>
        <v>-25251383.25</v>
      </c>
      <c r="U816" s="7">
        <f t="shared" si="289"/>
        <v>9171631.1600000001</v>
      </c>
      <c r="V816" s="7">
        <f t="shared" si="296"/>
        <v>13005869.75</v>
      </c>
      <c r="W816" s="7">
        <f t="shared" si="291"/>
        <v>21417144.66</v>
      </c>
      <c r="X816" s="7">
        <f t="shared" si="287"/>
        <v>0</v>
      </c>
      <c r="Y816" s="7" t="str">
        <f t="shared" si="292"/>
        <v/>
      </c>
      <c r="Z816" s="7" t="str">
        <f t="shared" si="293"/>
        <v/>
      </c>
      <c r="AA816" s="7" t="str">
        <f t="shared" si="294"/>
        <v/>
      </c>
      <c r="AB816" s="7" t="str">
        <f t="shared" si="294"/>
        <v/>
      </c>
      <c r="AC816" s="8" t="str">
        <f t="shared" si="295"/>
        <v/>
      </c>
      <c r="AE816" s="9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>
        <v>6785996.7599999998</v>
      </c>
      <c r="AR816" s="7">
        <v>12540276.02</v>
      </c>
      <c r="AS816" s="7">
        <v>9326231.5</v>
      </c>
      <c r="AT816" s="7">
        <v>0</v>
      </c>
      <c r="AU816" s="7">
        <v>7876777.1200000001</v>
      </c>
      <c r="AV816" s="7">
        <v>17663508.07</v>
      </c>
      <c r="AW816" s="7">
        <v>17305432.48</v>
      </c>
      <c r="AX816" s="7">
        <v>0</v>
      </c>
      <c r="AY816" s="7">
        <v>9171631.1600000001</v>
      </c>
      <c r="AZ816" s="7">
        <v>13005869.75</v>
      </c>
      <c r="BA816" s="7">
        <v>21417144.66</v>
      </c>
      <c r="BB816" s="7">
        <v>0</v>
      </c>
      <c r="BC816" s="7"/>
      <c r="BD816" s="7"/>
      <c r="BE816" s="7"/>
      <c r="BF816" s="7"/>
    </row>
    <row r="817" spans="1:58" hidden="1" x14ac:dyDescent="0.25">
      <c r="A817" s="3" t="s">
        <v>1408</v>
      </c>
      <c r="B817" s="3" t="str">
        <f t="shared" si="306"/>
        <v>SP</v>
      </c>
      <c r="C817" s="3" t="s">
        <v>1530</v>
      </c>
      <c r="D817" s="3">
        <v>4</v>
      </c>
      <c r="E817" s="11">
        <f t="shared" si="297"/>
        <v>2.2841381490319359E-2</v>
      </c>
      <c r="F817" s="11">
        <f t="shared" si="298"/>
        <v>0.97715861850968067</v>
      </c>
      <c r="G817" s="7">
        <v>13.603404668790676</v>
      </c>
      <c r="H817" s="11">
        <f t="shared" si="299"/>
        <v>0.26585368226367273</v>
      </c>
      <c r="I817" s="7">
        <f t="shared" si="300"/>
        <v>-75762554.571822688</v>
      </c>
      <c r="J817" s="7">
        <v>194389735.66999999</v>
      </c>
      <c r="K817" s="12">
        <v>0.14000000000000001</v>
      </c>
      <c r="L817" s="7">
        <v>-2563775.9300000002</v>
      </c>
      <c r="M817" s="10">
        <f t="shared" si="301"/>
        <v>1.3188844159715917E-2</v>
      </c>
      <c r="N817" s="12">
        <f t="shared" si="302"/>
        <v>0.15318884415971593</v>
      </c>
      <c r="O817" s="7">
        <f t="shared" si="303"/>
        <v>-4545753.2743093614</v>
      </c>
      <c r="P817" s="11">
        <f t="shared" si="304"/>
        <v>2.3384739212909501E-2</v>
      </c>
      <c r="Q817" s="12">
        <f t="shared" si="305"/>
        <v>0.16338473921290952</v>
      </c>
      <c r="R817" s="12">
        <f t="shared" si="307"/>
        <v>1.0195895053193599E-2</v>
      </c>
      <c r="S817" s="12">
        <f t="shared" si="308"/>
        <v>6.6557686423714291E-2</v>
      </c>
      <c r="T817" s="7">
        <f t="shared" si="288"/>
        <v>-103198167.36999999</v>
      </c>
      <c r="U817" s="7">
        <f t="shared" si="289"/>
        <v>19581520.510000002</v>
      </c>
      <c r="V817" s="7">
        <f t="shared" si="296"/>
        <v>100840978.66</v>
      </c>
      <c r="W817" s="7">
        <f t="shared" si="291"/>
        <v>21938709.219999999</v>
      </c>
      <c r="X817" s="7">
        <f t="shared" si="287"/>
        <v>0</v>
      </c>
      <c r="Y817" s="7">
        <f t="shared" si="292"/>
        <v>-1078641039.9066668</v>
      </c>
      <c r="Z817" s="7">
        <f t="shared" si="293"/>
        <v>-3235923119.7200003</v>
      </c>
      <c r="AA817" s="7">
        <f t="shared" si="294"/>
        <v>0</v>
      </c>
      <c r="AB817" s="7">
        <f t="shared" si="294"/>
        <v>1845271768.21</v>
      </c>
      <c r="AC817" s="8">
        <f t="shared" si="295"/>
        <v>1390651351.51</v>
      </c>
      <c r="AE817" s="9">
        <v>32541524.800000001</v>
      </c>
      <c r="AF817" s="7">
        <v>2326323699.4000001</v>
      </c>
      <c r="AG817" s="7">
        <v>1102048439.77</v>
      </c>
      <c r="AH817" s="7">
        <v>0</v>
      </c>
      <c r="AI817" s="7">
        <v>2302840701.96</v>
      </c>
      <c r="AJ817" s="7">
        <v>1234134235.1700001</v>
      </c>
      <c r="AK817" s="7">
        <v>0</v>
      </c>
      <c r="AL817" s="7">
        <v>1845271768.21</v>
      </c>
      <c r="AM817" s="7">
        <v>1390651351.51</v>
      </c>
      <c r="AN817" s="7"/>
      <c r="AO817" s="7"/>
      <c r="AP817" s="7"/>
      <c r="AQ817" s="7">
        <v>45266280.329999998</v>
      </c>
      <c r="AR817" s="7">
        <v>164883563.43000001</v>
      </c>
      <c r="AS817" s="7">
        <v>7336718.9800000004</v>
      </c>
      <c r="AT817" s="7">
        <v>30575914.949999999</v>
      </c>
      <c r="AU817" s="7">
        <v>42399518.979999997</v>
      </c>
      <c r="AV817" s="7">
        <v>192596502.97999999</v>
      </c>
      <c r="AW817" s="7">
        <v>12966413.59</v>
      </c>
      <c r="AX817" s="7">
        <v>45232939.799999997</v>
      </c>
      <c r="AY817" s="7">
        <v>19581520.510000002</v>
      </c>
      <c r="AZ817" s="7">
        <v>100840978.66</v>
      </c>
      <c r="BA817" s="7">
        <v>21938709.219999999</v>
      </c>
      <c r="BB817" s="7">
        <v>0</v>
      </c>
      <c r="BC817" s="7"/>
      <c r="BD817" s="7"/>
      <c r="BE817" s="7"/>
      <c r="BF817" s="7"/>
    </row>
    <row r="818" spans="1:58" hidden="1" x14ac:dyDescent="0.25">
      <c r="A818" s="3" t="s">
        <v>818</v>
      </c>
      <c r="B818" s="3" t="str">
        <f t="shared" si="306"/>
        <v>PR</v>
      </c>
      <c r="C818" s="3" t="s">
        <v>1529</v>
      </c>
      <c r="D818" s="3">
        <v>6</v>
      </c>
      <c r="E818" s="11">
        <f t="shared" si="297"/>
        <v>0.92809416534275113</v>
      </c>
      <c r="F818" s="11">
        <f t="shared" si="298"/>
        <v>7.1905834657248868E-2</v>
      </c>
      <c r="G818" s="7">
        <v>11.214129286795306</v>
      </c>
      <c r="H818" s="11">
        <f t="shared" si="299"/>
        <v>1.6127226526426307E-2</v>
      </c>
      <c r="I818" s="7">
        <f t="shared" si="300"/>
        <v>-49173958.807720922</v>
      </c>
      <c r="J818" s="7">
        <v>7825733.5114285722</v>
      </c>
      <c r="K818" s="12">
        <v>0.18</v>
      </c>
      <c r="L818" s="7">
        <v>-1094499.17</v>
      </c>
      <c r="M818" s="10">
        <f t="shared" si="301"/>
        <v>0.13985898809378206</v>
      </c>
      <c r="N818" s="12">
        <f t="shared" si="302"/>
        <v>0.31985898809378205</v>
      </c>
      <c r="O818" s="7">
        <f t="shared" si="303"/>
        <v>-2950437.5284632551</v>
      </c>
      <c r="P818" s="11">
        <f t="shared" si="304"/>
        <v>0.37701737787959233</v>
      </c>
      <c r="Q818" s="12">
        <f t="shared" si="305"/>
        <v>0.55701737787959238</v>
      </c>
      <c r="R818" s="12">
        <f t="shared" si="307"/>
        <v>0.23715838978581033</v>
      </c>
      <c r="S818" s="12">
        <f t="shared" si="308"/>
        <v>0.74144669561787002</v>
      </c>
      <c r="T818" s="7">
        <f t="shared" si="288"/>
        <v>-49979997.550000004</v>
      </c>
      <c r="U818" s="7">
        <f t="shared" si="289"/>
        <v>3988165.66</v>
      </c>
      <c r="V818" s="7">
        <f t="shared" si="296"/>
        <v>3593853.44</v>
      </c>
      <c r="W818" s="7">
        <f t="shared" si="291"/>
        <v>50374309.770000003</v>
      </c>
      <c r="X818" s="7">
        <f t="shared" si="287"/>
        <v>0</v>
      </c>
      <c r="Y818" s="7" t="str">
        <f t="shared" si="292"/>
        <v/>
      </c>
      <c r="Z818" s="7" t="str">
        <f t="shared" si="293"/>
        <v/>
      </c>
      <c r="AA818" s="7" t="str">
        <f t="shared" si="294"/>
        <v/>
      </c>
      <c r="AB818" s="7" t="str">
        <f t="shared" si="294"/>
        <v/>
      </c>
      <c r="AC818" s="8" t="str">
        <f t="shared" si="295"/>
        <v/>
      </c>
      <c r="AE818" s="9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>
        <v>2251982.64</v>
      </c>
      <c r="AR818" s="7">
        <v>8935141.5999999996</v>
      </c>
      <c r="AS818" s="7">
        <v>32402141.800000001</v>
      </c>
      <c r="AT818" s="7">
        <v>0</v>
      </c>
      <c r="AU818" s="7">
        <v>2251982.64</v>
      </c>
      <c r="AV818" s="7">
        <v>8993328.2899999991</v>
      </c>
      <c r="AW818" s="7">
        <v>42684719.530000001</v>
      </c>
      <c r="AX818" s="7">
        <v>0</v>
      </c>
      <c r="AY818" s="7">
        <v>3988165.66</v>
      </c>
      <c r="AZ818" s="7">
        <v>3593853.44</v>
      </c>
      <c r="BA818" s="7">
        <v>50374309.770000003</v>
      </c>
      <c r="BB818" s="7">
        <v>0</v>
      </c>
      <c r="BC818" s="7"/>
      <c r="BD818" s="7"/>
      <c r="BE818" s="7"/>
      <c r="BF818" s="7"/>
    </row>
    <row r="819" spans="1:58" hidden="1" x14ac:dyDescent="0.25">
      <c r="A819" s="3" t="s">
        <v>1409</v>
      </c>
      <c r="B819" s="3" t="str">
        <f t="shared" si="306"/>
        <v>SP</v>
      </c>
      <c r="C819" s="3" t="s">
        <v>1530</v>
      </c>
      <c r="D819" s="3">
        <v>7</v>
      </c>
      <c r="E819" s="11">
        <f t="shared" si="297"/>
        <v>0.332573842890446</v>
      </c>
      <c r="F819" s="11">
        <f t="shared" si="298"/>
        <v>0.667426157109554</v>
      </c>
      <c r="G819" s="7">
        <v>16.643683369302824</v>
      </c>
      <c r="H819" s="11">
        <f t="shared" si="299"/>
        <v>0.22216859262643954</v>
      </c>
      <c r="I819" s="7">
        <f t="shared" si="300"/>
        <v>-18189221.491753545</v>
      </c>
      <c r="J819" s="7">
        <v>4130108.05</v>
      </c>
      <c r="K819" s="12">
        <v>0.18</v>
      </c>
      <c r="L819" s="7">
        <v>-146624.68</v>
      </c>
      <c r="M819" s="10">
        <f t="shared" si="301"/>
        <v>3.5501415029565629E-2</v>
      </c>
      <c r="N819" s="12">
        <f t="shared" si="302"/>
        <v>0.21550141502956563</v>
      </c>
      <c r="O819" s="7">
        <f t="shared" si="303"/>
        <v>-1091353.2895052126</v>
      </c>
      <c r="P819" s="11">
        <f t="shared" si="304"/>
        <v>0.26424327797070896</v>
      </c>
      <c r="Q819" s="12">
        <f t="shared" si="305"/>
        <v>0.44424327797070895</v>
      </c>
      <c r="R819" s="12">
        <f t="shared" si="307"/>
        <v>0.22874186294114332</v>
      </c>
      <c r="S819" s="12">
        <f t="shared" si="308"/>
        <v>1.0614401901247894</v>
      </c>
      <c r="T819" s="7">
        <f t="shared" si="288"/>
        <v>-23384529.5</v>
      </c>
      <c r="U819" s="7">
        <f t="shared" si="289"/>
        <v>5051146.8600000003</v>
      </c>
      <c r="V819" s="7">
        <f t="shared" si="296"/>
        <v>15607446.66</v>
      </c>
      <c r="W819" s="7">
        <f t="shared" si="291"/>
        <v>13626924.5</v>
      </c>
      <c r="X819" s="7">
        <f t="shared" si="287"/>
        <v>798694.8</v>
      </c>
      <c r="Y819" s="7" t="str">
        <f t="shared" si="292"/>
        <v/>
      </c>
      <c r="Z819" s="7" t="str">
        <f t="shared" si="293"/>
        <v/>
      </c>
      <c r="AA819" s="7" t="str">
        <f t="shared" si="294"/>
        <v/>
      </c>
      <c r="AB819" s="7" t="str">
        <f t="shared" si="294"/>
        <v/>
      </c>
      <c r="AC819" s="8" t="str">
        <f t="shared" si="295"/>
        <v/>
      </c>
      <c r="AE819" s="9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>
        <v>4476809.83</v>
      </c>
      <c r="AR819" s="7">
        <v>-4591801.37</v>
      </c>
      <c r="AS819" s="7">
        <v>4007422.59</v>
      </c>
      <c r="AT819" s="7">
        <v>0</v>
      </c>
      <c r="AU819" s="7">
        <v>4841598.1900000004</v>
      </c>
      <c r="AV819" s="7">
        <v>13098378.550000001</v>
      </c>
      <c r="AW819" s="7">
        <v>9956187.0700000003</v>
      </c>
      <c r="AX819" s="7">
        <v>193141.47</v>
      </c>
      <c r="AY819" s="7">
        <v>5051146.8600000003</v>
      </c>
      <c r="AZ819" s="7">
        <v>15607446.66</v>
      </c>
      <c r="BA819" s="7">
        <v>13626924.5</v>
      </c>
      <c r="BB819" s="7">
        <v>798694.8</v>
      </c>
      <c r="BC819" s="7"/>
      <c r="BD819" s="7"/>
      <c r="BE819" s="7"/>
      <c r="BF819" s="7"/>
    </row>
    <row r="820" spans="1:58" hidden="1" x14ac:dyDescent="0.25">
      <c r="A820" s="3" t="s">
        <v>819</v>
      </c>
      <c r="B820" s="3" t="str">
        <f t="shared" si="306"/>
        <v>PR</v>
      </c>
      <c r="C820" s="3" t="s">
        <v>1529</v>
      </c>
      <c r="D820" s="3">
        <v>7</v>
      </c>
      <c r="E820" s="11">
        <f t="shared" si="297"/>
        <v>0</v>
      </c>
      <c r="F820" s="11">
        <f t="shared" si="298"/>
        <v>1</v>
      </c>
      <c r="G820" s="7">
        <v>50.07054026573757</v>
      </c>
      <c r="H820" s="11">
        <f t="shared" si="299"/>
        <v>1.0014108053147515</v>
      </c>
      <c r="I820" s="7">
        <f t="shared" si="300"/>
        <v>25212.427444591336</v>
      </c>
      <c r="J820" s="7">
        <v>8166763.8300000001</v>
      </c>
      <c r="K820" s="12">
        <v>0.15640000000000001</v>
      </c>
      <c r="L820" s="7">
        <v>-535393.84</v>
      </c>
      <c r="M820" s="10">
        <f t="shared" si="301"/>
        <v>6.5557649412276431E-2</v>
      </c>
      <c r="N820" s="12">
        <f t="shared" si="302"/>
        <v>0.22195764941227644</v>
      </c>
      <c r="O820" s="7">
        <f t="shared" si="303"/>
        <v>1512.7456466754802</v>
      </c>
      <c r="P820" s="11">
        <f t="shared" si="304"/>
        <v>-1.8523195701074659E-4</v>
      </c>
      <c r="Q820" s="12">
        <f t="shared" si="305"/>
        <v>0.15621476804298925</v>
      </c>
      <c r="R820" s="12">
        <f t="shared" si="307"/>
        <v>-6.5742881369287187E-2</v>
      </c>
      <c r="S820" s="12">
        <f t="shared" si="308"/>
        <v>-0.2961956100335732</v>
      </c>
      <c r="T820" s="7">
        <f t="shared" si="288"/>
        <v>-17870947.309999995</v>
      </c>
      <c r="U820" s="7">
        <f t="shared" si="289"/>
        <v>10182224.66</v>
      </c>
      <c r="V820" s="7">
        <f t="shared" si="296"/>
        <v>18193399.649999999</v>
      </c>
      <c r="W820" s="7">
        <f t="shared" si="291"/>
        <v>9891019.1699999999</v>
      </c>
      <c r="X820" s="7">
        <f t="shared" si="291"/>
        <v>31246.85</v>
      </c>
      <c r="Y820" s="7" t="str">
        <f t="shared" si="292"/>
        <v/>
      </c>
      <c r="Z820" s="7" t="str">
        <f t="shared" si="293"/>
        <v/>
      </c>
      <c r="AA820" s="7" t="str">
        <f t="shared" si="294"/>
        <v/>
      </c>
      <c r="AB820" s="7" t="str">
        <f t="shared" si="294"/>
        <v/>
      </c>
      <c r="AC820" s="8" t="str">
        <f t="shared" si="295"/>
        <v/>
      </c>
      <c r="AE820" s="9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>
        <v>6436871.7300000004</v>
      </c>
      <c r="AR820" s="7">
        <v>8260792.3700000001</v>
      </c>
      <c r="AS820" s="7">
        <v>5592907.3399999999</v>
      </c>
      <c r="AT820" s="7">
        <v>195741.24</v>
      </c>
      <c r="AU820" s="7">
        <v>7610199.4900000002</v>
      </c>
      <c r="AV820" s="7">
        <v>12568549.039999999</v>
      </c>
      <c r="AW820" s="7">
        <v>7692726.5499999998</v>
      </c>
      <c r="AX820" s="7">
        <v>132486.87</v>
      </c>
      <c r="AY820" s="7">
        <v>10182224.66</v>
      </c>
      <c r="AZ820" s="7">
        <v>18193399.649999999</v>
      </c>
      <c r="BA820" s="7">
        <v>9891019.1699999999</v>
      </c>
      <c r="BB820" s="7">
        <v>31246.85</v>
      </c>
      <c r="BC820" s="7"/>
      <c r="BD820" s="7"/>
      <c r="BE820" s="7"/>
      <c r="BF820" s="7"/>
    </row>
    <row r="821" spans="1:58" hidden="1" x14ac:dyDescent="0.25">
      <c r="A821" s="3" t="s">
        <v>1116</v>
      </c>
      <c r="B821" s="3" t="str">
        <f t="shared" si="306"/>
        <v>RS</v>
      </c>
      <c r="C821" s="3" t="s">
        <v>1529</v>
      </c>
      <c r="D821" s="3">
        <v>7</v>
      </c>
      <c r="E821" s="11">
        <f t="shared" si="297"/>
        <v>0</v>
      </c>
      <c r="F821" s="11">
        <f t="shared" si="298"/>
        <v>1</v>
      </c>
      <c r="G821" s="7">
        <v>10.430024819126997</v>
      </c>
      <c r="H821" s="11">
        <f t="shared" si="299"/>
        <v>0.20860049638253994</v>
      </c>
      <c r="I821" s="7">
        <f t="shared" si="300"/>
        <v>-9528908.8928144071</v>
      </c>
      <c r="J821" s="7">
        <v>4749160.6500000004</v>
      </c>
      <c r="K821" s="12">
        <v>0.15090000000000001</v>
      </c>
      <c r="L821" s="7">
        <v>-409852.56</v>
      </c>
      <c r="M821" s="10">
        <f t="shared" si="301"/>
        <v>8.6299999137742361E-2</v>
      </c>
      <c r="N821" s="12">
        <f t="shared" si="302"/>
        <v>0.23719999913774237</v>
      </c>
      <c r="O821" s="7">
        <f t="shared" si="303"/>
        <v>-571734.53356886446</v>
      </c>
      <c r="P821" s="11">
        <f t="shared" si="304"/>
        <v>0.12038643787905225</v>
      </c>
      <c r="Q821" s="12">
        <f t="shared" si="305"/>
        <v>0.27128643787905227</v>
      </c>
      <c r="R821" s="12">
        <f t="shared" si="307"/>
        <v>3.4086438741309899E-2</v>
      </c>
      <c r="S821" s="12">
        <f t="shared" si="308"/>
        <v>0.14370336789721416</v>
      </c>
      <c r="T821" s="7">
        <f t="shared" ref="T821:T872" si="309">IF(SUM(U821:X821)&lt;&gt;0,U821-V821-W821+X821,"")</f>
        <v>-12040579.82</v>
      </c>
      <c r="U821" s="7">
        <f t="shared" ref="U821:X872" si="310">IF(SUM($BC821:$BF821)&lt;&gt;0,BC821,IF(SUM($AY821:$BB821)&lt;&gt;0,AY821,IF(SUM($AU821:$AX821)&lt;&gt;0,AU821,IF(SUM($AQ821:$AT821)&lt;&gt;0,AQ821,""))))</f>
        <v>12938509.359999999</v>
      </c>
      <c r="V821" s="7">
        <f t="shared" si="310"/>
        <v>13443165.359999999</v>
      </c>
      <c r="W821" s="7">
        <f t="shared" si="310"/>
        <v>11535923.82</v>
      </c>
      <c r="X821" s="7">
        <f t="shared" si="310"/>
        <v>0</v>
      </c>
      <c r="Y821" s="7" t="str">
        <f t="shared" ref="Y821:Y872" si="311">IF(SUM(AA821:AC821)&lt;&gt;0,AA821-(AB821/3)-(AC821/3),"")</f>
        <v/>
      </c>
      <c r="Z821" s="7" t="str">
        <f t="shared" ref="Z821:Z872" si="312">IF(SUM(AA821:AC821)&lt;&gt;0,AA821-AB821-AC821,"")</f>
        <v/>
      </c>
      <c r="AA821" s="7" t="str">
        <f t="shared" ref="AA821:AB872" si="313">IF(SUM($AN821:$AP821)&lt;&gt;0,AN821,IF(SUM($AK821:$AM821)&lt;&gt;0,AK821,IF(SUM($AH821:$AJ821)&lt;&gt;0,AH821,IF(SUM($AE821:$AG821)&lt;&gt;0,AE821,""))))</f>
        <v/>
      </c>
      <c r="AB821" s="7" t="str">
        <f t="shared" si="313"/>
        <v/>
      </c>
      <c r="AC821" s="8" t="str">
        <f t="shared" ref="AC821:AC872" si="314">IF(SUM($AN821:$AP821)&lt;&gt;0,AP821,IF(SUM($AK821:$AM821)&lt;&gt;0,AM821,IF(SUM($AH821:$AJ821)&lt;&gt;0,AJ821,IF(SUM($AE821:$AG821)&lt;&gt;0,AG821,""))))</f>
        <v/>
      </c>
      <c r="AE821" s="9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>
        <v>8960354.1400000006</v>
      </c>
      <c r="AR821" s="7">
        <v>18800407.129999999</v>
      </c>
      <c r="AS821" s="7">
        <v>3308478.27</v>
      </c>
      <c r="AT821" s="7">
        <v>0</v>
      </c>
      <c r="AU821" s="7">
        <v>10292926.369999999</v>
      </c>
      <c r="AV821" s="7">
        <v>21016539.969999999</v>
      </c>
      <c r="AW821" s="7">
        <v>3394361.22</v>
      </c>
      <c r="AX821" s="7">
        <v>0</v>
      </c>
      <c r="AY821" s="7">
        <v>12938509.359999999</v>
      </c>
      <c r="AZ821" s="7">
        <v>13443165.359999999</v>
      </c>
      <c r="BA821" s="7">
        <v>11535923.82</v>
      </c>
      <c r="BB821" s="7">
        <v>0</v>
      </c>
      <c r="BC821" s="7"/>
      <c r="BD821" s="7"/>
      <c r="BE821" s="7"/>
      <c r="BF821" s="7"/>
    </row>
    <row r="822" spans="1:58" hidden="1" x14ac:dyDescent="0.25">
      <c r="A822" s="3" t="s">
        <v>820</v>
      </c>
      <c r="B822" s="3" t="str">
        <f t="shared" si="306"/>
        <v>PR</v>
      </c>
      <c r="C822" s="3" t="s">
        <v>1529</v>
      </c>
      <c r="D822" s="3">
        <v>6</v>
      </c>
      <c r="E822" s="11">
        <f t="shared" si="297"/>
        <v>0.42536472228747957</v>
      </c>
      <c r="F822" s="11">
        <f t="shared" si="298"/>
        <v>0.57463527771252043</v>
      </c>
      <c r="G822" s="7">
        <v>36.56110642435781</v>
      </c>
      <c r="H822" s="11">
        <f t="shared" si="299"/>
        <v>0.4201860308727573</v>
      </c>
      <c r="I822" s="7">
        <f t="shared" si="300"/>
        <v>-50772105.554327615</v>
      </c>
      <c r="J822" s="7">
        <v>16736656.68</v>
      </c>
      <c r="K822" s="12">
        <v>0.14499999999999999</v>
      </c>
      <c r="L822" s="7">
        <v>-1901389.04</v>
      </c>
      <c r="M822" s="10">
        <f t="shared" si="301"/>
        <v>0.11360626416338726</v>
      </c>
      <c r="N822" s="12">
        <f t="shared" si="302"/>
        <v>0.25860626416338728</v>
      </c>
      <c r="O822" s="7">
        <f t="shared" si="303"/>
        <v>-3046326.3332596566</v>
      </c>
      <c r="P822" s="11">
        <f t="shared" si="304"/>
        <v>0.18201522511362506</v>
      </c>
      <c r="Q822" s="12">
        <f t="shared" si="305"/>
        <v>0.32701522511362502</v>
      </c>
      <c r="R822" s="12">
        <f t="shared" si="307"/>
        <v>6.840896095023774E-2</v>
      </c>
      <c r="S822" s="12">
        <f t="shared" si="308"/>
        <v>0.26452940407900183</v>
      </c>
      <c r="T822" s="7">
        <f t="shared" si="309"/>
        <v>-87566199.25999999</v>
      </c>
      <c r="U822" s="7">
        <f t="shared" si="310"/>
        <v>7865605.9500000002</v>
      </c>
      <c r="V822" s="7">
        <f t="shared" si="310"/>
        <v>50318627.229999997</v>
      </c>
      <c r="W822" s="7">
        <f t="shared" si="310"/>
        <v>45113177.979999997</v>
      </c>
      <c r="X822" s="7">
        <f t="shared" si="310"/>
        <v>0</v>
      </c>
      <c r="Y822" s="7" t="str">
        <f t="shared" si="311"/>
        <v/>
      </c>
      <c r="Z822" s="7" t="str">
        <f t="shared" si="312"/>
        <v/>
      </c>
      <c r="AA822" s="7" t="str">
        <f t="shared" si="313"/>
        <v/>
      </c>
      <c r="AB822" s="7" t="str">
        <f t="shared" si="313"/>
        <v/>
      </c>
      <c r="AC822" s="8" t="str">
        <f t="shared" si="314"/>
        <v/>
      </c>
      <c r="AE822" s="9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>
        <v>4337604.3</v>
      </c>
      <c r="AR822" s="7">
        <v>25446574.010000002</v>
      </c>
      <c r="AS822" s="7">
        <v>39567715.32</v>
      </c>
      <c r="AT822" s="7">
        <v>0</v>
      </c>
      <c r="AU822" s="7">
        <v>5432635.9100000001</v>
      </c>
      <c r="AV822" s="7">
        <v>41097578.469999999</v>
      </c>
      <c r="AW822" s="7">
        <v>41750022.560000002</v>
      </c>
      <c r="AX822" s="7">
        <v>0</v>
      </c>
      <c r="AY822" s="7">
        <v>7865605.9500000002</v>
      </c>
      <c r="AZ822" s="7">
        <v>50318627.229999997</v>
      </c>
      <c r="BA822" s="7">
        <v>45113177.979999997</v>
      </c>
      <c r="BB822" s="7">
        <v>0</v>
      </c>
      <c r="BC822" s="7"/>
      <c r="BD822" s="7"/>
      <c r="BE822" s="7"/>
      <c r="BF822" s="7"/>
    </row>
    <row r="823" spans="1:58" hidden="1" x14ac:dyDescent="0.25">
      <c r="A823" s="3" t="s">
        <v>821</v>
      </c>
      <c r="B823" s="3" t="str">
        <f t="shared" si="306"/>
        <v>PR</v>
      </c>
      <c r="C823" s="3" t="s">
        <v>1529</v>
      </c>
      <c r="D823" s="3">
        <v>6</v>
      </c>
      <c r="E823" s="11">
        <f t="shared" si="297"/>
        <v>0</v>
      </c>
      <c r="F823" s="11">
        <f t="shared" si="298"/>
        <v>1</v>
      </c>
      <c r="G823" s="7">
        <v>14.369498613942403</v>
      </c>
      <c r="H823" s="11">
        <f t="shared" si="299"/>
        <v>0.28738997227884805</v>
      </c>
      <c r="I823" s="7">
        <f t="shared" si="300"/>
        <v>-1478560.3554894866</v>
      </c>
      <c r="J823" s="7">
        <v>18269844.75</v>
      </c>
      <c r="K823" s="12">
        <v>0.16539999999999999</v>
      </c>
      <c r="L823" s="7">
        <v>-45003.32</v>
      </c>
      <c r="M823" s="10">
        <f t="shared" si="301"/>
        <v>2.4632568374725787E-3</v>
      </c>
      <c r="N823" s="12">
        <f t="shared" si="302"/>
        <v>0.16786325683747258</v>
      </c>
      <c r="O823" s="7">
        <f t="shared" si="303"/>
        <v>-88713.621329369198</v>
      </c>
      <c r="P823" s="11">
        <f t="shared" si="304"/>
        <v>4.855740294638749E-3</v>
      </c>
      <c r="Q823" s="12">
        <f t="shared" si="305"/>
        <v>0.17025574029463875</v>
      </c>
      <c r="R823" s="12">
        <f t="shared" si="307"/>
        <v>2.3924834571661668E-3</v>
      </c>
      <c r="S823" s="12">
        <f t="shared" si="308"/>
        <v>1.4252573804657054E-2</v>
      </c>
      <c r="T823" s="7">
        <f t="shared" si="309"/>
        <v>-2074852.0199999977</v>
      </c>
      <c r="U823" s="7">
        <f t="shared" si="310"/>
        <v>43994851.960000001</v>
      </c>
      <c r="V823" s="7">
        <f t="shared" si="310"/>
        <v>35179559.609999999</v>
      </c>
      <c r="W823" s="7">
        <f t="shared" si="310"/>
        <v>10890144.369999999</v>
      </c>
      <c r="X823" s="7">
        <f t="shared" si="310"/>
        <v>0</v>
      </c>
      <c r="Y823" s="7">
        <f t="shared" si="311"/>
        <v>-58305381.223333336</v>
      </c>
      <c r="Z823" s="7">
        <f t="shared" si="312"/>
        <v>-193948084.49000001</v>
      </c>
      <c r="AA823" s="7">
        <f t="shared" si="313"/>
        <v>9515970.4100000001</v>
      </c>
      <c r="AB823" s="7">
        <f t="shared" si="313"/>
        <v>126802556.67</v>
      </c>
      <c r="AC823" s="8">
        <f t="shared" si="314"/>
        <v>76661498.230000004</v>
      </c>
      <c r="AE823" s="9">
        <v>15046419.199999999</v>
      </c>
      <c r="AF823" s="7">
        <v>115014144.70999999</v>
      </c>
      <c r="AG823" s="7">
        <v>72982605.840000004</v>
      </c>
      <c r="AH823" s="7">
        <v>14446854.439999999</v>
      </c>
      <c r="AI823" s="7">
        <v>99671571.379999995</v>
      </c>
      <c r="AJ823" s="7">
        <v>68413450.019999996</v>
      </c>
      <c r="AK823" s="7">
        <v>9515970.4100000001</v>
      </c>
      <c r="AL823" s="7">
        <v>126802556.67</v>
      </c>
      <c r="AM823" s="7">
        <v>76661498.230000004</v>
      </c>
      <c r="AN823" s="7"/>
      <c r="AO823" s="7"/>
      <c r="AP823" s="7"/>
      <c r="AQ823" s="7">
        <v>24080266.559999999</v>
      </c>
      <c r="AR823" s="7">
        <v>17146641.920000002</v>
      </c>
      <c r="AS823" s="7">
        <v>6885193.9100000001</v>
      </c>
      <c r="AT823" s="7">
        <v>0</v>
      </c>
      <c r="AU823" s="7">
        <v>28766846.600000001</v>
      </c>
      <c r="AV823" s="7">
        <v>24454230.34</v>
      </c>
      <c r="AW823" s="7">
        <v>8405827.0399999991</v>
      </c>
      <c r="AX823" s="7">
        <v>0</v>
      </c>
      <c r="AY823" s="7">
        <v>43994851.960000001</v>
      </c>
      <c r="AZ823" s="7">
        <v>35179559.609999999</v>
      </c>
      <c r="BA823" s="7">
        <v>10890144.369999999</v>
      </c>
      <c r="BB823" s="7">
        <v>0</v>
      </c>
      <c r="BC823" s="7"/>
      <c r="BD823" s="7"/>
      <c r="BE823" s="7"/>
      <c r="BF823" s="7"/>
    </row>
    <row r="824" spans="1:58" hidden="1" x14ac:dyDescent="0.25">
      <c r="A824" s="3" t="s">
        <v>1117</v>
      </c>
      <c r="B824" s="3" t="str">
        <f t="shared" si="306"/>
        <v>RS</v>
      </c>
      <c r="C824" s="3" t="s">
        <v>1529</v>
      </c>
      <c r="D824" s="3">
        <v>7</v>
      </c>
      <c r="E824" s="11">
        <f t="shared" si="297"/>
        <v>0</v>
      </c>
      <c r="F824" s="11">
        <f t="shared" si="298"/>
        <v>1</v>
      </c>
      <c r="G824" s="7">
        <v>12.832653650886698</v>
      </c>
      <c r="H824" s="11">
        <f t="shared" si="299"/>
        <v>0.25665307301773393</v>
      </c>
      <c r="I824" s="7">
        <f t="shared" si="300"/>
        <v>-63182.93519841534</v>
      </c>
      <c r="J824" s="7">
        <v>5428005.4000000004</v>
      </c>
      <c r="K824" s="12">
        <v>0.11</v>
      </c>
      <c r="L824" s="7">
        <v>-157954.96</v>
      </c>
      <c r="M824" s="10">
        <f t="shared" si="301"/>
        <v>2.9100000526897041E-2</v>
      </c>
      <c r="N824" s="12">
        <f t="shared" si="302"/>
        <v>0.13910000052689703</v>
      </c>
      <c r="O824" s="7">
        <f t="shared" si="303"/>
        <v>-3790.9761119049203</v>
      </c>
      <c r="P824" s="11">
        <f t="shared" si="304"/>
        <v>6.984105269874861E-4</v>
      </c>
      <c r="Q824" s="12">
        <f t="shared" si="305"/>
        <v>0.11069841052698749</v>
      </c>
      <c r="R824" s="12">
        <f t="shared" si="307"/>
        <v>-2.8401589999909535E-2</v>
      </c>
      <c r="S824" s="12">
        <f t="shared" si="308"/>
        <v>-0.20418109196496859</v>
      </c>
      <c r="T824" s="7">
        <f t="shared" si="309"/>
        <v>-84997.910000000149</v>
      </c>
      <c r="U824" s="7">
        <f t="shared" si="310"/>
        <v>17529451.32</v>
      </c>
      <c r="V824" s="7">
        <f t="shared" si="310"/>
        <v>10840592</v>
      </c>
      <c r="W824" s="7">
        <f t="shared" si="310"/>
        <v>6773857.2300000004</v>
      </c>
      <c r="X824" s="7">
        <f t="shared" si="310"/>
        <v>0</v>
      </c>
      <c r="Y824" s="7" t="str">
        <f t="shared" si="311"/>
        <v/>
      </c>
      <c r="Z824" s="7" t="str">
        <f t="shared" si="312"/>
        <v/>
      </c>
      <c r="AA824" s="7" t="str">
        <f t="shared" si="313"/>
        <v/>
      </c>
      <c r="AB824" s="7" t="str">
        <f t="shared" si="313"/>
        <v/>
      </c>
      <c r="AC824" s="8" t="str">
        <f t="shared" si="314"/>
        <v/>
      </c>
      <c r="AE824" s="9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>
        <v>11903651.18</v>
      </c>
      <c r="AR824" s="7">
        <v>9742008.1699999999</v>
      </c>
      <c r="AS824" s="7">
        <v>2246907.08</v>
      </c>
      <c r="AT824" s="7">
        <v>0</v>
      </c>
      <c r="AU824" s="7">
        <v>13786699.199999999</v>
      </c>
      <c r="AV824" s="7">
        <v>9567077.9600000009</v>
      </c>
      <c r="AW824" s="7">
        <v>4450588.55</v>
      </c>
      <c r="AX824" s="7">
        <v>0</v>
      </c>
      <c r="AY824" s="7">
        <v>17529451.32</v>
      </c>
      <c r="AZ824" s="7">
        <v>10840592</v>
      </c>
      <c r="BA824" s="7">
        <v>6773857.2300000004</v>
      </c>
      <c r="BB824" s="7">
        <v>0</v>
      </c>
      <c r="BC824" s="7"/>
      <c r="BD824" s="7"/>
      <c r="BE824" s="7"/>
      <c r="BF824" s="7"/>
    </row>
    <row r="825" spans="1:58" hidden="1" x14ac:dyDescent="0.25">
      <c r="A825" s="3" t="s">
        <v>195</v>
      </c>
      <c r="B825" s="3" t="str">
        <f t="shared" si="306"/>
        <v>GO</v>
      </c>
      <c r="C825" s="3" t="s">
        <v>1526</v>
      </c>
      <c r="D825" s="3">
        <v>7</v>
      </c>
      <c r="E825" s="11">
        <f t="shared" si="297"/>
        <v>0.27045236458708294</v>
      </c>
      <c r="F825" s="11">
        <f t="shared" si="298"/>
        <v>0.72954763541291712</v>
      </c>
      <c r="G825" s="7">
        <v>16.564306069485262</v>
      </c>
      <c r="H825" s="11">
        <f t="shared" si="299"/>
        <v>0.24168900650497607</v>
      </c>
      <c r="I825" s="7">
        <f t="shared" si="300"/>
        <v>-15073789.138159404</v>
      </c>
      <c r="J825" s="7">
        <v>5244445.7</v>
      </c>
      <c r="K825" s="12">
        <v>0.11</v>
      </c>
      <c r="L825" s="7">
        <v>-104888.91</v>
      </c>
      <c r="M825" s="10">
        <f t="shared" si="301"/>
        <v>1.9999999237288318E-2</v>
      </c>
      <c r="N825" s="12">
        <f t="shared" si="302"/>
        <v>0.12999999923728833</v>
      </c>
      <c r="O825" s="7">
        <f t="shared" si="303"/>
        <v>-904427.34828956414</v>
      </c>
      <c r="P825" s="11">
        <f t="shared" si="304"/>
        <v>0.17245432597186849</v>
      </c>
      <c r="Q825" s="12">
        <f t="shared" si="305"/>
        <v>0.28245432597186848</v>
      </c>
      <c r="R825" s="12">
        <f t="shared" si="307"/>
        <v>0.15245432673458015</v>
      </c>
      <c r="S825" s="12">
        <f t="shared" si="308"/>
        <v>1.1727255971463975</v>
      </c>
      <c r="T825" s="7">
        <f t="shared" si="309"/>
        <v>-19878109.73</v>
      </c>
      <c r="U825" s="7">
        <f t="shared" si="310"/>
        <v>3989287.77</v>
      </c>
      <c r="V825" s="7">
        <f t="shared" si="310"/>
        <v>14502027.949999999</v>
      </c>
      <c r="W825" s="7">
        <f t="shared" si="310"/>
        <v>9365369.5500000007</v>
      </c>
      <c r="X825" s="7">
        <f t="shared" si="310"/>
        <v>0</v>
      </c>
      <c r="Y825" s="7" t="str">
        <f t="shared" si="311"/>
        <v/>
      </c>
      <c r="Z825" s="7" t="str">
        <f t="shared" si="312"/>
        <v/>
      </c>
      <c r="AA825" s="7" t="str">
        <f t="shared" si="313"/>
        <v/>
      </c>
      <c r="AB825" s="7" t="str">
        <f t="shared" si="313"/>
        <v/>
      </c>
      <c r="AC825" s="8" t="str">
        <f t="shared" si="314"/>
        <v/>
      </c>
      <c r="AE825" s="9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>
        <v>3052354.56</v>
      </c>
      <c r="AR825" s="7">
        <v>15976928.619999999</v>
      </c>
      <c r="AS825" s="7">
        <v>4691076.8</v>
      </c>
      <c r="AT825" s="7">
        <v>0</v>
      </c>
      <c r="AU825" s="7">
        <v>3505276.98</v>
      </c>
      <c r="AV825" s="7">
        <v>12648690.119999999</v>
      </c>
      <c r="AW825" s="7">
        <v>7730875.5199999996</v>
      </c>
      <c r="AX825" s="7">
        <v>0</v>
      </c>
      <c r="AY825" s="7">
        <v>3989287.77</v>
      </c>
      <c r="AZ825" s="7">
        <v>14502027.949999999</v>
      </c>
      <c r="BA825" s="7">
        <v>9365369.5500000007</v>
      </c>
      <c r="BB825" s="7">
        <v>0</v>
      </c>
      <c r="BC825" s="7"/>
      <c r="BD825" s="7"/>
      <c r="BE825" s="7"/>
      <c r="BF825" s="7"/>
    </row>
    <row r="826" spans="1:58" hidden="1" x14ac:dyDescent="0.25">
      <c r="A826" s="3" t="s">
        <v>37</v>
      </c>
      <c r="B826" s="3" t="str">
        <f t="shared" si="306"/>
        <v>AM</v>
      </c>
      <c r="C826" s="3" t="s">
        <v>1527</v>
      </c>
      <c r="D826" s="3">
        <v>5</v>
      </c>
      <c r="E826" s="11">
        <f t="shared" si="297"/>
        <v>0.26314492923968963</v>
      </c>
      <c r="F826" s="11">
        <f t="shared" si="298"/>
        <v>0.73685507076031032</v>
      </c>
      <c r="G826" s="7">
        <v>19.406803788546412</v>
      </c>
      <c r="H826" s="11">
        <f t="shared" si="299"/>
        <v>0.28600003557681647</v>
      </c>
      <c r="I826" s="7">
        <f t="shared" si="300"/>
        <v>-75753003.00451903</v>
      </c>
      <c r="J826" s="7">
        <v>22021319.539999999</v>
      </c>
      <c r="K826" s="12">
        <v>0.11</v>
      </c>
      <c r="L826" s="7">
        <v>-1716109.44</v>
      </c>
      <c r="M826" s="10">
        <f t="shared" si="301"/>
        <v>7.7929455448063498E-2</v>
      </c>
      <c r="N826" s="12">
        <f t="shared" si="302"/>
        <v>0.1879294554480635</v>
      </c>
      <c r="O826" s="7">
        <f t="shared" si="303"/>
        <v>-4545180.1802711412</v>
      </c>
      <c r="P826" s="11">
        <f t="shared" si="304"/>
        <v>0.20639908394295711</v>
      </c>
      <c r="Q826" s="12">
        <f t="shared" si="305"/>
        <v>0.31639908394295713</v>
      </c>
      <c r="R826" s="12">
        <f t="shared" si="307"/>
        <v>0.12846962849489363</v>
      </c>
      <c r="S826" s="12">
        <f t="shared" si="308"/>
        <v>0.68360560183923758</v>
      </c>
      <c r="T826" s="7">
        <f t="shared" si="309"/>
        <v>-106096648.15000001</v>
      </c>
      <c r="U826" s="7">
        <f t="shared" si="310"/>
        <v>9076582.4299999997</v>
      </c>
      <c r="V826" s="7">
        <f t="shared" si="310"/>
        <v>78177853.180000007</v>
      </c>
      <c r="W826" s="7">
        <f t="shared" si="310"/>
        <v>36995377.399999999</v>
      </c>
      <c r="X826" s="7">
        <f t="shared" si="310"/>
        <v>0</v>
      </c>
      <c r="Y826" s="7" t="str">
        <f t="shared" si="311"/>
        <v/>
      </c>
      <c r="Z826" s="7" t="str">
        <f t="shared" si="312"/>
        <v/>
      </c>
      <c r="AA826" s="7" t="str">
        <f t="shared" si="313"/>
        <v/>
      </c>
      <c r="AB826" s="7" t="str">
        <f t="shared" si="313"/>
        <v/>
      </c>
      <c r="AC826" s="8" t="str">
        <f t="shared" si="314"/>
        <v/>
      </c>
      <c r="AE826" s="9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>
        <v>8157197.3799999999</v>
      </c>
      <c r="AR826" s="7">
        <v>51975529.729999997</v>
      </c>
      <c r="AS826" s="7">
        <v>23021267.530000001</v>
      </c>
      <c r="AT826" s="7">
        <v>16802148.77</v>
      </c>
      <c r="AU826" s="7">
        <v>6192409.1399999997</v>
      </c>
      <c r="AV826" s="7">
        <v>55856309.079999998</v>
      </c>
      <c r="AW826" s="7">
        <v>29557112.109999999</v>
      </c>
      <c r="AX826" s="7">
        <v>15530004.68</v>
      </c>
      <c r="AY826" s="7">
        <v>9076582.4299999997</v>
      </c>
      <c r="AZ826" s="7">
        <v>78177853.180000007</v>
      </c>
      <c r="BA826" s="7">
        <v>36995377.399999999</v>
      </c>
      <c r="BB826" s="7">
        <v>0</v>
      </c>
      <c r="BC826" s="7"/>
      <c r="BD826" s="7"/>
      <c r="BE826" s="7"/>
      <c r="BF826" s="7"/>
    </row>
    <row r="827" spans="1:58" hidden="1" x14ac:dyDescent="0.25">
      <c r="A827" s="3" t="s">
        <v>196</v>
      </c>
      <c r="B827" s="3" t="str">
        <f t="shared" si="306"/>
        <v>GO</v>
      </c>
      <c r="C827" s="3" t="s">
        <v>1526</v>
      </c>
      <c r="D827" s="3">
        <v>6</v>
      </c>
      <c r="E827" s="11">
        <f t="shared" si="297"/>
        <v>0.16540111052401907</v>
      </c>
      <c r="F827" s="11">
        <f t="shared" si="298"/>
        <v>0.83459888947598093</v>
      </c>
      <c r="G827" s="7">
        <v>21.401419375618435</v>
      </c>
      <c r="H827" s="11">
        <f t="shared" si="299"/>
        <v>0.35723201688201778</v>
      </c>
      <c r="I827" s="7">
        <f t="shared" si="300"/>
        <v>-19999712.566550925</v>
      </c>
      <c r="J827" s="7">
        <v>4889187.1500000004</v>
      </c>
      <c r="K827" s="12">
        <v>0.11</v>
      </c>
      <c r="L827" s="7">
        <v>-222946.93</v>
      </c>
      <c r="M827" s="10">
        <f t="shared" si="301"/>
        <v>4.5599999173686769E-2</v>
      </c>
      <c r="N827" s="12">
        <f t="shared" si="302"/>
        <v>0.15559999917368678</v>
      </c>
      <c r="O827" s="7">
        <f t="shared" si="303"/>
        <v>-1199982.7539930556</v>
      </c>
      <c r="P827" s="11">
        <f t="shared" si="304"/>
        <v>0.24543604431118074</v>
      </c>
      <c r="Q827" s="12">
        <f t="shared" si="305"/>
        <v>0.35543604431118075</v>
      </c>
      <c r="R827" s="12">
        <f t="shared" si="307"/>
        <v>0.19983604513749398</v>
      </c>
      <c r="S827" s="12">
        <f t="shared" si="308"/>
        <v>1.2842933560329213</v>
      </c>
      <c r="T827" s="7">
        <f t="shared" si="309"/>
        <v>-31114979.420000002</v>
      </c>
      <c r="U827" s="7">
        <f t="shared" si="310"/>
        <v>5112811.54</v>
      </c>
      <c r="V827" s="7">
        <f t="shared" si="310"/>
        <v>25968527.27</v>
      </c>
      <c r="W827" s="7">
        <f t="shared" si="310"/>
        <v>10259263.689999999</v>
      </c>
      <c r="X827" s="7">
        <f t="shared" si="310"/>
        <v>0</v>
      </c>
      <c r="Y827" s="7" t="str">
        <f t="shared" si="311"/>
        <v/>
      </c>
      <c r="Z827" s="7" t="str">
        <f t="shared" si="312"/>
        <v/>
      </c>
      <c r="AA827" s="7" t="str">
        <f t="shared" si="313"/>
        <v/>
      </c>
      <c r="AB827" s="7" t="str">
        <f t="shared" si="313"/>
        <v/>
      </c>
      <c r="AC827" s="8" t="str">
        <f t="shared" si="314"/>
        <v/>
      </c>
      <c r="AE827" s="9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>
        <v>2757228.62</v>
      </c>
      <c r="AR827" s="7">
        <v>8991060.5700000003</v>
      </c>
      <c r="AS827" s="7">
        <v>8212890.25</v>
      </c>
      <c r="AT827" s="7">
        <v>0</v>
      </c>
      <c r="AU827" s="7">
        <v>2883900.34</v>
      </c>
      <c r="AV827" s="7">
        <v>19961665.510000002</v>
      </c>
      <c r="AW827" s="7">
        <v>11887873.300000001</v>
      </c>
      <c r="AX827" s="7">
        <v>0</v>
      </c>
      <c r="AY827" s="7">
        <v>5112811.54</v>
      </c>
      <c r="AZ827" s="7">
        <v>25968527.27</v>
      </c>
      <c r="BA827" s="7">
        <v>10259263.689999999</v>
      </c>
      <c r="BB827" s="7">
        <v>0</v>
      </c>
      <c r="BC827" s="7"/>
      <c r="BD827" s="7"/>
      <c r="BE827" s="7"/>
      <c r="BF827" s="7"/>
    </row>
    <row r="828" spans="1:58" hidden="1" x14ac:dyDescent="0.25">
      <c r="A828" s="3" t="s">
        <v>378</v>
      </c>
      <c r="B828" s="3" t="str">
        <f t="shared" si="306"/>
        <v>MG</v>
      </c>
      <c r="C828" s="3" t="s">
        <v>1530</v>
      </c>
      <c r="D828" s="3">
        <v>6</v>
      </c>
      <c r="E828" s="11">
        <f t="shared" si="297"/>
        <v>0.33458222675018556</v>
      </c>
      <c r="F828" s="11">
        <f t="shared" si="298"/>
        <v>0.66541777324981444</v>
      </c>
      <c r="G828" s="7">
        <v>53.308650040713957</v>
      </c>
      <c r="H828" s="11">
        <f t="shared" si="299"/>
        <v>0.70945046410091028</v>
      </c>
      <c r="I828" s="7">
        <f t="shared" si="300"/>
        <v>-4787104.7149490323</v>
      </c>
      <c r="J828" s="7">
        <v>3765193.731428571</v>
      </c>
      <c r="K828" s="12">
        <v>0.12</v>
      </c>
      <c r="L828" s="7">
        <v>-246101.46</v>
      </c>
      <c r="M828" s="10">
        <f t="shared" si="301"/>
        <v>6.5362230353715536E-2</v>
      </c>
      <c r="N828" s="12">
        <f t="shared" si="302"/>
        <v>0.18536223035371552</v>
      </c>
      <c r="O828" s="7">
        <f t="shared" si="303"/>
        <v>-287226.28289694194</v>
      </c>
      <c r="P828" s="11">
        <f t="shared" si="304"/>
        <v>7.6284596061930651E-2</v>
      </c>
      <c r="Q828" s="12">
        <f t="shared" si="305"/>
        <v>0.19628459606193066</v>
      </c>
      <c r="R828" s="12">
        <f t="shared" si="307"/>
        <v>1.0922365708215143E-2</v>
      </c>
      <c r="S828" s="12">
        <f t="shared" si="308"/>
        <v>5.8924440471894712E-2</v>
      </c>
      <c r="T828" s="7">
        <f t="shared" si="309"/>
        <v>-16476036.350000001</v>
      </c>
      <c r="U828" s="7">
        <f t="shared" si="310"/>
        <v>3392757.58</v>
      </c>
      <c r="V828" s="7">
        <f t="shared" si="310"/>
        <v>10963447.42</v>
      </c>
      <c r="W828" s="7">
        <f t="shared" si="310"/>
        <v>9675921.0500000007</v>
      </c>
      <c r="X828" s="7">
        <f t="shared" si="310"/>
        <v>770574.54</v>
      </c>
      <c r="Y828" s="7" t="str">
        <f t="shared" si="311"/>
        <v/>
      </c>
      <c r="Z828" s="7" t="str">
        <f t="shared" si="312"/>
        <v/>
      </c>
      <c r="AA828" s="7" t="str">
        <f t="shared" si="313"/>
        <v/>
      </c>
      <c r="AB828" s="7" t="str">
        <f t="shared" si="313"/>
        <v/>
      </c>
      <c r="AC828" s="8" t="str">
        <f t="shared" si="314"/>
        <v/>
      </c>
      <c r="AE828" s="9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>
        <v>3307618.61</v>
      </c>
      <c r="AR828" s="7">
        <v>8190170.9199999999</v>
      </c>
      <c r="AS828" s="7">
        <v>5874617.4699999997</v>
      </c>
      <c r="AT828" s="7">
        <v>532876.18999999994</v>
      </c>
      <c r="AU828" s="7">
        <v>3392757.58</v>
      </c>
      <c r="AV828" s="7">
        <v>10963447.42</v>
      </c>
      <c r="AW828" s="7">
        <v>9675921.0500000007</v>
      </c>
      <c r="AX828" s="7">
        <v>770574.54</v>
      </c>
      <c r="AY828" s="7"/>
      <c r="AZ828" s="7"/>
      <c r="BA828" s="7"/>
      <c r="BB828" s="7"/>
      <c r="BC828" s="7"/>
      <c r="BD828" s="7"/>
      <c r="BE828" s="7"/>
      <c r="BF828" s="7"/>
    </row>
    <row r="829" spans="1:58" hidden="1" x14ac:dyDescent="0.25">
      <c r="A829" s="3" t="s">
        <v>1410</v>
      </c>
      <c r="B829" s="3" t="str">
        <f t="shared" si="306"/>
        <v>SP</v>
      </c>
      <c r="C829" s="3" t="s">
        <v>1530</v>
      </c>
      <c r="D829" s="3">
        <v>7</v>
      </c>
      <c r="E829" s="11">
        <f t="shared" si="297"/>
        <v>0.24546058086282879</v>
      </c>
      <c r="F829" s="11">
        <f t="shared" si="298"/>
        <v>0.75453941913717126</v>
      </c>
      <c r="G829" s="7">
        <v>14.44910169438495</v>
      </c>
      <c r="H829" s="11">
        <f t="shared" si="299"/>
        <v>0.21804833599070275</v>
      </c>
      <c r="I829" s="7">
        <f t="shared" si="300"/>
        <v>-21303793.882495049</v>
      </c>
      <c r="J829" s="7">
        <v>6834585.0300000003</v>
      </c>
      <c r="K829" s="12">
        <v>0.11</v>
      </c>
      <c r="L829" s="7">
        <v>-592558.52</v>
      </c>
      <c r="M829" s="10">
        <f t="shared" si="301"/>
        <v>8.66999996925929E-2</v>
      </c>
      <c r="N829" s="12">
        <f t="shared" si="302"/>
        <v>0.19669999969259289</v>
      </c>
      <c r="O829" s="7">
        <f t="shared" si="303"/>
        <v>-1278227.6329497029</v>
      </c>
      <c r="P829" s="11">
        <f t="shared" si="304"/>
        <v>0.18702344434065851</v>
      </c>
      <c r="Q829" s="12">
        <f t="shared" si="305"/>
        <v>0.29702344434065853</v>
      </c>
      <c r="R829" s="12">
        <f t="shared" si="307"/>
        <v>0.10032344464806564</v>
      </c>
      <c r="S829" s="12">
        <f t="shared" si="308"/>
        <v>0.51003276464084046</v>
      </c>
      <c r="T829" s="7">
        <f t="shared" si="309"/>
        <v>-27244387.170000002</v>
      </c>
      <c r="U829" s="7">
        <f t="shared" si="310"/>
        <v>6371959.2800000003</v>
      </c>
      <c r="V829" s="7">
        <f t="shared" si="310"/>
        <v>20556964.07</v>
      </c>
      <c r="W829" s="7">
        <f t="shared" si="310"/>
        <v>13059382.380000001</v>
      </c>
      <c r="X829" s="7">
        <f t="shared" si="310"/>
        <v>0</v>
      </c>
      <c r="Y829" s="7" t="str">
        <f t="shared" si="311"/>
        <v/>
      </c>
      <c r="Z829" s="7" t="str">
        <f t="shared" si="312"/>
        <v/>
      </c>
      <c r="AA829" s="7" t="str">
        <f t="shared" si="313"/>
        <v/>
      </c>
      <c r="AB829" s="7" t="str">
        <f t="shared" si="313"/>
        <v/>
      </c>
      <c r="AC829" s="8" t="str">
        <f t="shared" si="314"/>
        <v/>
      </c>
      <c r="AE829" s="9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>
        <v>3882949.01</v>
      </c>
      <c r="AR829" s="7">
        <v>16138172.560000001</v>
      </c>
      <c r="AS829" s="7">
        <v>10402735.59</v>
      </c>
      <c r="AT829" s="7">
        <v>0</v>
      </c>
      <c r="AU829" s="7">
        <v>5087031.0999999996</v>
      </c>
      <c r="AV829" s="7">
        <v>21996568.960000001</v>
      </c>
      <c r="AW829" s="7">
        <v>12246236.970000001</v>
      </c>
      <c r="AX829" s="7">
        <v>0</v>
      </c>
      <c r="AY829" s="7">
        <v>6371959.2800000003</v>
      </c>
      <c r="AZ829" s="7">
        <v>20556964.07</v>
      </c>
      <c r="BA829" s="7">
        <v>13059382.380000001</v>
      </c>
      <c r="BB829" s="7">
        <v>0</v>
      </c>
      <c r="BC829" s="7"/>
      <c r="BD829" s="7"/>
      <c r="BE829" s="7"/>
      <c r="BF829" s="7"/>
    </row>
    <row r="830" spans="1:58" hidden="1" x14ac:dyDescent="0.25">
      <c r="A830" s="3" t="s">
        <v>1411</v>
      </c>
      <c r="B830" s="3" t="str">
        <f t="shared" si="306"/>
        <v>SP</v>
      </c>
      <c r="C830" s="3" t="s">
        <v>1530</v>
      </c>
      <c r="D830" s="3">
        <v>7</v>
      </c>
      <c r="E830" s="11">
        <f t="shared" si="297"/>
        <v>0</v>
      </c>
      <c r="F830" s="11">
        <f t="shared" si="298"/>
        <v>1</v>
      </c>
      <c r="G830" s="7">
        <v>18.125223242630828</v>
      </c>
      <c r="H830" s="11">
        <f t="shared" si="299"/>
        <v>0.36250446485261656</v>
      </c>
      <c r="I830" s="7">
        <f t="shared" si="300"/>
        <v>-12145057.521056749</v>
      </c>
      <c r="J830" s="7">
        <v>4323950.04</v>
      </c>
      <c r="K830" s="12">
        <v>0.16639999999999999</v>
      </c>
      <c r="L830" s="7">
        <v>-290569.44</v>
      </c>
      <c r="M830" s="10">
        <f t="shared" si="301"/>
        <v>6.7199999378346198E-2</v>
      </c>
      <c r="N830" s="12">
        <f t="shared" si="302"/>
        <v>0.23359999937834619</v>
      </c>
      <c r="O830" s="7">
        <f t="shared" si="303"/>
        <v>-728703.45126340492</v>
      </c>
      <c r="P830" s="11">
        <f t="shared" si="304"/>
        <v>0.16852725968670187</v>
      </c>
      <c r="Q830" s="12">
        <f t="shared" si="305"/>
        <v>0.33492725968670189</v>
      </c>
      <c r="R830" s="12">
        <f t="shared" si="307"/>
        <v>0.1013272603083557</v>
      </c>
      <c r="S830" s="12">
        <f t="shared" si="308"/>
        <v>0.43376395795379596</v>
      </c>
      <c r="T830" s="7">
        <f t="shared" si="309"/>
        <v>-19051204.050000001</v>
      </c>
      <c r="U830" s="7">
        <f t="shared" si="310"/>
        <v>9464361.9600000009</v>
      </c>
      <c r="V830" s="7">
        <f t="shared" si="310"/>
        <v>19083141.800000001</v>
      </c>
      <c r="W830" s="7">
        <f t="shared" si="310"/>
        <v>10150406.949999999</v>
      </c>
      <c r="X830" s="7">
        <f t="shared" si="310"/>
        <v>717982.74</v>
      </c>
      <c r="Y830" s="7" t="str">
        <f t="shared" si="311"/>
        <v/>
      </c>
      <c r="Z830" s="7" t="str">
        <f t="shared" si="312"/>
        <v/>
      </c>
      <c r="AA830" s="7" t="str">
        <f t="shared" si="313"/>
        <v/>
      </c>
      <c r="AB830" s="7" t="str">
        <f t="shared" si="313"/>
        <v/>
      </c>
      <c r="AC830" s="8" t="str">
        <f t="shared" si="314"/>
        <v/>
      </c>
      <c r="AE830" s="9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>
        <v>6503633.3099999996</v>
      </c>
      <c r="AR830" s="7">
        <v>10009896.710000001</v>
      </c>
      <c r="AS830" s="7">
        <v>6718618.2999999998</v>
      </c>
      <c r="AT830" s="7">
        <v>59848.13</v>
      </c>
      <c r="AU830" s="7">
        <v>8100941.8899999997</v>
      </c>
      <c r="AV830" s="7">
        <v>16850647.59</v>
      </c>
      <c r="AW830" s="7">
        <v>8546360.9800000004</v>
      </c>
      <c r="AX830" s="7">
        <v>59848.13</v>
      </c>
      <c r="AY830" s="7">
        <v>9464361.9600000009</v>
      </c>
      <c r="AZ830" s="7">
        <v>19083141.800000001</v>
      </c>
      <c r="BA830" s="7">
        <v>10150406.949999999</v>
      </c>
      <c r="BB830" s="7">
        <v>717982.74</v>
      </c>
      <c r="BC830" s="7"/>
      <c r="BD830" s="7"/>
      <c r="BE830" s="7"/>
      <c r="BF830" s="7"/>
    </row>
    <row r="831" spans="1:58" hidden="1" x14ac:dyDescent="0.25">
      <c r="A831" s="3" t="s">
        <v>903</v>
      </c>
      <c r="B831" s="3" t="str">
        <f t="shared" si="306"/>
        <v>RJ</v>
      </c>
      <c r="C831" s="3" t="s">
        <v>1530</v>
      </c>
      <c r="D831" s="3">
        <v>4</v>
      </c>
      <c r="E831" s="11">
        <f t="shared" si="297"/>
        <v>0</v>
      </c>
      <c r="F831" s="11">
        <f t="shared" si="298"/>
        <v>1</v>
      </c>
      <c r="G831" s="7">
        <v>24.897797974761886</v>
      </c>
      <c r="H831" s="11">
        <f t="shared" si="299"/>
        <v>0.49795595949523774</v>
      </c>
      <c r="I831" s="7">
        <f t="shared" si="300"/>
        <v>-18349308.160686787</v>
      </c>
      <c r="J831" s="7">
        <v>64703791.055999994</v>
      </c>
      <c r="K831" s="12">
        <v>0.17829999999999999</v>
      </c>
      <c r="L831" s="7">
        <v>-1776008.15</v>
      </c>
      <c r="M831" s="10">
        <f t="shared" si="301"/>
        <v>2.7448285811613359E-2</v>
      </c>
      <c r="N831" s="12">
        <f t="shared" si="302"/>
        <v>0.20574828581161334</v>
      </c>
      <c r="O831" s="7">
        <f t="shared" si="303"/>
        <v>-1100958.4896412073</v>
      </c>
      <c r="P831" s="11">
        <f t="shared" si="304"/>
        <v>1.7015362959001072E-2</v>
      </c>
      <c r="Q831" s="12">
        <f t="shared" si="305"/>
        <v>0.19531536295900107</v>
      </c>
      <c r="R831" s="12">
        <f t="shared" si="307"/>
        <v>-1.043292285261227E-2</v>
      </c>
      <c r="S831" s="12">
        <f t="shared" si="308"/>
        <v>-5.0707216400163957E-2</v>
      </c>
      <c r="T831" s="7">
        <f t="shared" si="309"/>
        <v>-36549200.230000004</v>
      </c>
      <c r="U831" s="7">
        <f t="shared" si="310"/>
        <v>90497138.170000002</v>
      </c>
      <c r="V831" s="7">
        <f t="shared" si="310"/>
        <v>120991842.62</v>
      </c>
      <c r="W831" s="7">
        <f t="shared" si="310"/>
        <v>14582401.880000001</v>
      </c>
      <c r="X831" s="7">
        <f t="shared" si="310"/>
        <v>8527906.0999999996</v>
      </c>
      <c r="Y831" s="7" t="str">
        <f t="shared" si="311"/>
        <v/>
      </c>
      <c r="Z831" s="7" t="str">
        <f t="shared" si="312"/>
        <v/>
      </c>
      <c r="AA831" s="7" t="str">
        <f t="shared" si="313"/>
        <v/>
      </c>
      <c r="AB831" s="7" t="str">
        <f t="shared" si="313"/>
        <v/>
      </c>
      <c r="AC831" s="8" t="str">
        <f t="shared" si="314"/>
        <v/>
      </c>
      <c r="AE831" s="9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>
        <v>87380626.560000002</v>
      </c>
      <c r="AR831" s="7">
        <v>96676835.739999995</v>
      </c>
      <c r="AS831" s="7">
        <v>10662746.07</v>
      </c>
      <c r="AT831" s="7">
        <v>444292.74</v>
      </c>
      <c r="AU831" s="7">
        <v>90497138.170000002</v>
      </c>
      <c r="AV831" s="7">
        <v>120991842.62</v>
      </c>
      <c r="AW831" s="7">
        <v>14582401.880000001</v>
      </c>
      <c r="AX831" s="7">
        <v>8527906.0999999996</v>
      </c>
      <c r="AY831" s="7"/>
      <c r="AZ831" s="7"/>
      <c r="BA831" s="7"/>
      <c r="BB831" s="7"/>
      <c r="BC831" s="7"/>
      <c r="BD831" s="7"/>
      <c r="BE831" s="7"/>
      <c r="BF831" s="7"/>
    </row>
    <row r="832" spans="1:58" hidden="1" x14ac:dyDescent="0.25">
      <c r="A832" s="3" t="s">
        <v>19</v>
      </c>
      <c r="B832" s="3" t="str">
        <f t="shared" si="306"/>
        <v>AL</v>
      </c>
      <c r="C832" s="3" t="s">
        <v>1528</v>
      </c>
      <c r="D832" s="3">
        <v>6</v>
      </c>
      <c r="E832" s="11">
        <f t="shared" si="297"/>
        <v>0.17111715512668441</v>
      </c>
      <c r="F832" s="11">
        <f t="shared" si="298"/>
        <v>0.82888284487331565</v>
      </c>
      <c r="G832" s="7">
        <v>39.182280536424294</v>
      </c>
      <c r="H832" s="11">
        <f t="shared" si="299"/>
        <v>0.64955040319311419</v>
      </c>
      <c r="I832" s="7">
        <f t="shared" si="300"/>
        <v>-15037651.917514361</v>
      </c>
      <c r="J832" s="7">
        <v>9956631.75</v>
      </c>
      <c r="K832" s="12">
        <v>0.11</v>
      </c>
      <c r="L832" s="7">
        <v>-597396.74</v>
      </c>
      <c r="M832" s="10">
        <f t="shared" si="301"/>
        <v>5.9999882992559206E-2</v>
      </c>
      <c r="N832" s="12">
        <f t="shared" si="302"/>
        <v>0.16999988299255919</v>
      </c>
      <c r="O832" s="7">
        <f t="shared" si="303"/>
        <v>-902259.11505086161</v>
      </c>
      <c r="P832" s="11">
        <f t="shared" si="304"/>
        <v>9.0618909858834695E-2</v>
      </c>
      <c r="Q832" s="12">
        <f t="shared" si="305"/>
        <v>0.20061890985883468</v>
      </c>
      <c r="R832" s="12">
        <f t="shared" si="307"/>
        <v>3.0619026866275489E-2</v>
      </c>
      <c r="S832" s="12">
        <f t="shared" si="308"/>
        <v>0.1801120467101478</v>
      </c>
      <c r="T832" s="7">
        <f t="shared" si="309"/>
        <v>-42909599.709999993</v>
      </c>
      <c r="U832" s="7">
        <f t="shared" si="310"/>
        <v>7929079.4299999997</v>
      </c>
      <c r="V832" s="7">
        <f t="shared" si="310"/>
        <v>35567031.079999998</v>
      </c>
      <c r="W832" s="7">
        <f t="shared" si="310"/>
        <v>16689935.48</v>
      </c>
      <c r="X832" s="7">
        <f t="shared" si="310"/>
        <v>1418287.42</v>
      </c>
      <c r="Y832" s="7" t="str">
        <f t="shared" si="311"/>
        <v/>
      </c>
      <c r="Z832" s="7" t="str">
        <f t="shared" si="312"/>
        <v/>
      </c>
      <c r="AA832" s="7" t="str">
        <f t="shared" si="313"/>
        <v/>
      </c>
      <c r="AB832" s="7" t="str">
        <f t="shared" si="313"/>
        <v/>
      </c>
      <c r="AC832" s="8" t="str">
        <f t="shared" si="314"/>
        <v/>
      </c>
      <c r="AE832" s="9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>
        <v>5464052.8200000003</v>
      </c>
      <c r="AR832" s="7">
        <v>26406978.170000002</v>
      </c>
      <c r="AS832" s="7">
        <v>11916794.369999999</v>
      </c>
      <c r="AT832" s="7">
        <v>0</v>
      </c>
      <c r="AU832" s="7">
        <v>6627342.2999999998</v>
      </c>
      <c r="AV832" s="7">
        <v>31596018.379999999</v>
      </c>
      <c r="AW832" s="7">
        <v>14043225.960000001</v>
      </c>
      <c r="AX832" s="7">
        <v>0</v>
      </c>
      <c r="AY832" s="7">
        <v>7929079.4299999997</v>
      </c>
      <c r="AZ832" s="7">
        <v>35567031.079999998</v>
      </c>
      <c r="BA832" s="7">
        <v>16689935.48</v>
      </c>
      <c r="BB832" s="7">
        <v>1418287.42</v>
      </c>
      <c r="BC832" s="7"/>
      <c r="BD832" s="7"/>
      <c r="BE832" s="7"/>
      <c r="BF832" s="7"/>
    </row>
    <row r="833" spans="1:58" hidden="1" x14ac:dyDescent="0.25">
      <c r="A833" s="3" t="s">
        <v>904</v>
      </c>
      <c r="B833" s="3" t="str">
        <f t="shared" si="306"/>
        <v>RJ</v>
      </c>
      <c r="C833" s="3" t="s">
        <v>1530</v>
      </c>
      <c r="D833" s="3">
        <v>6</v>
      </c>
      <c r="E833" s="11">
        <f t="shared" si="297"/>
        <v>0.15670924513434584</v>
      </c>
      <c r="F833" s="11">
        <f t="shared" si="298"/>
        <v>0.84329075486565419</v>
      </c>
      <c r="G833" s="7">
        <v>6.1697289150886503</v>
      </c>
      <c r="H833" s="11">
        <f t="shared" si="299"/>
        <v>0.10405750708243124</v>
      </c>
      <c r="I833" s="7">
        <f t="shared" si="300"/>
        <v>-70229142.720628664</v>
      </c>
      <c r="J833" s="7">
        <v>24637006.539999999</v>
      </c>
      <c r="K833" s="12">
        <v>0.14649999999999999</v>
      </c>
      <c r="L833" s="7">
        <v>-729255.39</v>
      </c>
      <c r="M833" s="10">
        <f t="shared" si="301"/>
        <v>2.9599999854527784E-2</v>
      </c>
      <c r="N833" s="12">
        <f t="shared" si="302"/>
        <v>0.17609999985452779</v>
      </c>
      <c r="O833" s="7">
        <f t="shared" si="303"/>
        <v>-4213748.5632377192</v>
      </c>
      <c r="P833" s="11">
        <f t="shared" si="304"/>
        <v>0.17103330132239838</v>
      </c>
      <c r="Q833" s="12">
        <f t="shared" si="305"/>
        <v>0.31753330132239838</v>
      </c>
      <c r="R833" s="12">
        <f t="shared" si="307"/>
        <v>0.14143330146787059</v>
      </c>
      <c r="S833" s="12">
        <f t="shared" si="308"/>
        <v>0.80314197379162655</v>
      </c>
      <c r="T833" s="7">
        <f t="shared" si="309"/>
        <v>-78385770.599999994</v>
      </c>
      <c r="U833" s="7">
        <f t="shared" si="310"/>
        <v>40295689.280000001</v>
      </c>
      <c r="V833" s="7">
        <f t="shared" si="310"/>
        <v>66101995.659999996</v>
      </c>
      <c r="W833" s="7">
        <f t="shared" si="310"/>
        <v>52579464.219999999</v>
      </c>
      <c r="X833" s="7">
        <f t="shared" si="310"/>
        <v>0</v>
      </c>
      <c r="Y833" s="7" t="str">
        <f t="shared" si="311"/>
        <v/>
      </c>
      <c r="Z833" s="7" t="str">
        <f t="shared" si="312"/>
        <v/>
      </c>
      <c r="AA833" s="7" t="str">
        <f t="shared" si="313"/>
        <v/>
      </c>
      <c r="AB833" s="7" t="str">
        <f t="shared" si="313"/>
        <v/>
      </c>
      <c r="AC833" s="8" t="str">
        <f t="shared" si="314"/>
        <v/>
      </c>
      <c r="AE833" s="9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>
        <v>26848795.539999999</v>
      </c>
      <c r="AR833" s="7">
        <v>62297016.640000001</v>
      </c>
      <c r="AS833" s="7">
        <v>42676344.520000003</v>
      </c>
      <c r="AT833" s="7">
        <v>0</v>
      </c>
      <c r="AU833" s="7">
        <v>29218592.030000001</v>
      </c>
      <c r="AV833" s="7">
        <v>70795136.859999999</v>
      </c>
      <c r="AW833" s="7">
        <v>40275725</v>
      </c>
      <c r="AX833" s="7">
        <v>0</v>
      </c>
      <c r="AY833" s="7">
        <v>40295689.280000001</v>
      </c>
      <c r="AZ833" s="7">
        <v>66101995.659999996</v>
      </c>
      <c r="BA833" s="7">
        <v>52579464.219999999</v>
      </c>
      <c r="BB833" s="7">
        <v>0</v>
      </c>
      <c r="BC833" s="7"/>
      <c r="BD833" s="7"/>
      <c r="BE833" s="7"/>
      <c r="BF833" s="7"/>
    </row>
    <row r="834" spans="1:58" hidden="1" x14ac:dyDescent="0.25">
      <c r="A834" s="3" t="s">
        <v>81</v>
      </c>
      <c r="B834" s="3" t="str">
        <f t="shared" si="306"/>
        <v>CE</v>
      </c>
      <c r="C834" s="3" t="s">
        <v>1528</v>
      </c>
      <c r="D834" s="3">
        <v>6</v>
      </c>
      <c r="E834" s="11">
        <f t="shared" si="297"/>
        <v>0</v>
      </c>
      <c r="F834" s="11">
        <f t="shared" si="298"/>
        <v>1</v>
      </c>
      <c r="G834" s="7">
        <v>20.070823732160889</v>
      </c>
      <c r="H834" s="11">
        <f t="shared" si="299"/>
        <v>0.40141647464321778</v>
      </c>
      <c r="I834" s="7">
        <f t="shared" si="300"/>
        <v>-45831900.609256059</v>
      </c>
      <c r="J834" s="7">
        <v>17851859.289999999</v>
      </c>
      <c r="K834" s="12">
        <v>0.11</v>
      </c>
      <c r="L834" s="7">
        <v>-562333.56999999995</v>
      </c>
      <c r="M834" s="10">
        <f t="shared" si="301"/>
        <v>3.1500000132479195E-2</v>
      </c>
      <c r="N834" s="12">
        <f t="shared" si="302"/>
        <v>0.14150000013247921</v>
      </c>
      <c r="O834" s="7">
        <f t="shared" si="303"/>
        <v>-2749914.0365553633</v>
      </c>
      <c r="P834" s="11">
        <f t="shared" si="304"/>
        <v>0.15404076359126195</v>
      </c>
      <c r="Q834" s="12">
        <f t="shared" si="305"/>
        <v>0.26404076359126194</v>
      </c>
      <c r="R834" s="12">
        <f t="shared" si="307"/>
        <v>0.12254076345878273</v>
      </c>
      <c r="S834" s="12">
        <f t="shared" si="308"/>
        <v>0.86601246179543523</v>
      </c>
      <c r="T834" s="7">
        <f t="shared" si="309"/>
        <v>-76567260.319999993</v>
      </c>
      <c r="U834" s="7">
        <f t="shared" si="310"/>
        <v>3435857.4</v>
      </c>
      <c r="V834" s="7">
        <f t="shared" si="310"/>
        <v>77990417.730000004</v>
      </c>
      <c r="W834" s="7">
        <f t="shared" si="310"/>
        <v>2012699.99</v>
      </c>
      <c r="X834" s="7">
        <f t="shared" si="310"/>
        <v>0</v>
      </c>
      <c r="Y834" s="7" t="str">
        <f t="shared" si="311"/>
        <v/>
      </c>
      <c r="Z834" s="7" t="str">
        <f t="shared" si="312"/>
        <v/>
      </c>
      <c r="AA834" s="7" t="str">
        <f t="shared" si="313"/>
        <v/>
      </c>
      <c r="AB834" s="7" t="str">
        <f t="shared" si="313"/>
        <v/>
      </c>
      <c r="AC834" s="8" t="str">
        <f t="shared" si="314"/>
        <v/>
      </c>
      <c r="AE834" s="9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>
        <v>0</v>
      </c>
      <c r="AR834" s="7">
        <v>48694625.93</v>
      </c>
      <c r="AS834" s="7">
        <v>0</v>
      </c>
      <c r="AT834" s="7">
        <v>0</v>
      </c>
      <c r="AU834" s="7">
        <v>2247741.2599999998</v>
      </c>
      <c r="AV834" s="7">
        <v>57438103.630000003</v>
      </c>
      <c r="AW834" s="7">
        <v>1541399.29</v>
      </c>
      <c r="AX834" s="7">
        <v>0</v>
      </c>
      <c r="AY834" s="7">
        <v>3435857.4</v>
      </c>
      <c r="AZ834" s="7">
        <v>77990417.730000004</v>
      </c>
      <c r="BA834" s="7">
        <v>2012699.99</v>
      </c>
      <c r="BB834" s="7">
        <v>0</v>
      </c>
      <c r="BC834" s="7"/>
      <c r="BD834" s="7"/>
      <c r="BE834" s="7"/>
      <c r="BF834" s="7"/>
    </row>
    <row r="835" spans="1:58" hidden="1" x14ac:dyDescent="0.25">
      <c r="A835" s="3" t="s">
        <v>197</v>
      </c>
      <c r="B835" s="3" t="str">
        <f t="shared" si="306"/>
        <v>GO</v>
      </c>
      <c r="C835" s="3" t="s">
        <v>1526</v>
      </c>
      <c r="D835" s="3">
        <v>6</v>
      </c>
      <c r="E835" s="11">
        <f t="shared" si="297"/>
        <v>0</v>
      </c>
      <c r="F835" s="11">
        <f t="shared" si="298"/>
        <v>1</v>
      </c>
      <c r="G835" s="7">
        <v>10.363195299407042</v>
      </c>
      <c r="H835" s="11">
        <f t="shared" si="299"/>
        <v>0.20726390598814085</v>
      </c>
      <c r="I835" s="7">
        <f t="shared" si="300"/>
        <v>-89854579.993944705</v>
      </c>
      <c r="J835" s="7">
        <v>28159615.84</v>
      </c>
      <c r="K835" s="12">
        <v>0.11</v>
      </c>
      <c r="L835" s="7">
        <v>0</v>
      </c>
      <c r="M835" s="10">
        <f t="shared" si="301"/>
        <v>0</v>
      </c>
      <c r="N835" s="12">
        <f t="shared" si="302"/>
        <v>0.11</v>
      </c>
      <c r="O835" s="7">
        <f t="shared" si="303"/>
        <v>-5391274.7996366825</v>
      </c>
      <c r="P835" s="11">
        <f t="shared" si="304"/>
        <v>0.19145413169942885</v>
      </c>
      <c r="Q835" s="12">
        <f t="shared" si="305"/>
        <v>0.30145413169942886</v>
      </c>
      <c r="R835" s="12">
        <f t="shared" si="307"/>
        <v>0.19145413169942888</v>
      </c>
      <c r="S835" s="12">
        <f t="shared" si="308"/>
        <v>1.740492106358444</v>
      </c>
      <c r="T835" s="7">
        <f t="shared" si="309"/>
        <v>-113347406.12</v>
      </c>
      <c r="U835" s="7">
        <f t="shared" si="310"/>
        <v>10705158.32</v>
      </c>
      <c r="V835" s="7">
        <f t="shared" si="310"/>
        <v>121722065.28</v>
      </c>
      <c r="W835" s="7">
        <f t="shared" si="310"/>
        <v>2330499.16</v>
      </c>
      <c r="X835" s="7">
        <f t="shared" si="310"/>
        <v>0</v>
      </c>
      <c r="Y835" s="7" t="str">
        <f t="shared" si="311"/>
        <v/>
      </c>
      <c r="Z835" s="7" t="str">
        <f t="shared" si="312"/>
        <v/>
      </c>
      <c r="AA835" s="7" t="str">
        <f t="shared" si="313"/>
        <v/>
      </c>
      <c r="AB835" s="7" t="str">
        <f t="shared" si="313"/>
        <v/>
      </c>
      <c r="AC835" s="8" t="str">
        <f t="shared" si="314"/>
        <v/>
      </c>
      <c r="AE835" s="9"/>
      <c r="AF835" s="7"/>
      <c r="AG835" s="7"/>
      <c r="AH835" s="7">
        <v>0</v>
      </c>
      <c r="AI835" s="7">
        <v>-161556677.02000001</v>
      </c>
      <c r="AJ835" s="7">
        <v>161556677.02000001</v>
      </c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>
        <v>10705158.32</v>
      </c>
      <c r="AV835" s="7">
        <v>121722065.28</v>
      </c>
      <c r="AW835" s="7">
        <v>2330499.16</v>
      </c>
      <c r="AX835" s="7">
        <v>0</v>
      </c>
      <c r="AY835" s="7"/>
      <c r="AZ835" s="7"/>
      <c r="BA835" s="7"/>
      <c r="BB835" s="7"/>
      <c r="BC835" s="7"/>
      <c r="BD835" s="7"/>
      <c r="BE835" s="7"/>
      <c r="BF835" s="7"/>
    </row>
    <row r="836" spans="1:58" hidden="1" x14ac:dyDescent="0.25">
      <c r="A836" s="3" t="s">
        <v>379</v>
      </c>
      <c r="B836" s="3" t="str">
        <f t="shared" si="306"/>
        <v>MG</v>
      </c>
      <c r="C836" s="3" t="s">
        <v>1530</v>
      </c>
      <c r="D836" s="3">
        <v>7</v>
      </c>
      <c r="E836" s="11">
        <f t="shared" si="297"/>
        <v>0.34270788592117424</v>
      </c>
      <c r="F836" s="11">
        <f t="shared" si="298"/>
        <v>0.65729211407882571</v>
      </c>
      <c r="G836" s="7">
        <v>20.839964886967778</v>
      </c>
      <c r="H836" s="11">
        <f t="shared" si="299"/>
        <v>0.27395889155767095</v>
      </c>
      <c r="I836" s="7">
        <f t="shared" si="300"/>
        <v>-14636234.90497487</v>
      </c>
      <c r="J836" s="7">
        <v>5037932.4000000004</v>
      </c>
      <c r="K836" s="12">
        <v>0.11</v>
      </c>
      <c r="L836" s="7">
        <v>-722554.06</v>
      </c>
      <c r="M836" s="10">
        <f t="shared" si="301"/>
        <v>0.1434227382646103</v>
      </c>
      <c r="N836" s="12">
        <f t="shared" si="302"/>
        <v>0.25342273826461031</v>
      </c>
      <c r="O836" s="7">
        <f t="shared" si="303"/>
        <v>-878174.09429849219</v>
      </c>
      <c r="P836" s="11">
        <f t="shared" si="304"/>
        <v>0.17431240131338246</v>
      </c>
      <c r="Q836" s="12">
        <f t="shared" si="305"/>
        <v>0.28431240131338248</v>
      </c>
      <c r="R836" s="12">
        <f t="shared" si="307"/>
        <v>3.0889663048772165E-2</v>
      </c>
      <c r="S836" s="12">
        <f t="shared" si="308"/>
        <v>0.12188986379161793</v>
      </c>
      <c r="T836" s="7">
        <f t="shared" si="309"/>
        <v>-20158961.710000001</v>
      </c>
      <c r="U836" s="7">
        <f t="shared" si="310"/>
        <v>637325.46</v>
      </c>
      <c r="V836" s="7">
        <f t="shared" si="310"/>
        <v>13250326.560000001</v>
      </c>
      <c r="W836" s="7">
        <f t="shared" si="310"/>
        <v>8950589.2599999998</v>
      </c>
      <c r="X836" s="7">
        <f t="shared" si="310"/>
        <v>1404628.65</v>
      </c>
      <c r="Y836" s="7" t="str">
        <f t="shared" si="311"/>
        <v/>
      </c>
      <c r="Z836" s="7" t="str">
        <f t="shared" si="312"/>
        <v/>
      </c>
      <c r="AA836" s="7" t="str">
        <f t="shared" si="313"/>
        <v/>
      </c>
      <c r="AB836" s="7" t="str">
        <f t="shared" si="313"/>
        <v/>
      </c>
      <c r="AC836" s="8" t="str">
        <f t="shared" si="314"/>
        <v/>
      </c>
      <c r="AE836" s="9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>
        <v>1122651.6200000001</v>
      </c>
      <c r="AR836" s="7">
        <v>4418899.2699999996</v>
      </c>
      <c r="AS836" s="7">
        <v>6002352.1500000004</v>
      </c>
      <c r="AT836" s="7">
        <v>1279079.3500000001</v>
      </c>
      <c r="AU836" s="7">
        <v>817498.36</v>
      </c>
      <c r="AV836" s="7">
        <v>6639005.1900000004</v>
      </c>
      <c r="AW836" s="7">
        <v>6139926.5099999998</v>
      </c>
      <c r="AX836" s="7">
        <v>1739783.12</v>
      </c>
      <c r="AY836" s="7">
        <v>637325.46</v>
      </c>
      <c r="AZ836" s="7">
        <v>13250326.560000001</v>
      </c>
      <c r="BA836" s="7">
        <v>8950589.2599999998</v>
      </c>
      <c r="BB836" s="7">
        <v>1404628.65</v>
      </c>
      <c r="BC836" s="7"/>
      <c r="BD836" s="7"/>
      <c r="BE836" s="7"/>
      <c r="BF836" s="7"/>
    </row>
    <row r="837" spans="1:58" hidden="1" x14ac:dyDescent="0.25">
      <c r="A837" s="3" t="s">
        <v>1412</v>
      </c>
      <c r="B837" s="3" t="str">
        <f t="shared" si="306"/>
        <v>SP</v>
      </c>
      <c r="C837" s="3" t="s">
        <v>1530</v>
      </c>
      <c r="D837" s="3">
        <v>7</v>
      </c>
      <c r="E837" s="11">
        <f t="shared" si="297"/>
        <v>0</v>
      </c>
      <c r="F837" s="11">
        <f t="shared" si="298"/>
        <v>1</v>
      </c>
      <c r="G837" s="7">
        <v>15.240535983544946</v>
      </c>
      <c r="H837" s="11">
        <f t="shared" si="299"/>
        <v>0.3048107196708989</v>
      </c>
      <c r="I837" s="7">
        <f t="shared" si="300"/>
        <v>-6336969.4168388918</v>
      </c>
      <c r="J837" s="7">
        <v>3902531.88</v>
      </c>
      <c r="K837" s="12">
        <v>0.11</v>
      </c>
      <c r="L837" s="7">
        <v>-468303.83</v>
      </c>
      <c r="M837" s="10">
        <f t="shared" si="301"/>
        <v>0.12000000112747318</v>
      </c>
      <c r="N837" s="12">
        <f t="shared" si="302"/>
        <v>0.23000000112747318</v>
      </c>
      <c r="O837" s="7">
        <f t="shared" si="303"/>
        <v>-380218.16501033347</v>
      </c>
      <c r="P837" s="11">
        <f t="shared" si="304"/>
        <v>9.7428586543752582E-2</v>
      </c>
      <c r="Q837" s="12">
        <f t="shared" si="305"/>
        <v>0.20742858654375257</v>
      </c>
      <c r="R837" s="12">
        <f t="shared" si="307"/>
        <v>-2.2571414583720611E-2</v>
      </c>
      <c r="S837" s="12">
        <f t="shared" si="308"/>
        <v>-9.8136584665540205E-2</v>
      </c>
      <c r="T837" s="7">
        <f t="shared" si="309"/>
        <v>-9115459.0500000007</v>
      </c>
      <c r="U837" s="7">
        <f t="shared" si="310"/>
        <v>13197800</v>
      </c>
      <c r="V837" s="7">
        <f t="shared" si="310"/>
        <v>14593662.02</v>
      </c>
      <c r="W837" s="7">
        <f t="shared" si="310"/>
        <v>7719597.0300000003</v>
      </c>
      <c r="X837" s="7">
        <f t="shared" si="310"/>
        <v>0</v>
      </c>
      <c r="Y837" s="7" t="str">
        <f t="shared" si="311"/>
        <v/>
      </c>
      <c r="Z837" s="7" t="str">
        <f t="shared" si="312"/>
        <v/>
      </c>
      <c r="AA837" s="7" t="str">
        <f t="shared" si="313"/>
        <v/>
      </c>
      <c r="AB837" s="7" t="str">
        <f t="shared" si="313"/>
        <v/>
      </c>
      <c r="AC837" s="8" t="str">
        <f t="shared" si="314"/>
        <v/>
      </c>
      <c r="AE837" s="9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>
        <v>10528416.220000001</v>
      </c>
      <c r="AR837" s="7">
        <v>11557777.91</v>
      </c>
      <c r="AS837" s="7">
        <v>5893076.75</v>
      </c>
      <c r="AT837" s="7">
        <v>0</v>
      </c>
      <c r="AU837" s="7">
        <v>11005919.4</v>
      </c>
      <c r="AV837" s="7">
        <v>13200022.02</v>
      </c>
      <c r="AW837" s="7">
        <v>7506687.46</v>
      </c>
      <c r="AX837" s="7">
        <v>0</v>
      </c>
      <c r="AY837" s="7">
        <v>13197800</v>
      </c>
      <c r="AZ837" s="7">
        <v>14593662.02</v>
      </c>
      <c r="BA837" s="7">
        <v>7719597.0300000003</v>
      </c>
      <c r="BB837" s="7">
        <v>0</v>
      </c>
      <c r="BC837" s="7"/>
      <c r="BD837" s="7"/>
      <c r="BE837" s="7"/>
      <c r="BF837" s="7"/>
    </row>
    <row r="838" spans="1:58" hidden="1" x14ac:dyDescent="0.25">
      <c r="A838" s="3" t="s">
        <v>905</v>
      </c>
      <c r="B838" s="3" t="str">
        <f t="shared" si="306"/>
        <v>RJ</v>
      </c>
      <c r="C838" s="3" t="s">
        <v>1530</v>
      </c>
      <c r="D838" s="3">
        <v>6</v>
      </c>
      <c r="E838" s="11">
        <f t="shared" si="297"/>
        <v>0.22952309127116688</v>
      </c>
      <c r="F838" s="11">
        <f t="shared" si="298"/>
        <v>0.77047690872883312</v>
      </c>
      <c r="G838" s="7">
        <v>21.589183574371951</v>
      </c>
      <c r="H838" s="11">
        <f t="shared" si="299"/>
        <v>0.33267934844722802</v>
      </c>
      <c r="I838" s="7">
        <f t="shared" si="300"/>
        <v>-122249490.4178552</v>
      </c>
      <c r="J838" s="7">
        <v>26861864.25</v>
      </c>
      <c r="K838" s="12">
        <v>0.11</v>
      </c>
      <c r="L838" s="7">
        <v>-2148949.14</v>
      </c>
      <c r="M838" s="10">
        <f t="shared" si="301"/>
        <v>0.08</v>
      </c>
      <c r="N838" s="12">
        <f t="shared" si="302"/>
        <v>0.19</v>
      </c>
      <c r="O838" s="7">
        <f t="shared" si="303"/>
        <v>-7334969.4250713121</v>
      </c>
      <c r="P838" s="11">
        <f t="shared" si="304"/>
        <v>0.27306256024547187</v>
      </c>
      <c r="Q838" s="12">
        <f t="shared" si="305"/>
        <v>0.38306256024547186</v>
      </c>
      <c r="R838" s="12">
        <f t="shared" si="307"/>
        <v>0.19306256024547186</v>
      </c>
      <c r="S838" s="12">
        <f t="shared" si="308"/>
        <v>1.0161187381340624</v>
      </c>
      <c r="T838" s="7">
        <f t="shared" si="309"/>
        <v>-183194525.95000002</v>
      </c>
      <c r="U838" s="7">
        <f t="shared" si="310"/>
        <v>14591588</v>
      </c>
      <c r="V838" s="7">
        <f t="shared" si="310"/>
        <v>141147152.05000001</v>
      </c>
      <c r="W838" s="7">
        <f t="shared" si="310"/>
        <v>56728925.240000002</v>
      </c>
      <c r="X838" s="7">
        <f t="shared" si="310"/>
        <v>89963.34</v>
      </c>
      <c r="Y838" s="7" t="str">
        <f t="shared" si="311"/>
        <v/>
      </c>
      <c r="Z838" s="7" t="str">
        <f t="shared" si="312"/>
        <v/>
      </c>
      <c r="AA838" s="7" t="str">
        <f t="shared" si="313"/>
        <v/>
      </c>
      <c r="AB838" s="7" t="str">
        <f t="shared" si="313"/>
        <v/>
      </c>
      <c r="AC838" s="8" t="str">
        <f t="shared" si="314"/>
        <v/>
      </c>
      <c r="AE838" s="9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>
        <v>14591588</v>
      </c>
      <c r="AZ838" s="7">
        <v>141147152.05000001</v>
      </c>
      <c r="BA838" s="7">
        <v>56728925.240000002</v>
      </c>
      <c r="BB838" s="7">
        <v>89963.34</v>
      </c>
      <c r="BC838" s="7"/>
      <c r="BD838" s="7"/>
      <c r="BE838" s="7"/>
      <c r="BF838" s="7"/>
    </row>
    <row r="839" spans="1:58" hidden="1" x14ac:dyDescent="0.25">
      <c r="A839" s="3" t="s">
        <v>380</v>
      </c>
      <c r="B839" s="3" t="str">
        <f t="shared" si="306"/>
        <v>MG</v>
      </c>
      <c r="C839" s="3" t="s">
        <v>1530</v>
      </c>
      <c r="D839" s="3">
        <v>6</v>
      </c>
      <c r="E839" s="11">
        <f t="shared" si="297"/>
        <v>0.41007955002856528</v>
      </c>
      <c r="F839" s="11">
        <f t="shared" si="298"/>
        <v>0.58992044997143478</v>
      </c>
      <c r="G839" s="7">
        <v>55.07764981379799</v>
      </c>
      <c r="H839" s="11">
        <f t="shared" si="299"/>
        <v>0.6498286392304965</v>
      </c>
      <c r="I839" s="7">
        <f t="shared" si="300"/>
        <v>-11143603.317254813</v>
      </c>
      <c r="J839" s="7">
        <v>8424805.9499999993</v>
      </c>
      <c r="K839" s="12">
        <v>0.11</v>
      </c>
      <c r="L839" s="7">
        <v>-555034.18000000005</v>
      </c>
      <c r="M839" s="10">
        <f t="shared" si="301"/>
        <v>6.5880945305333727E-2</v>
      </c>
      <c r="N839" s="12">
        <f t="shared" si="302"/>
        <v>0.17588094530533371</v>
      </c>
      <c r="O839" s="7">
        <f t="shared" si="303"/>
        <v>-668616.19903528877</v>
      </c>
      <c r="P839" s="11">
        <f t="shared" si="304"/>
        <v>7.9362801114165576E-2</v>
      </c>
      <c r="Q839" s="12">
        <f t="shared" si="305"/>
        <v>0.18936280111416559</v>
      </c>
      <c r="R839" s="12">
        <f t="shared" si="307"/>
        <v>1.3481855808831877E-2</v>
      </c>
      <c r="S839" s="12">
        <f t="shared" si="308"/>
        <v>7.6653305367599955E-2</v>
      </c>
      <c r="T839" s="7">
        <f t="shared" si="309"/>
        <v>-31823285.870000001</v>
      </c>
      <c r="U839" s="7">
        <f t="shared" si="310"/>
        <v>61843.07</v>
      </c>
      <c r="V839" s="7">
        <f t="shared" si="310"/>
        <v>18773207.120000001</v>
      </c>
      <c r="W839" s="7">
        <f t="shared" si="310"/>
        <v>13111921.82</v>
      </c>
      <c r="X839" s="7">
        <f t="shared" si="310"/>
        <v>0</v>
      </c>
      <c r="Y839" s="7" t="str">
        <f t="shared" si="311"/>
        <v/>
      </c>
      <c r="Z839" s="7" t="str">
        <f t="shared" si="312"/>
        <v/>
      </c>
      <c r="AA839" s="7" t="str">
        <f t="shared" si="313"/>
        <v/>
      </c>
      <c r="AB839" s="7" t="str">
        <f t="shared" si="313"/>
        <v/>
      </c>
      <c r="AC839" s="8" t="str">
        <f t="shared" si="314"/>
        <v/>
      </c>
      <c r="AE839" s="9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>
        <v>130157.1</v>
      </c>
      <c r="AR839" s="7">
        <v>16584370.23</v>
      </c>
      <c r="AS839" s="7">
        <v>11760951.02</v>
      </c>
      <c r="AT839" s="7">
        <v>0</v>
      </c>
      <c r="AU839" s="7">
        <v>61843.07</v>
      </c>
      <c r="AV839" s="7">
        <v>18773207.120000001</v>
      </c>
      <c r="AW839" s="7">
        <v>13111921.82</v>
      </c>
      <c r="AX839" s="7">
        <v>0</v>
      </c>
      <c r="AY839" s="7"/>
      <c r="AZ839" s="7"/>
      <c r="BA839" s="7"/>
      <c r="BB839" s="7"/>
      <c r="BC839" s="7"/>
      <c r="BD839" s="7"/>
      <c r="BE839" s="7"/>
      <c r="BF839" s="7"/>
    </row>
    <row r="840" spans="1:58" hidden="1" x14ac:dyDescent="0.25">
      <c r="A840" s="3" t="s">
        <v>1413</v>
      </c>
      <c r="B840" s="3" t="str">
        <f t="shared" si="306"/>
        <v>SP</v>
      </c>
      <c r="C840" s="3" t="s">
        <v>1530</v>
      </c>
      <c r="D840" s="3">
        <v>6</v>
      </c>
      <c r="E840" s="11">
        <f t="shared" si="297"/>
        <v>0.25268766577967322</v>
      </c>
      <c r="F840" s="11">
        <f t="shared" si="298"/>
        <v>0.74731233422032672</v>
      </c>
      <c r="G840" s="7">
        <v>15.328443355340232</v>
      </c>
      <c r="H840" s="11">
        <f t="shared" si="299"/>
        <v>0.22910269567686734</v>
      </c>
      <c r="I840" s="7">
        <f t="shared" si="300"/>
        <v>-62995499.052888565</v>
      </c>
      <c r="J840" s="7">
        <v>19828895.190000001</v>
      </c>
      <c r="K840" s="12">
        <v>0.11</v>
      </c>
      <c r="L840" s="7">
        <v>-2478611.9</v>
      </c>
      <c r="M840" s="10">
        <f t="shared" si="301"/>
        <v>0.1250000000630393</v>
      </c>
      <c r="N840" s="12">
        <f t="shared" si="302"/>
        <v>0.23500000006303928</v>
      </c>
      <c r="O840" s="7">
        <f t="shared" si="303"/>
        <v>-3779729.9431733135</v>
      </c>
      <c r="P840" s="11">
        <f t="shared" si="304"/>
        <v>0.19061727377930193</v>
      </c>
      <c r="Q840" s="12">
        <f t="shared" si="305"/>
        <v>0.30061727377930192</v>
      </c>
      <c r="R840" s="12">
        <f t="shared" si="307"/>
        <v>6.5617273716262636E-2</v>
      </c>
      <c r="S840" s="12">
        <f t="shared" si="308"/>
        <v>0.27922244127089635</v>
      </c>
      <c r="T840" s="7">
        <f t="shared" si="309"/>
        <v>-81717109.00999999</v>
      </c>
      <c r="U840" s="7">
        <f t="shared" si="310"/>
        <v>61174638.909999996</v>
      </c>
      <c r="V840" s="7">
        <f t="shared" si="310"/>
        <v>61068203.479999997</v>
      </c>
      <c r="W840" s="7">
        <f t="shared" si="310"/>
        <v>81823544.439999998</v>
      </c>
      <c r="X840" s="7">
        <f t="shared" si="310"/>
        <v>0</v>
      </c>
      <c r="Y840" s="7" t="str">
        <f t="shared" si="311"/>
        <v/>
      </c>
      <c r="Z840" s="7" t="str">
        <f t="shared" si="312"/>
        <v/>
      </c>
      <c r="AA840" s="7" t="str">
        <f t="shared" si="313"/>
        <v/>
      </c>
      <c r="AB840" s="7" t="str">
        <f t="shared" si="313"/>
        <v/>
      </c>
      <c r="AC840" s="8" t="str">
        <f t="shared" si="314"/>
        <v/>
      </c>
      <c r="AE840" s="9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>
        <v>51660932.380000003</v>
      </c>
      <c r="AR840" s="7">
        <v>48405408.909999996</v>
      </c>
      <c r="AS840" s="7">
        <v>56889353.270000003</v>
      </c>
      <c r="AT840" s="7">
        <v>0</v>
      </c>
      <c r="AU840" s="7">
        <v>55015095.159999996</v>
      </c>
      <c r="AV840" s="7">
        <v>56634128.920000002</v>
      </c>
      <c r="AW840" s="7">
        <v>71390995.340000004</v>
      </c>
      <c r="AX840" s="7">
        <v>0</v>
      </c>
      <c r="AY840" s="7">
        <v>61174638.909999996</v>
      </c>
      <c r="AZ840" s="7">
        <v>61068203.479999997</v>
      </c>
      <c r="BA840" s="7">
        <v>81823544.439999998</v>
      </c>
      <c r="BB840" s="7">
        <v>0</v>
      </c>
      <c r="BC840" s="7"/>
      <c r="BD840" s="7"/>
      <c r="BE840" s="7"/>
      <c r="BF840" s="7"/>
    </row>
    <row r="841" spans="1:58" hidden="1" x14ac:dyDescent="0.25">
      <c r="A841" s="3" t="s">
        <v>1504</v>
      </c>
      <c r="B841" s="3" t="str">
        <f t="shared" si="306"/>
        <v>TO</v>
      </c>
      <c r="C841" s="3" t="s">
        <v>1527</v>
      </c>
      <c r="D841" s="3">
        <v>6</v>
      </c>
      <c r="E841" s="11">
        <f t="shared" si="297"/>
        <v>8.9583312661800488E-2</v>
      </c>
      <c r="F841" s="11">
        <f t="shared" si="298"/>
        <v>0.91041668733819947</v>
      </c>
      <c r="G841" s="7">
        <v>39.188510508298357</v>
      </c>
      <c r="H841" s="11">
        <f t="shared" si="299"/>
        <v>0.71355747837366423</v>
      </c>
      <c r="I841" s="7">
        <f t="shared" si="300"/>
        <v>-5246553.3466060609</v>
      </c>
      <c r="J841" s="7">
        <v>6225347.3099999996</v>
      </c>
      <c r="K841" s="12">
        <v>0.14949999999999999</v>
      </c>
      <c r="L841" s="7">
        <v>-199702.22</v>
      </c>
      <c r="M841" s="10">
        <f t="shared" si="301"/>
        <v>3.2078888141583863E-2</v>
      </c>
      <c r="N841" s="12">
        <f t="shared" si="302"/>
        <v>0.18157888814158385</v>
      </c>
      <c r="O841" s="7">
        <f t="shared" si="303"/>
        <v>-314793.20079636364</v>
      </c>
      <c r="P841" s="11">
        <f t="shared" si="304"/>
        <v>5.0566367645175393E-2</v>
      </c>
      <c r="Q841" s="12">
        <f t="shared" si="305"/>
        <v>0.20006636764517538</v>
      </c>
      <c r="R841" s="12">
        <f t="shared" si="307"/>
        <v>1.8487479503591531E-2</v>
      </c>
      <c r="S841" s="12">
        <f t="shared" si="308"/>
        <v>0.10181513772226736</v>
      </c>
      <c r="T841" s="7">
        <f t="shared" si="309"/>
        <v>-18316251.780000001</v>
      </c>
      <c r="U841" s="7">
        <f t="shared" si="310"/>
        <v>2350687.7400000002</v>
      </c>
      <c r="V841" s="7">
        <f t="shared" si="310"/>
        <v>16675421.27</v>
      </c>
      <c r="W841" s="7">
        <f t="shared" si="310"/>
        <v>6605041.0700000003</v>
      </c>
      <c r="X841" s="7">
        <f t="shared" si="310"/>
        <v>2613522.8199999998</v>
      </c>
      <c r="Y841" s="7" t="str">
        <f t="shared" si="311"/>
        <v/>
      </c>
      <c r="Z841" s="7" t="str">
        <f t="shared" si="312"/>
        <v/>
      </c>
      <c r="AA841" s="7" t="str">
        <f t="shared" si="313"/>
        <v/>
      </c>
      <c r="AB841" s="7" t="str">
        <f t="shared" si="313"/>
        <v/>
      </c>
      <c r="AC841" s="8" t="str">
        <f t="shared" si="314"/>
        <v/>
      </c>
      <c r="AE841" s="9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>
        <v>2560089.89</v>
      </c>
      <c r="AR841" s="7">
        <v>11397316</v>
      </c>
      <c r="AS841" s="7">
        <v>3667593.54</v>
      </c>
      <c r="AT841" s="7">
        <v>2151005.9700000002</v>
      </c>
      <c r="AU841" s="7">
        <v>3927531.62</v>
      </c>
      <c r="AV841" s="7">
        <v>20871265.440000001</v>
      </c>
      <c r="AW841" s="7">
        <v>4526303.8499999996</v>
      </c>
      <c r="AX841" s="7">
        <v>2494656.98</v>
      </c>
      <c r="AY841" s="7">
        <v>2350687.7400000002</v>
      </c>
      <c r="AZ841" s="7">
        <v>16675421.27</v>
      </c>
      <c r="BA841" s="7">
        <v>6605041.0700000003</v>
      </c>
      <c r="BB841" s="7">
        <v>2613522.8199999998</v>
      </c>
      <c r="BC841" s="7"/>
      <c r="BD841" s="7"/>
      <c r="BE841" s="7"/>
      <c r="BF841" s="7"/>
    </row>
    <row r="842" spans="1:58" hidden="1" x14ac:dyDescent="0.25">
      <c r="A842" s="3" t="s">
        <v>965</v>
      </c>
      <c r="B842" s="3" t="str">
        <f t="shared" si="306"/>
        <v>RO</v>
      </c>
      <c r="C842" s="3" t="s">
        <v>1527</v>
      </c>
      <c r="D842" s="3">
        <v>6</v>
      </c>
      <c r="E842" s="11">
        <f t="shared" si="297"/>
        <v>0</v>
      </c>
      <c r="F842" s="11">
        <f t="shared" si="298"/>
        <v>1</v>
      </c>
      <c r="G842" s="7">
        <v>18.446365345676139</v>
      </c>
      <c r="H842" s="11">
        <f t="shared" si="299"/>
        <v>0.36892730691352277</v>
      </c>
      <c r="I842" s="7">
        <f t="shared" si="300"/>
        <v>-9796089.8435209077</v>
      </c>
      <c r="J842" s="7">
        <v>7922015.0099999998</v>
      </c>
      <c r="K842" s="12">
        <v>0.14330000000000001</v>
      </c>
      <c r="L842" s="7">
        <v>-483837.15</v>
      </c>
      <c r="M842" s="10">
        <f t="shared" si="301"/>
        <v>6.1075010510488803E-2</v>
      </c>
      <c r="N842" s="12">
        <f t="shared" si="302"/>
        <v>0.20437501051048881</v>
      </c>
      <c r="O842" s="7">
        <f t="shared" si="303"/>
        <v>-587765.39061125449</v>
      </c>
      <c r="P842" s="11">
        <f t="shared" si="304"/>
        <v>7.4193925392632462E-2</v>
      </c>
      <c r="Q842" s="12">
        <f t="shared" si="305"/>
        <v>0.21749392539263246</v>
      </c>
      <c r="R842" s="12">
        <f t="shared" si="307"/>
        <v>1.3118914882143645E-2</v>
      </c>
      <c r="S842" s="12">
        <f t="shared" si="308"/>
        <v>6.4190405908115533E-2</v>
      </c>
      <c r="T842" s="7">
        <f t="shared" si="309"/>
        <v>-15522918.280000001</v>
      </c>
      <c r="U842" s="7">
        <f t="shared" si="310"/>
        <v>11291447.130000001</v>
      </c>
      <c r="V842" s="7">
        <f t="shared" si="310"/>
        <v>23050390.690000001</v>
      </c>
      <c r="W842" s="7">
        <f t="shared" si="310"/>
        <v>3763974.72</v>
      </c>
      <c r="X842" s="7">
        <f t="shared" si="310"/>
        <v>0</v>
      </c>
      <c r="Y842" s="7" t="str">
        <f t="shared" si="311"/>
        <v/>
      </c>
      <c r="Z842" s="7" t="str">
        <f t="shared" si="312"/>
        <v/>
      </c>
      <c r="AA842" s="7" t="str">
        <f t="shared" si="313"/>
        <v/>
      </c>
      <c r="AB842" s="7" t="str">
        <f t="shared" si="313"/>
        <v/>
      </c>
      <c r="AC842" s="8" t="str">
        <f t="shared" si="314"/>
        <v/>
      </c>
      <c r="AE842" s="9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>
        <v>7207068.7400000002</v>
      </c>
      <c r="AR842" s="7">
        <v>17790223.5</v>
      </c>
      <c r="AS842" s="7">
        <v>3006921.55</v>
      </c>
      <c r="AT842" s="7">
        <v>0</v>
      </c>
      <c r="AU842" s="7">
        <v>8402290.8599999994</v>
      </c>
      <c r="AV842" s="7">
        <v>20244802.469999999</v>
      </c>
      <c r="AW842" s="7">
        <v>3337469.97</v>
      </c>
      <c r="AX842" s="7">
        <v>192103.38</v>
      </c>
      <c r="AY842" s="7">
        <v>11291447.130000001</v>
      </c>
      <c r="AZ842" s="7">
        <v>23050390.690000001</v>
      </c>
      <c r="BA842" s="7">
        <v>3763974.72</v>
      </c>
      <c r="BB842" s="7">
        <v>0</v>
      </c>
      <c r="BC842" s="7"/>
      <c r="BD842" s="7"/>
      <c r="BE842" s="7"/>
      <c r="BF842" s="7"/>
    </row>
    <row r="843" spans="1:58" x14ac:dyDescent="0.25">
      <c r="A843" s="3" t="s">
        <v>507</v>
      </c>
      <c r="B843" s="3" t="str">
        <f t="shared" si="306"/>
        <v>MT</v>
      </c>
      <c r="C843" s="3" t="s">
        <v>1526</v>
      </c>
      <c r="D843" s="3">
        <v>6</v>
      </c>
      <c r="E843" s="11">
        <f t="shared" si="297"/>
        <v>4.7244501232509693E-2</v>
      </c>
      <c r="F843" s="11">
        <f t="shared" si="298"/>
        <v>0.95275549876749033</v>
      </c>
      <c r="G843" s="7">
        <v>18.547697457454831</v>
      </c>
      <c r="H843" s="11">
        <f t="shared" si="299"/>
        <v>0.35342841484131782</v>
      </c>
      <c r="I843" s="7">
        <f t="shared" si="300"/>
        <v>-34604168.056892417</v>
      </c>
      <c r="J843" s="7">
        <v>13205713.039999999</v>
      </c>
      <c r="K843" s="12">
        <v>0.11</v>
      </c>
      <c r="L843" s="7">
        <v>-376362.82</v>
      </c>
      <c r="M843" s="10">
        <f t="shared" si="301"/>
        <v>2.8499999875811328E-2</v>
      </c>
      <c r="N843" s="12">
        <f t="shared" si="302"/>
        <v>0.13849999987581132</v>
      </c>
      <c r="O843" s="7">
        <f t="shared" si="303"/>
        <v>-2076250.083413545</v>
      </c>
      <c r="P843" s="11">
        <f t="shared" si="304"/>
        <v>0.1572236256478238</v>
      </c>
      <c r="Q843" s="12">
        <f t="shared" si="305"/>
        <v>0.26722362564782381</v>
      </c>
      <c r="R843" s="12">
        <f t="shared" si="307"/>
        <v>0.12872362577201249</v>
      </c>
      <c r="S843" s="12">
        <f t="shared" si="308"/>
        <v>0.92941246128111898</v>
      </c>
      <c r="T843" s="7">
        <f t="shared" si="309"/>
        <v>-53519469.230000004</v>
      </c>
      <c r="U843" s="7">
        <f t="shared" si="310"/>
        <v>1750731.57</v>
      </c>
      <c r="V843" s="7">
        <f t="shared" si="310"/>
        <v>50990968.600000001</v>
      </c>
      <c r="W843" s="7">
        <f t="shared" si="310"/>
        <v>4279232.2</v>
      </c>
      <c r="X843" s="7">
        <f t="shared" si="310"/>
        <v>0</v>
      </c>
      <c r="Y843" s="7" t="str">
        <f t="shared" si="311"/>
        <v/>
      </c>
      <c r="Z843" s="7" t="str">
        <f t="shared" si="312"/>
        <v/>
      </c>
      <c r="AA843" s="7" t="str">
        <f t="shared" si="313"/>
        <v/>
      </c>
      <c r="AB843" s="7" t="str">
        <f t="shared" si="313"/>
        <v/>
      </c>
      <c r="AC843" s="8" t="str">
        <f t="shared" si="314"/>
        <v/>
      </c>
      <c r="AE843" s="9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>
        <v>0</v>
      </c>
      <c r="AV843" s="7">
        <v>40958929.130000003</v>
      </c>
      <c r="AW843" s="7">
        <v>0</v>
      </c>
      <c r="AX843" s="7">
        <v>0</v>
      </c>
      <c r="AY843" s="7">
        <v>1750731.57</v>
      </c>
      <c r="AZ843" s="7">
        <v>50990968.600000001</v>
      </c>
      <c r="BA843" s="7">
        <v>4279232.2</v>
      </c>
      <c r="BB843" s="7">
        <v>0</v>
      </c>
      <c r="BC843" s="7"/>
      <c r="BD843" s="7"/>
      <c r="BE843" s="7"/>
      <c r="BF843" s="7"/>
    </row>
    <row r="844" spans="1:58" hidden="1" x14ac:dyDescent="0.25">
      <c r="A844" s="3" t="s">
        <v>1414</v>
      </c>
      <c r="B844" s="3" t="str">
        <f t="shared" si="306"/>
        <v>SP</v>
      </c>
      <c r="C844" s="3" t="s">
        <v>1530</v>
      </c>
      <c r="D844" s="3">
        <v>4</v>
      </c>
      <c r="E844" s="11">
        <f t="shared" si="297"/>
        <v>0.25102765638299374</v>
      </c>
      <c r="F844" s="11">
        <f t="shared" si="298"/>
        <v>0.74897234361700626</v>
      </c>
      <c r="G844" s="7">
        <v>9.2998028572182729</v>
      </c>
      <c r="H844" s="11">
        <f t="shared" si="299"/>
        <v>0.139305902822938</v>
      </c>
      <c r="I844" s="7">
        <f t="shared" si="300"/>
        <v>-680203415.16241038</v>
      </c>
      <c r="J844" s="7">
        <v>264593146.47</v>
      </c>
      <c r="K844" s="12">
        <v>0.11</v>
      </c>
      <c r="L844" s="7">
        <v>-31751177.579999998</v>
      </c>
      <c r="M844" s="10">
        <f t="shared" si="301"/>
        <v>0.12000000001360579</v>
      </c>
      <c r="N844" s="12">
        <f t="shared" si="302"/>
        <v>0.23000000001360579</v>
      </c>
      <c r="O844" s="7">
        <f t="shared" si="303"/>
        <v>-40812204.90974462</v>
      </c>
      <c r="P844" s="11">
        <f t="shared" si="304"/>
        <v>0.15424513240131099</v>
      </c>
      <c r="Q844" s="12">
        <f t="shared" si="305"/>
        <v>0.26424513240131098</v>
      </c>
      <c r="R844" s="12">
        <f t="shared" si="307"/>
        <v>3.4245132387705185E-2</v>
      </c>
      <c r="S844" s="12">
        <f t="shared" si="308"/>
        <v>0.14889187993773656</v>
      </c>
      <c r="T844" s="7">
        <f t="shared" si="309"/>
        <v>-790296363.59000015</v>
      </c>
      <c r="U844" s="7">
        <f t="shared" si="310"/>
        <v>366114596.58999997</v>
      </c>
      <c r="V844" s="7">
        <f t="shared" si="310"/>
        <v>591910119.59000003</v>
      </c>
      <c r="W844" s="7">
        <f t="shared" si="310"/>
        <v>564500840.59000003</v>
      </c>
      <c r="X844" s="7">
        <f t="shared" si="310"/>
        <v>0</v>
      </c>
      <c r="Y844" s="7">
        <f t="shared" si="311"/>
        <v>-184803576.19666666</v>
      </c>
      <c r="Z844" s="7">
        <f t="shared" si="312"/>
        <v>-554596724.46999991</v>
      </c>
      <c r="AA844" s="7">
        <f t="shared" si="313"/>
        <v>92997.94</v>
      </c>
      <c r="AB844" s="7">
        <f t="shared" si="313"/>
        <v>0</v>
      </c>
      <c r="AC844" s="8">
        <f t="shared" si="314"/>
        <v>554689722.40999997</v>
      </c>
      <c r="AE844" s="9">
        <v>0</v>
      </c>
      <c r="AF844" s="7">
        <v>0</v>
      </c>
      <c r="AG844" s="7">
        <v>568393249.48000002</v>
      </c>
      <c r="AH844" s="7">
        <v>0</v>
      </c>
      <c r="AI844" s="7">
        <v>0</v>
      </c>
      <c r="AJ844" s="7">
        <v>639426714.82000005</v>
      </c>
      <c r="AK844" s="7">
        <v>92997.94</v>
      </c>
      <c r="AL844" s="7">
        <v>0</v>
      </c>
      <c r="AM844" s="7">
        <v>554689722.40999997</v>
      </c>
      <c r="AN844" s="7"/>
      <c r="AO844" s="7"/>
      <c r="AP844" s="7"/>
      <c r="AQ844" s="7">
        <v>228209451.41999999</v>
      </c>
      <c r="AR844" s="7">
        <v>433157918.69</v>
      </c>
      <c r="AS844" s="7">
        <v>359939677.44999999</v>
      </c>
      <c r="AT844" s="7">
        <v>0</v>
      </c>
      <c r="AU844" s="7">
        <v>288822784.88</v>
      </c>
      <c r="AV844" s="7">
        <v>516506102.13</v>
      </c>
      <c r="AW844" s="7">
        <v>460836424.88</v>
      </c>
      <c r="AX844" s="7">
        <v>0</v>
      </c>
      <c r="AY844" s="7">
        <v>366114596.58999997</v>
      </c>
      <c r="AZ844" s="7">
        <v>591910119.59000003</v>
      </c>
      <c r="BA844" s="7">
        <v>564500840.59000003</v>
      </c>
      <c r="BB844" s="7">
        <v>0</v>
      </c>
      <c r="BC844" s="7"/>
      <c r="BD844" s="7"/>
      <c r="BE844" s="7"/>
      <c r="BF844" s="7"/>
    </row>
    <row r="845" spans="1:58" hidden="1" x14ac:dyDescent="0.25">
      <c r="A845" s="3" t="s">
        <v>1415</v>
      </c>
      <c r="B845" s="3" t="str">
        <f t="shared" si="306"/>
        <v>SP</v>
      </c>
      <c r="C845" s="3" t="s">
        <v>1530</v>
      </c>
      <c r="D845" s="3">
        <v>7</v>
      </c>
      <c r="E845" s="11">
        <f t="shared" si="297"/>
        <v>0.22182530563672603</v>
      </c>
      <c r="F845" s="11">
        <f t="shared" si="298"/>
        <v>0.77817469436327391</v>
      </c>
      <c r="G845" s="7">
        <v>38.211971738722774</v>
      </c>
      <c r="H845" s="11">
        <f t="shared" si="299"/>
        <v>0.59471178857597307</v>
      </c>
      <c r="I845" s="7">
        <f t="shared" si="300"/>
        <v>-9927817.7110607568</v>
      </c>
      <c r="J845" s="7">
        <v>4563789.93</v>
      </c>
      <c r="K845" s="12">
        <v>0.11</v>
      </c>
      <c r="L845" s="7">
        <v>-502016.89</v>
      </c>
      <c r="M845" s="10">
        <f t="shared" si="301"/>
        <v>0.10999999949603291</v>
      </c>
      <c r="N845" s="12">
        <f t="shared" si="302"/>
        <v>0.21999999949603291</v>
      </c>
      <c r="O845" s="7">
        <f t="shared" si="303"/>
        <v>-595669.06266364537</v>
      </c>
      <c r="P845" s="11">
        <f t="shared" si="304"/>
        <v>0.13052070139075078</v>
      </c>
      <c r="Q845" s="12">
        <f t="shared" si="305"/>
        <v>0.24052070139075077</v>
      </c>
      <c r="R845" s="12">
        <f t="shared" si="307"/>
        <v>2.0520701894717858E-2</v>
      </c>
      <c r="S845" s="12">
        <f t="shared" si="308"/>
        <v>9.3275917916935791E-2</v>
      </c>
      <c r="T845" s="7">
        <f t="shared" si="309"/>
        <v>-24495698.200000003</v>
      </c>
      <c r="U845" s="7">
        <f t="shared" si="310"/>
        <v>8485782.6099999994</v>
      </c>
      <c r="V845" s="7">
        <f t="shared" si="310"/>
        <v>19061932.460000001</v>
      </c>
      <c r="W845" s="7">
        <f t="shared" si="310"/>
        <v>13919548.35</v>
      </c>
      <c r="X845" s="7">
        <f t="shared" si="310"/>
        <v>0</v>
      </c>
      <c r="Y845" s="7" t="str">
        <f t="shared" si="311"/>
        <v/>
      </c>
      <c r="Z845" s="7" t="str">
        <f t="shared" si="312"/>
        <v/>
      </c>
      <c r="AA845" s="7" t="str">
        <f t="shared" si="313"/>
        <v/>
      </c>
      <c r="AB845" s="7" t="str">
        <f t="shared" si="313"/>
        <v/>
      </c>
      <c r="AC845" s="8" t="str">
        <f t="shared" si="314"/>
        <v/>
      </c>
      <c r="AE845" s="9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>
        <v>5627779.6900000004</v>
      </c>
      <c r="AR845" s="7">
        <v>13691414.15</v>
      </c>
      <c r="AS845" s="7">
        <v>11733166.98</v>
      </c>
      <c r="AT845" s="7">
        <v>225360.18</v>
      </c>
      <c r="AU845" s="7">
        <v>6860277.7199999997</v>
      </c>
      <c r="AV845" s="7">
        <v>15013931.33</v>
      </c>
      <c r="AW845" s="7">
        <v>12439840.189999999</v>
      </c>
      <c r="AX845" s="7">
        <v>102345.19</v>
      </c>
      <c r="AY845" s="7">
        <v>8485782.6099999994</v>
      </c>
      <c r="AZ845" s="7">
        <v>19061932.460000001</v>
      </c>
      <c r="BA845" s="7">
        <v>13919548.35</v>
      </c>
      <c r="BB845" s="7">
        <v>0</v>
      </c>
      <c r="BC845" s="7"/>
      <c r="BD845" s="7"/>
      <c r="BE845" s="7"/>
      <c r="BF845" s="7"/>
    </row>
    <row r="846" spans="1:58" hidden="1" x14ac:dyDescent="0.25">
      <c r="A846" s="3" t="s">
        <v>538</v>
      </c>
      <c r="B846" s="3" t="str">
        <f t="shared" si="306"/>
        <v>PA</v>
      </c>
      <c r="C846" s="3" t="s">
        <v>1527</v>
      </c>
      <c r="D846" s="3">
        <v>5</v>
      </c>
      <c r="E846" s="11">
        <f t="shared" si="297"/>
        <v>0.40098741452804176</v>
      </c>
      <c r="F846" s="11">
        <f t="shared" si="298"/>
        <v>0.59901258547195824</v>
      </c>
      <c r="G846" s="7">
        <v>53.341367177263727</v>
      </c>
      <c r="H846" s="11">
        <f t="shared" si="299"/>
        <v>0.63904300530923597</v>
      </c>
      <c r="I846" s="7">
        <f t="shared" si="300"/>
        <v>-64131633.847012967</v>
      </c>
      <c r="J846" s="7">
        <v>39442500.829999998</v>
      </c>
      <c r="K846" s="12">
        <v>0.19</v>
      </c>
      <c r="L846" s="7">
        <v>-7194312.1500000004</v>
      </c>
      <c r="M846" s="10">
        <f t="shared" si="301"/>
        <v>0.18239999996470813</v>
      </c>
      <c r="N846" s="12">
        <f t="shared" si="302"/>
        <v>0.37239999996470813</v>
      </c>
      <c r="O846" s="7">
        <f t="shared" si="303"/>
        <v>-3847898.0308207776</v>
      </c>
      <c r="P846" s="11">
        <f t="shared" si="304"/>
        <v>9.7557151545879239E-2</v>
      </c>
      <c r="Q846" s="12">
        <f t="shared" si="305"/>
        <v>0.28755715154587924</v>
      </c>
      <c r="R846" s="12">
        <f t="shared" si="307"/>
        <v>-8.4842848418828887E-2</v>
      </c>
      <c r="S846" s="12">
        <f t="shared" si="308"/>
        <v>-0.22782719770910131</v>
      </c>
      <c r="T846" s="7">
        <f t="shared" si="309"/>
        <v>-177671120.91</v>
      </c>
      <c r="U846" s="7">
        <f t="shared" si="310"/>
        <v>17731151.41</v>
      </c>
      <c r="V846" s="7">
        <f t="shared" si="310"/>
        <v>106427237.5</v>
      </c>
      <c r="W846" s="7">
        <f t="shared" si="310"/>
        <v>88975034.819999993</v>
      </c>
      <c r="X846" s="7">
        <f t="shared" si="310"/>
        <v>0</v>
      </c>
      <c r="Y846" s="7" t="str">
        <f t="shared" si="311"/>
        <v/>
      </c>
      <c r="Z846" s="7" t="str">
        <f t="shared" si="312"/>
        <v/>
      </c>
      <c r="AA846" s="7" t="str">
        <f t="shared" si="313"/>
        <v/>
      </c>
      <c r="AB846" s="7" t="str">
        <f t="shared" si="313"/>
        <v/>
      </c>
      <c r="AC846" s="8" t="str">
        <f t="shared" si="314"/>
        <v/>
      </c>
      <c r="AE846" s="9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>
        <v>17731151.41</v>
      </c>
      <c r="AV846" s="7">
        <v>106427237.5</v>
      </c>
      <c r="AW846" s="7">
        <v>88975034.819999993</v>
      </c>
      <c r="AX846" s="7">
        <v>0</v>
      </c>
      <c r="AY846" s="7"/>
      <c r="AZ846" s="7"/>
      <c r="BA846" s="7"/>
      <c r="BB846" s="7"/>
      <c r="BC846" s="7"/>
      <c r="BD846" s="7"/>
      <c r="BE846" s="7"/>
      <c r="BF846" s="7"/>
    </row>
    <row r="847" spans="1:58" hidden="1" x14ac:dyDescent="0.25">
      <c r="A847" s="3" t="s">
        <v>934</v>
      </c>
      <c r="B847" s="3" t="str">
        <f t="shared" si="306"/>
        <v>RN</v>
      </c>
      <c r="C847" s="3" t="s">
        <v>1528</v>
      </c>
      <c r="D847" s="3">
        <v>6</v>
      </c>
      <c r="E847" s="11">
        <f t="shared" si="297"/>
        <v>0.14092920959904126</v>
      </c>
      <c r="F847" s="11">
        <f t="shared" si="298"/>
        <v>0.85907079040095868</v>
      </c>
      <c r="G847" s="7">
        <v>7.8801390813703049</v>
      </c>
      <c r="H847" s="11">
        <f t="shared" si="299"/>
        <v>0.13539194618204545</v>
      </c>
      <c r="I847" s="7">
        <f t="shared" si="300"/>
        <v>-55862101.187302589</v>
      </c>
      <c r="J847" s="7">
        <v>12236931.01</v>
      </c>
      <c r="K847" s="12">
        <v>0.11</v>
      </c>
      <c r="L847" s="7">
        <v>-367107.93</v>
      </c>
      <c r="M847" s="10">
        <f t="shared" si="301"/>
        <v>2.9999999975484051E-2</v>
      </c>
      <c r="N847" s="12">
        <f t="shared" si="302"/>
        <v>0.13999999997548404</v>
      </c>
      <c r="O847" s="7">
        <f t="shared" si="303"/>
        <v>-3351726.071238155</v>
      </c>
      <c r="P847" s="11">
        <f t="shared" si="304"/>
        <v>0.27390250615118528</v>
      </c>
      <c r="Q847" s="12">
        <f t="shared" si="305"/>
        <v>0.38390250615118526</v>
      </c>
      <c r="R847" s="12">
        <f t="shared" si="307"/>
        <v>0.24390250617570122</v>
      </c>
      <c r="S847" s="12">
        <f t="shared" si="308"/>
        <v>1.7421607587029424</v>
      </c>
      <c r="T847" s="7">
        <f t="shared" si="309"/>
        <v>-64609739.57</v>
      </c>
      <c r="U847" s="7">
        <f t="shared" si="310"/>
        <v>4886408</v>
      </c>
      <c r="V847" s="7">
        <f t="shared" si="310"/>
        <v>55504340.039999999</v>
      </c>
      <c r="W847" s="7">
        <f t="shared" si="310"/>
        <v>13991807.529999999</v>
      </c>
      <c r="X847" s="7">
        <f t="shared" si="310"/>
        <v>0</v>
      </c>
      <c r="Y847" s="7" t="str">
        <f t="shared" si="311"/>
        <v/>
      </c>
      <c r="Z847" s="7" t="str">
        <f t="shared" si="312"/>
        <v/>
      </c>
      <c r="AA847" s="7" t="str">
        <f t="shared" si="313"/>
        <v/>
      </c>
      <c r="AB847" s="7" t="str">
        <f t="shared" si="313"/>
        <v/>
      </c>
      <c r="AC847" s="8" t="str">
        <f t="shared" si="314"/>
        <v/>
      </c>
      <c r="AE847" s="9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>
        <v>1084976.8600000001</v>
      </c>
      <c r="AR847" s="7">
        <v>47957832.909999996</v>
      </c>
      <c r="AS847" s="7">
        <v>5369248.6699999999</v>
      </c>
      <c r="AT847" s="7">
        <v>0</v>
      </c>
      <c r="AU847" s="7">
        <v>3298313.15</v>
      </c>
      <c r="AV847" s="7">
        <v>52095919.75</v>
      </c>
      <c r="AW847" s="7">
        <v>10024088.5</v>
      </c>
      <c r="AX847" s="7">
        <v>0</v>
      </c>
      <c r="AY847" s="7">
        <v>4886408</v>
      </c>
      <c r="AZ847" s="7">
        <v>55504340.039999999</v>
      </c>
      <c r="BA847" s="7">
        <v>13991807.529999999</v>
      </c>
      <c r="BB847" s="7">
        <v>0</v>
      </c>
      <c r="BC847" s="7"/>
      <c r="BD847" s="7"/>
      <c r="BE847" s="7"/>
      <c r="BF847" s="7"/>
    </row>
    <row r="848" spans="1:58" hidden="1" x14ac:dyDescent="0.25">
      <c r="A848" s="3" t="s">
        <v>381</v>
      </c>
      <c r="B848" s="3" t="str">
        <f t="shared" si="306"/>
        <v>MG</v>
      </c>
      <c r="C848" s="3" t="s">
        <v>1530</v>
      </c>
      <c r="D848" s="3">
        <v>6</v>
      </c>
      <c r="E848" s="11">
        <f t="shared" si="297"/>
        <v>0.44330995102429754</v>
      </c>
      <c r="F848" s="11">
        <f t="shared" si="298"/>
        <v>0.55669004897570251</v>
      </c>
      <c r="G848" s="7">
        <v>15.373075125805512</v>
      </c>
      <c r="H848" s="11">
        <f t="shared" si="299"/>
        <v>0.17116075889383647</v>
      </c>
      <c r="I848" s="7">
        <f t="shared" si="300"/>
        <v>-69979128.057782754</v>
      </c>
      <c r="J848" s="7">
        <v>10674827.040000001</v>
      </c>
      <c r="K848" s="12">
        <v>0.11460000000000001</v>
      </c>
      <c r="L848" s="7">
        <v>-950808.75</v>
      </c>
      <c r="M848" s="10">
        <f t="shared" si="301"/>
        <v>8.9070178508484754E-2</v>
      </c>
      <c r="N848" s="12">
        <f t="shared" si="302"/>
        <v>0.20367017850848476</v>
      </c>
      <c r="O848" s="7">
        <f t="shared" si="303"/>
        <v>-4198747.6834669653</v>
      </c>
      <c r="P848" s="11">
        <f t="shared" si="304"/>
        <v>0.39333168282106096</v>
      </c>
      <c r="Q848" s="12">
        <f t="shared" si="305"/>
        <v>0.50793168282106094</v>
      </c>
      <c r="R848" s="12">
        <f t="shared" si="307"/>
        <v>0.30426150431257615</v>
      </c>
      <c r="S848" s="12">
        <f t="shared" si="308"/>
        <v>1.4938932471152171</v>
      </c>
      <c r="T848" s="7">
        <f t="shared" si="309"/>
        <v>-84430278.620000005</v>
      </c>
      <c r="U848" s="7">
        <f t="shared" si="310"/>
        <v>3225088.36</v>
      </c>
      <c r="V848" s="7">
        <f t="shared" si="310"/>
        <v>47001495.939999998</v>
      </c>
      <c r="W848" s="7">
        <f t="shared" si="310"/>
        <v>40653871.039999999</v>
      </c>
      <c r="X848" s="7">
        <f t="shared" si="310"/>
        <v>0</v>
      </c>
      <c r="Y848" s="7" t="str">
        <f t="shared" si="311"/>
        <v/>
      </c>
      <c r="Z848" s="7" t="str">
        <f t="shared" si="312"/>
        <v/>
      </c>
      <c r="AA848" s="7" t="str">
        <f t="shared" si="313"/>
        <v/>
      </c>
      <c r="AB848" s="7" t="str">
        <f t="shared" si="313"/>
        <v/>
      </c>
      <c r="AC848" s="8" t="str">
        <f t="shared" si="314"/>
        <v/>
      </c>
      <c r="AE848" s="9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>
        <v>2957727.34</v>
      </c>
      <c r="AR848" s="7">
        <v>22175231.66</v>
      </c>
      <c r="AS848" s="7">
        <v>27103539.899999999</v>
      </c>
      <c r="AT848" s="7">
        <v>0</v>
      </c>
      <c r="AU848" s="7">
        <v>3003598.79</v>
      </c>
      <c r="AV848" s="7">
        <v>31516726.609999999</v>
      </c>
      <c r="AW848" s="7">
        <v>31984400.789999999</v>
      </c>
      <c r="AX848" s="7">
        <v>2149261.4900000002</v>
      </c>
      <c r="AY848" s="7">
        <v>3225088.36</v>
      </c>
      <c r="AZ848" s="7">
        <v>47001495.939999998</v>
      </c>
      <c r="BA848" s="7">
        <v>40653871.039999999</v>
      </c>
      <c r="BB848" s="7">
        <v>0</v>
      </c>
      <c r="BC848" s="7"/>
      <c r="BD848" s="7"/>
      <c r="BE848" s="7"/>
      <c r="BF848" s="7"/>
    </row>
    <row r="849" spans="1:58" hidden="1" x14ac:dyDescent="0.25">
      <c r="A849" s="3" t="s">
        <v>382</v>
      </c>
      <c r="B849" s="3" t="str">
        <f t="shared" si="306"/>
        <v>MG</v>
      </c>
      <c r="C849" s="3" t="s">
        <v>1530</v>
      </c>
      <c r="D849" s="3">
        <v>6</v>
      </c>
      <c r="E849" s="11">
        <f t="shared" si="297"/>
        <v>0.63436115949778094</v>
      </c>
      <c r="F849" s="11">
        <f t="shared" si="298"/>
        <v>0.36563884050221906</v>
      </c>
      <c r="G849" s="7">
        <v>34.324851550107539</v>
      </c>
      <c r="H849" s="11">
        <f t="shared" si="299"/>
        <v>0.25100997842384237</v>
      </c>
      <c r="I849" s="7">
        <f t="shared" si="300"/>
        <v>-33446763.203316092</v>
      </c>
      <c r="J849" s="7">
        <v>6881973.5</v>
      </c>
      <c r="K849" s="12">
        <v>0.11</v>
      </c>
      <c r="L849" s="7">
        <v>-1205901.3799999999</v>
      </c>
      <c r="M849" s="10">
        <f t="shared" si="301"/>
        <v>0.17522610047830028</v>
      </c>
      <c r="N849" s="12">
        <f t="shared" si="302"/>
        <v>0.28522610047830027</v>
      </c>
      <c r="O849" s="7">
        <f t="shared" si="303"/>
        <v>-2006805.7921989656</v>
      </c>
      <c r="P849" s="11">
        <f t="shared" si="304"/>
        <v>0.29160324319745862</v>
      </c>
      <c r="Q849" s="12">
        <f t="shared" si="305"/>
        <v>0.4016032431974586</v>
      </c>
      <c r="R849" s="12">
        <f t="shared" si="307"/>
        <v>0.11637714271915833</v>
      </c>
      <c r="S849" s="12">
        <f t="shared" si="308"/>
        <v>0.4080171573499185</v>
      </c>
      <c r="T849" s="7">
        <f t="shared" si="309"/>
        <v>-44655819.489999995</v>
      </c>
      <c r="U849" s="7">
        <f t="shared" si="310"/>
        <v>10578244.76</v>
      </c>
      <c r="V849" s="7">
        <f t="shared" si="310"/>
        <v>16327902.060000001</v>
      </c>
      <c r="W849" s="7">
        <f t="shared" si="310"/>
        <v>38906162.189999998</v>
      </c>
      <c r="X849" s="7">
        <f t="shared" si="310"/>
        <v>0</v>
      </c>
      <c r="Y849" s="7" t="str">
        <f t="shared" si="311"/>
        <v/>
      </c>
      <c r="Z849" s="7" t="str">
        <f t="shared" si="312"/>
        <v/>
      </c>
      <c r="AA849" s="7" t="str">
        <f t="shared" si="313"/>
        <v/>
      </c>
      <c r="AB849" s="7" t="str">
        <f t="shared" si="313"/>
        <v/>
      </c>
      <c r="AC849" s="8" t="str">
        <f t="shared" si="314"/>
        <v/>
      </c>
      <c r="AE849" s="9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>
        <v>7787407.8499999996</v>
      </c>
      <c r="AR849" s="7">
        <v>23259383.170000002</v>
      </c>
      <c r="AS849" s="7">
        <v>27895632.190000001</v>
      </c>
      <c r="AT849" s="7">
        <v>129099</v>
      </c>
      <c r="AU849" s="7">
        <v>8701773.2100000009</v>
      </c>
      <c r="AV849" s="7">
        <v>25581821.379999999</v>
      </c>
      <c r="AW849" s="7">
        <v>34346101.990000002</v>
      </c>
      <c r="AX849" s="7">
        <v>178826.05</v>
      </c>
      <c r="AY849" s="7">
        <v>10578244.76</v>
      </c>
      <c r="AZ849" s="7">
        <v>16327902.060000001</v>
      </c>
      <c r="BA849" s="7">
        <v>38906162.189999998</v>
      </c>
      <c r="BB849" s="7">
        <v>0</v>
      </c>
      <c r="BC849" s="7"/>
      <c r="BD849" s="7"/>
      <c r="BE849" s="7"/>
      <c r="BF849" s="7"/>
    </row>
    <row r="850" spans="1:58" hidden="1" x14ac:dyDescent="0.25">
      <c r="A850" s="3" t="s">
        <v>1416</v>
      </c>
      <c r="B850" s="3" t="str">
        <f t="shared" si="306"/>
        <v>SP</v>
      </c>
      <c r="C850" s="3" t="s">
        <v>1530</v>
      </c>
      <c r="D850" s="3">
        <v>7</v>
      </c>
      <c r="E850" s="11">
        <f t="shared" si="297"/>
        <v>0.52912288596852808</v>
      </c>
      <c r="F850" s="11">
        <f t="shared" si="298"/>
        <v>0.47087711403147192</v>
      </c>
      <c r="G850" s="7">
        <v>13.070098226327991</v>
      </c>
      <c r="H850" s="11">
        <f t="shared" si="299"/>
        <v>0.1230882026584237</v>
      </c>
      <c r="I850" s="7">
        <f t="shared" si="300"/>
        <v>-29638495.145521108</v>
      </c>
      <c r="J850" s="7">
        <v>5423666.0800000001</v>
      </c>
      <c r="K850" s="12">
        <v>0.11</v>
      </c>
      <c r="L850" s="7">
        <v>-1393882.18</v>
      </c>
      <c r="M850" s="10">
        <f t="shared" si="301"/>
        <v>0.25699999952799452</v>
      </c>
      <c r="N850" s="12">
        <f t="shared" si="302"/>
        <v>0.3669999995279945</v>
      </c>
      <c r="O850" s="7">
        <f t="shared" si="303"/>
        <v>-1778309.7087312664</v>
      </c>
      <c r="P850" s="11">
        <f t="shared" si="304"/>
        <v>0.32787964496724076</v>
      </c>
      <c r="Q850" s="12">
        <f t="shared" si="305"/>
        <v>0.43787964496724074</v>
      </c>
      <c r="R850" s="12">
        <f t="shared" si="307"/>
        <v>7.0879645439246242E-2</v>
      </c>
      <c r="S850" s="12">
        <f t="shared" si="308"/>
        <v>0.19313254912917133</v>
      </c>
      <c r="T850" s="7">
        <f t="shared" si="309"/>
        <v>-33798718.68</v>
      </c>
      <c r="U850" s="7">
        <f t="shared" si="310"/>
        <v>7292838.9500000002</v>
      </c>
      <c r="V850" s="7">
        <f t="shared" si="310"/>
        <v>15915043.109999999</v>
      </c>
      <c r="W850" s="7">
        <f t="shared" si="310"/>
        <v>25176514.52</v>
      </c>
      <c r="X850" s="7">
        <f t="shared" si="310"/>
        <v>0</v>
      </c>
      <c r="Y850" s="7" t="str">
        <f t="shared" si="311"/>
        <v/>
      </c>
      <c r="Z850" s="7" t="str">
        <f t="shared" si="312"/>
        <v/>
      </c>
      <c r="AA850" s="7" t="str">
        <f t="shared" si="313"/>
        <v/>
      </c>
      <c r="AB850" s="7" t="str">
        <f t="shared" si="313"/>
        <v/>
      </c>
      <c r="AC850" s="8" t="str">
        <f t="shared" si="314"/>
        <v/>
      </c>
      <c r="AE850" s="9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>
        <v>4796868.38</v>
      </c>
      <c r="AR850" s="7">
        <v>13434177.960000001</v>
      </c>
      <c r="AS850" s="7">
        <v>20181025.73</v>
      </c>
      <c r="AT850" s="7">
        <v>0</v>
      </c>
      <c r="AU850" s="7">
        <v>5932855.6900000004</v>
      </c>
      <c r="AV850" s="7">
        <v>18667621.57</v>
      </c>
      <c r="AW850" s="7">
        <v>20690469.41</v>
      </c>
      <c r="AX850" s="7">
        <v>0</v>
      </c>
      <c r="AY850" s="7">
        <v>7292838.9500000002</v>
      </c>
      <c r="AZ850" s="7">
        <v>15915043.109999999</v>
      </c>
      <c r="BA850" s="7">
        <v>25176514.52</v>
      </c>
      <c r="BB850" s="7">
        <v>0</v>
      </c>
      <c r="BC850" s="7"/>
      <c r="BD850" s="7"/>
      <c r="BE850" s="7"/>
      <c r="BF850" s="7"/>
    </row>
    <row r="851" spans="1:58" hidden="1" x14ac:dyDescent="0.25">
      <c r="A851" s="3" t="s">
        <v>1417</v>
      </c>
      <c r="B851" s="3" t="str">
        <f t="shared" si="306"/>
        <v>SP</v>
      </c>
      <c r="C851" s="3" t="s">
        <v>1530</v>
      </c>
      <c r="D851" s="3">
        <v>6</v>
      </c>
      <c r="E851" s="11">
        <f t="shared" si="297"/>
        <v>0.13070137842868101</v>
      </c>
      <c r="F851" s="11">
        <f t="shared" si="298"/>
        <v>0.86929862157131899</v>
      </c>
      <c r="G851" s="7">
        <v>21.161697451794392</v>
      </c>
      <c r="H851" s="11">
        <f t="shared" si="299"/>
        <v>0.36791668849908321</v>
      </c>
      <c r="I851" s="7">
        <f t="shared" si="300"/>
        <v>-68047390.819794402</v>
      </c>
      <c r="J851" s="7">
        <v>50936058.480000004</v>
      </c>
      <c r="K851" s="12">
        <v>0.11</v>
      </c>
      <c r="L851" s="7">
        <v>-9810656.2599999998</v>
      </c>
      <c r="M851" s="10">
        <f t="shared" si="301"/>
        <v>0.192607291430925</v>
      </c>
      <c r="N851" s="12">
        <f t="shared" si="302"/>
        <v>0.30260729143092502</v>
      </c>
      <c r="O851" s="7">
        <f t="shared" si="303"/>
        <v>-4082843.4491876638</v>
      </c>
      <c r="P851" s="11">
        <f t="shared" si="304"/>
        <v>8.0156250228721346E-2</v>
      </c>
      <c r="Q851" s="12">
        <f t="shared" si="305"/>
        <v>0.19015625022872135</v>
      </c>
      <c r="R851" s="12">
        <f t="shared" si="307"/>
        <v>-0.11245104120220367</v>
      </c>
      <c r="S851" s="12">
        <f t="shared" si="308"/>
        <v>-0.37160717664951715</v>
      </c>
      <c r="T851" s="7">
        <f t="shared" si="309"/>
        <v>-107655730.78999999</v>
      </c>
      <c r="U851" s="7">
        <f t="shared" si="310"/>
        <v>68412451.810000002</v>
      </c>
      <c r="V851" s="7">
        <f t="shared" si="310"/>
        <v>93584978.379999995</v>
      </c>
      <c r="W851" s="7">
        <f t="shared" si="310"/>
        <v>82483204.219999999</v>
      </c>
      <c r="X851" s="7">
        <f t="shared" si="310"/>
        <v>0</v>
      </c>
      <c r="Y851" s="7" t="str">
        <f t="shared" si="311"/>
        <v/>
      </c>
      <c r="Z851" s="7" t="str">
        <f t="shared" si="312"/>
        <v/>
      </c>
      <c r="AA851" s="7" t="str">
        <f t="shared" si="313"/>
        <v/>
      </c>
      <c r="AB851" s="7" t="str">
        <f t="shared" si="313"/>
        <v/>
      </c>
      <c r="AC851" s="8" t="str">
        <f t="shared" si="314"/>
        <v/>
      </c>
      <c r="AE851" s="9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>
        <v>44791529.990000002</v>
      </c>
      <c r="AR851" s="7">
        <v>65841076.869999997</v>
      </c>
      <c r="AS851" s="7">
        <v>56370786.969999999</v>
      </c>
      <c r="AT851" s="7">
        <v>0</v>
      </c>
      <c r="AU851" s="7">
        <v>55779483.310000002</v>
      </c>
      <c r="AV851" s="7">
        <v>73049868.400000006</v>
      </c>
      <c r="AW851" s="7">
        <v>69619283.109999999</v>
      </c>
      <c r="AX851" s="7">
        <v>0</v>
      </c>
      <c r="AY851" s="7">
        <v>68412451.810000002</v>
      </c>
      <c r="AZ851" s="7">
        <v>93584978.379999995</v>
      </c>
      <c r="BA851" s="7">
        <v>82483204.219999999</v>
      </c>
      <c r="BB851" s="7">
        <v>0</v>
      </c>
      <c r="BC851" s="7"/>
      <c r="BD851" s="7"/>
      <c r="BE851" s="7"/>
      <c r="BF851" s="7"/>
    </row>
    <row r="852" spans="1:58" hidden="1" x14ac:dyDescent="0.25">
      <c r="A852" s="3" t="s">
        <v>966</v>
      </c>
      <c r="B852" s="3" t="str">
        <f t="shared" si="306"/>
        <v>RO</v>
      </c>
      <c r="C852" s="3" t="s">
        <v>1527</v>
      </c>
      <c r="D852" s="3">
        <v>6</v>
      </c>
      <c r="E852" s="11">
        <f t="shared" si="297"/>
        <v>0</v>
      </c>
      <c r="F852" s="11">
        <f t="shared" si="298"/>
        <v>1</v>
      </c>
      <c r="G852" s="7">
        <v>20.997405285789021</v>
      </c>
      <c r="H852" s="11">
        <f t="shared" si="299"/>
        <v>0.41994810571578045</v>
      </c>
      <c r="I852" s="7">
        <f t="shared" si="300"/>
        <v>-9163937.7171636149</v>
      </c>
      <c r="J852" s="7">
        <v>6996574.6500000004</v>
      </c>
      <c r="K852" s="12">
        <v>0.11</v>
      </c>
      <c r="L852" s="7">
        <v>-349282.42</v>
      </c>
      <c r="M852" s="10">
        <f t="shared" si="301"/>
        <v>4.9921917148414902E-2</v>
      </c>
      <c r="N852" s="12">
        <f t="shared" si="302"/>
        <v>0.15992191714841492</v>
      </c>
      <c r="O852" s="7">
        <f t="shared" si="303"/>
        <v>-549836.26302981691</v>
      </c>
      <c r="P852" s="11">
        <f t="shared" si="304"/>
        <v>7.8586492753252746E-2</v>
      </c>
      <c r="Q852" s="12">
        <f t="shared" si="305"/>
        <v>0.18858649275325273</v>
      </c>
      <c r="R852" s="12">
        <f t="shared" si="307"/>
        <v>2.8664575604837816E-2</v>
      </c>
      <c r="S852" s="12">
        <f t="shared" si="308"/>
        <v>0.17924107036708281</v>
      </c>
      <c r="T852" s="7">
        <f t="shared" si="309"/>
        <v>-15798479.08</v>
      </c>
      <c r="U852" s="7">
        <f t="shared" si="310"/>
        <v>13590664.84</v>
      </c>
      <c r="V852" s="7">
        <f t="shared" si="310"/>
        <v>23704247.27</v>
      </c>
      <c r="W852" s="7">
        <f t="shared" si="310"/>
        <v>5684896.6500000004</v>
      </c>
      <c r="X852" s="7">
        <f t="shared" si="310"/>
        <v>0</v>
      </c>
      <c r="Y852" s="7" t="str">
        <f t="shared" si="311"/>
        <v/>
      </c>
      <c r="Z852" s="7" t="str">
        <f t="shared" si="312"/>
        <v/>
      </c>
      <c r="AA852" s="7" t="str">
        <f t="shared" si="313"/>
        <v/>
      </c>
      <c r="AB852" s="7" t="str">
        <f t="shared" si="313"/>
        <v/>
      </c>
      <c r="AC852" s="8" t="str">
        <f t="shared" si="314"/>
        <v/>
      </c>
      <c r="AE852" s="9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>
        <v>9768811.0999999996</v>
      </c>
      <c r="AR852" s="7">
        <v>19382524.629999999</v>
      </c>
      <c r="AS852" s="7">
        <v>4009417.98</v>
      </c>
      <c r="AT852" s="7">
        <v>0</v>
      </c>
      <c r="AU852" s="7">
        <v>11306834.800000001</v>
      </c>
      <c r="AV852" s="7">
        <v>22214618.09</v>
      </c>
      <c r="AW852" s="7">
        <v>4731713.17</v>
      </c>
      <c r="AX852" s="7">
        <v>0</v>
      </c>
      <c r="AY852" s="7">
        <v>13590664.84</v>
      </c>
      <c r="AZ852" s="7">
        <v>23704247.27</v>
      </c>
      <c r="BA852" s="7">
        <v>5684896.6500000004</v>
      </c>
      <c r="BB852" s="7">
        <v>0</v>
      </c>
      <c r="BC852" s="7"/>
      <c r="BD852" s="7"/>
      <c r="BE852" s="7"/>
      <c r="BF852" s="7"/>
    </row>
    <row r="853" spans="1:58" hidden="1" x14ac:dyDescent="0.25">
      <c r="A853" s="3" t="s">
        <v>1118</v>
      </c>
      <c r="B853" s="3" t="str">
        <f t="shared" si="306"/>
        <v>RS</v>
      </c>
      <c r="C853" s="3" t="s">
        <v>1529</v>
      </c>
      <c r="D853" s="3">
        <v>5</v>
      </c>
      <c r="E853" s="11">
        <f t="shared" si="297"/>
        <v>0</v>
      </c>
      <c r="F853" s="11">
        <f t="shared" si="298"/>
        <v>1</v>
      </c>
      <c r="G853" s="7">
        <v>5.6039238742993032</v>
      </c>
      <c r="H853" s="11">
        <f t="shared" si="299"/>
        <v>0.11207847748598607</v>
      </c>
      <c r="I853" s="7">
        <f t="shared" si="300"/>
        <v>-161185475.85218963</v>
      </c>
      <c r="J853" s="7">
        <v>72678066.411428571</v>
      </c>
      <c r="K853" s="12">
        <v>0.11</v>
      </c>
      <c r="L853" s="7">
        <v>-8674478.9199999999</v>
      </c>
      <c r="M853" s="10">
        <f t="shared" si="301"/>
        <v>0.11935483906374186</v>
      </c>
      <c r="N853" s="12">
        <f t="shared" si="302"/>
        <v>0.22935483906374188</v>
      </c>
      <c r="O853" s="7">
        <f t="shared" si="303"/>
        <v>-9671128.551131377</v>
      </c>
      <c r="P853" s="11">
        <f t="shared" si="304"/>
        <v>0.13306804966966759</v>
      </c>
      <c r="Q853" s="12">
        <f t="shared" si="305"/>
        <v>0.24306804966966761</v>
      </c>
      <c r="R853" s="12">
        <f t="shared" si="307"/>
        <v>1.371321060592573E-2</v>
      </c>
      <c r="S853" s="12">
        <f t="shared" si="308"/>
        <v>5.9790369638176966E-2</v>
      </c>
      <c r="T853" s="7">
        <f t="shared" si="309"/>
        <v>-181531218.43000001</v>
      </c>
      <c r="U853" s="7">
        <f t="shared" si="310"/>
        <v>226185365.34</v>
      </c>
      <c r="V853" s="7">
        <f t="shared" si="310"/>
        <v>252655861.31</v>
      </c>
      <c r="W853" s="7">
        <f t="shared" si="310"/>
        <v>160787678.19</v>
      </c>
      <c r="X853" s="7">
        <f t="shared" si="310"/>
        <v>5726955.7300000004</v>
      </c>
      <c r="Y853" s="7" t="str">
        <f t="shared" si="311"/>
        <v/>
      </c>
      <c r="Z853" s="7" t="str">
        <f t="shared" si="312"/>
        <v/>
      </c>
      <c r="AA853" s="7" t="str">
        <f t="shared" si="313"/>
        <v/>
      </c>
      <c r="AB853" s="7" t="str">
        <f t="shared" si="313"/>
        <v/>
      </c>
      <c r="AC853" s="8" t="str">
        <f t="shared" si="314"/>
        <v/>
      </c>
      <c r="AE853" s="9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>
        <v>160236856.09</v>
      </c>
      <c r="AR853" s="7">
        <v>173175971.66999999</v>
      </c>
      <c r="AS853" s="7">
        <v>81941674.459999993</v>
      </c>
      <c r="AT853" s="7">
        <v>5853456.25</v>
      </c>
      <c r="AU853" s="7">
        <v>184456936.49000001</v>
      </c>
      <c r="AV853" s="7">
        <v>237005202.08000001</v>
      </c>
      <c r="AW853" s="7">
        <v>120102575.93000001</v>
      </c>
      <c r="AX853" s="7">
        <v>5334781.38</v>
      </c>
      <c r="AY853" s="7">
        <v>226185365.34</v>
      </c>
      <c r="AZ853" s="7">
        <v>252655861.31</v>
      </c>
      <c r="BA853" s="7">
        <v>160787678.19</v>
      </c>
      <c r="BB853" s="7">
        <v>5726955.7300000004</v>
      </c>
      <c r="BC853" s="7"/>
      <c r="BD853" s="7"/>
      <c r="BE853" s="7"/>
      <c r="BF853" s="7"/>
    </row>
    <row r="854" spans="1:58" hidden="1" x14ac:dyDescent="0.25">
      <c r="A854" s="3" t="s">
        <v>198</v>
      </c>
      <c r="B854" s="3" t="str">
        <f t="shared" si="306"/>
        <v>GO</v>
      </c>
      <c r="C854" s="3" t="s">
        <v>1526</v>
      </c>
      <c r="D854" s="3">
        <v>7</v>
      </c>
      <c r="E854" s="11">
        <f t="shared" si="297"/>
        <v>0.21321217706453266</v>
      </c>
      <c r="F854" s="11">
        <f t="shared" si="298"/>
        <v>0.78678782293546734</v>
      </c>
      <c r="G854" s="7">
        <v>18.73669570420407</v>
      </c>
      <c r="H854" s="11">
        <f t="shared" si="299"/>
        <v>0.29483608044230086</v>
      </c>
      <c r="I854" s="7">
        <f t="shared" si="300"/>
        <v>-29989220.874005362</v>
      </c>
      <c r="J854" s="7">
        <v>6639060.4800000004</v>
      </c>
      <c r="K854" s="12">
        <v>0.11</v>
      </c>
      <c r="L854" s="7">
        <v>-467073.45</v>
      </c>
      <c r="M854" s="10">
        <f t="shared" si="301"/>
        <v>7.0352341480703004E-2</v>
      </c>
      <c r="N854" s="12">
        <f t="shared" si="302"/>
        <v>0.180352341480703</v>
      </c>
      <c r="O854" s="7">
        <f t="shared" si="303"/>
        <v>-1799353.2524403217</v>
      </c>
      <c r="P854" s="11">
        <f t="shared" si="304"/>
        <v>0.2710252840534933</v>
      </c>
      <c r="Q854" s="12">
        <f t="shared" si="305"/>
        <v>0.38102528405349328</v>
      </c>
      <c r="R854" s="12">
        <f t="shared" si="307"/>
        <v>0.20067294257279028</v>
      </c>
      <c r="S854" s="12">
        <f t="shared" si="308"/>
        <v>1.1126716788107878</v>
      </c>
      <c r="T854" s="7">
        <f t="shared" si="309"/>
        <v>-42528013.760000005</v>
      </c>
      <c r="U854" s="7">
        <f t="shared" si="310"/>
        <v>17787567.469999999</v>
      </c>
      <c r="V854" s="7">
        <f t="shared" si="310"/>
        <v>33460523.359999999</v>
      </c>
      <c r="W854" s="7">
        <f t="shared" si="310"/>
        <v>28406608.760000002</v>
      </c>
      <c r="X854" s="7">
        <f t="shared" si="310"/>
        <v>1551550.89</v>
      </c>
      <c r="Y854" s="7" t="str">
        <f t="shared" si="311"/>
        <v/>
      </c>
      <c r="Z854" s="7" t="str">
        <f t="shared" si="312"/>
        <v/>
      </c>
      <c r="AA854" s="7" t="str">
        <f t="shared" si="313"/>
        <v/>
      </c>
      <c r="AB854" s="7" t="str">
        <f t="shared" si="313"/>
        <v/>
      </c>
      <c r="AC854" s="8" t="str">
        <f t="shared" si="314"/>
        <v/>
      </c>
      <c r="AE854" s="9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>
        <v>5924554.3300000001</v>
      </c>
      <c r="AR854" s="7">
        <v>28681690.66</v>
      </c>
      <c r="AS854" s="7">
        <v>17664335.149999999</v>
      </c>
      <c r="AT854" s="7">
        <v>1642965.72</v>
      </c>
      <c r="AU854" s="7">
        <v>6521322.4299999997</v>
      </c>
      <c r="AV854" s="7">
        <v>33647556.799999997</v>
      </c>
      <c r="AW854" s="7">
        <v>22007410.719999999</v>
      </c>
      <c r="AX854" s="7">
        <v>1296239.3999999999</v>
      </c>
      <c r="AY854" s="7">
        <v>17787567.469999999</v>
      </c>
      <c r="AZ854" s="7">
        <v>33460523.359999999</v>
      </c>
      <c r="BA854" s="7">
        <v>28406608.760000002</v>
      </c>
      <c r="BB854" s="7">
        <v>1551550.89</v>
      </c>
      <c r="BC854" s="7"/>
      <c r="BD854" s="7"/>
      <c r="BE854" s="7"/>
      <c r="BF854" s="7"/>
    </row>
    <row r="855" spans="1:58" hidden="1" x14ac:dyDescent="0.25">
      <c r="A855" s="3" t="s">
        <v>199</v>
      </c>
      <c r="B855" s="3" t="str">
        <f t="shared" si="306"/>
        <v>GO</v>
      </c>
      <c r="C855" s="3" t="s">
        <v>1526</v>
      </c>
      <c r="D855" s="3">
        <v>6</v>
      </c>
      <c r="E855" s="11">
        <f t="shared" si="297"/>
        <v>0.31616866483576334</v>
      </c>
      <c r="F855" s="11">
        <f t="shared" si="298"/>
        <v>0.68383133516423666</v>
      </c>
      <c r="G855" s="7">
        <v>18.975677745025958</v>
      </c>
      <c r="H855" s="11">
        <f t="shared" si="299"/>
        <v>0.25952326096054784</v>
      </c>
      <c r="I855" s="7">
        <f t="shared" si="300"/>
        <v>-54729319.027697802</v>
      </c>
      <c r="J855" s="7">
        <v>10293669.15</v>
      </c>
      <c r="K855" s="12">
        <v>0.15</v>
      </c>
      <c r="L855" s="7">
        <v>-283659.46000000002</v>
      </c>
      <c r="M855" s="10">
        <f t="shared" si="301"/>
        <v>2.7556690997786733E-2</v>
      </c>
      <c r="N855" s="12">
        <f t="shared" si="302"/>
        <v>0.17755669099778673</v>
      </c>
      <c r="O855" s="7">
        <f t="shared" si="303"/>
        <v>-3283759.141661868</v>
      </c>
      <c r="P855" s="11">
        <f t="shared" si="304"/>
        <v>0.31900764380618041</v>
      </c>
      <c r="Q855" s="12">
        <f t="shared" si="305"/>
        <v>0.46900764380618043</v>
      </c>
      <c r="R855" s="12">
        <f t="shared" si="307"/>
        <v>0.29145095280839373</v>
      </c>
      <c r="S855" s="12">
        <f t="shared" si="308"/>
        <v>1.6414529419903792</v>
      </c>
      <c r="T855" s="7">
        <f t="shared" si="309"/>
        <v>-73910922.710000008</v>
      </c>
      <c r="U855" s="7">
        <f t="shared" si="310"/>
        <v>2241957.83</v>
      </c>
      <c r="V855" s="7">
        <f t="shared" si="310"/>
        <v>50542604.960000001</v>
      </c>
      <c r="W855" s="7">
        <f t="shared" si="310"/>
        <v>25722738.399999999</v>
      </c>
      <c r="X855" s="7">
        <f t="shared" si="310"/>
        <v>112462.82</v>
      </c>
      <c r="Y855" s="7" t="str">
        <f t="shared" si="311"/>
        <v/>
      </c>
      <c r="Z855" s="7" t="str">
        <f t="shared" si="312"/>
        <v/>
      </c>
      <c r="AA855" s="7" t="str">
        <f t="shared" si="313"/>
        <v/>
      </c>
      <c r="AB855" s="7" t="str">
        <f t="shared" si="313"/>
        <v/>
      </c>
      <c r="AC855" s="8" t="str">
        <f t="shared" si="314"/>
        <v/>
      </c>
      <c r="AE855" s="9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>
        <v>2944394.84</v>
      </c>
      <c r="AR855" s="7">
        <v>23676151.649999999</v>
      </c>
      <c r="AS855" s="7">
        <v>13142241.4</v>
      </c>
      <c r="AT855" s="7">
        <v>0</v>
      </c>
      <c r="AU855" s="7">
        <v>2554734.31</v>
      </c>
      <c r="AV855" s="7">
        <v>37920443.899999999</v>
      </c>
      <c r="AW855" s="7">
        <v>14495151.039999999</v>
      </c>
      <c r="AX855" s="7">
        <v>1154977.68</v>
      </c>
      <c r="AY855" s="7">
        <v>2241957.83</v>
      </c>
      <c r="AZ855" s="7">
        <v>50542604.960000001</v>
      </c>
      <c r="BA855" s="7">
        <v>25722738.399999999</v>
      </c>
      <c r="BB855" s="7">
        <v>112462.82</v>
      </c>
      <c r="BC855" s="7"/>
      <c r="BD855" s="7"/>
      <c r="BE855" s="7"/>
      <c r="BF855" s="7"/>
    </row>
    <row r="856" spans="1:58" hidden="1" x14ac:dyDescent="0.25">
      <c r="A856" s="3" t="s">
        <v>383</v>
      </c>
      <c r="B856" s="3" t="str">
        <f t="shared" si="306"/>
        <v>MG</v>
      </c>
      <c r="C856" s="3" t="s">
        <v>1530</v>
      </c>
      <c r="D856" s="3">
        <v>7</v>
      </c>
      <c r="E856" s="11">
        <f t="shared" si="297"/>
        <v>0.14017028689284611</v>
      </c>
      <c r="F856" s="11">
        <f t="shared" si="298"/>
        <v>0.85982971310715395</v>
      </c>
      <c r="G856" s="7">
        <v>52.633142609357904</v>
      </c>
      <c r="H856" s="11">
        <f t="shared" si="299"/>
        <v>0.90511079819464257</v>
      </c>
      <c r="I856" s="7">
        <f t="shared" si="300"/>
        <v>-3696731.0972103532</v>
      </c>
      <c r="J856" s="7">
        <v>8824879.1799999997</v>
      </c>
      <c r="K856" s="12">
        <v>0.14360000000000001</v>
      </c>
      <c r="L856" s="7">
        <v>-997211.35</v>
      </c>
      <c r="M856" s="10">
        <f t="shared" si="301"/>
        <v>0.11300000030142056</v>
      </c>
      <c r="N856" s="12">
        <f t="shared" si="302"/>
        <v>0.25660000030142055</v>
      </c>
      <c r="O856" s="7">
        <f t="shared" si="303"/>
        <v>-221803.86583262117</v>
      </c>
      <c r="P856" s="11">
        <f t="shared" si="304"/>
        <v>2.5133926630440416E-2</v>
      </c>
      <c r="Q856" s="12">
        <f t="shared" si="305"/>
        <v>0.16873392663044043</v>
      </c>
      <c r="R856" s="12">
        <f t="shared" si="307"/>
        <v>-8.7866073670980122E-2</v>
      </c>
      <c r="S856" s="12">
        <f t="shared" si="308"/>
        <v>-0.3424242929375152</v>
      </c>
      <c r="T856" s="7">
        <f t="shared" si="309"/>
        <v>-38958395.969999999</v>
      </c>
      <c r="U856" s="7">
        <f t="shared" si="310"/>
        <v>6878331.25</v>
      </c>
      <c r="V856" s="7">
        <f t="shared" si="310"/>
        <v>33497586.43</v>
      </c>
      <c r="W856" s="7">
        <f t="shared" si="310"/>
        <v>12339140.789999999</v>
      </c>
      <c r="X856" s="7">
        <f t="shared" si="310"/>
        <v>0</v>
      </c>
      <c r="Y856" s="7" t="str">
        <f t="shared" si="311"/>
        <v/>
      </c>
      <c r="Z856" s="7" t="str">
        <f t="shared" si="312"/>
        <v/>
      </c>
      <c r="AA856" s="7" t="str">
        <f t="shared" si="313"/>
        <v/>
      </c>
      <c r="AB856" s="7" t="str">
        <f t="shared" si="313"/>
        <v/>
      </c>
      <c r="AC856" s="8" t="str">
        <f t="shared" si="314"/>
        <v/>
      </c>
      <c r="AE856" s="9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>
        <v>7699340.5999999996</v>
      </c>
      <c r="AR856" s="7">
        <v>19107493.02</v>
      </c>
      <c r="AS856" s="7">
        <v>10125282.1</v>
      </c>
      <c r="AT856" s="7">
        <v>0</v>
      </c>
      <c r="AU856" s="7">
        <v>6830254.21</v>
      </c>
      <c r="AV856" s="7">
        <v>23793196.370000001</v>
      </c>
      <c r="AW856" s="7">
        <v>12659216.439999999</v>
      </c>
      <c r="AX856" s="7">
        <v>0</v>
      </c>
      <c r="AY856" s="7">
        <v>6878331.25</v>
      </c>
      <c r="AZ856" s="7">
        <v>33497586.43</v>
      </c>
      <c r="BA856" s="7">
        <v>12339140.789999999</v>
      </c>
      <c r="BB856" s="7">
        <v>0</v>
      </c>
      <c r="BC856" s="7"/>
      <c r="BD856" s="7"/>
      <c r="BE856" s="7"/>
      <c r="BF856" s="7"/>
    </row>
    <row r="857" spans="1:58" hidden="1" x14ac:dyDescent="0.25">
      <c r="A857" s="3" t="s">
        <v>654</v>
      </c>
      <c r="B857" s="3" t="str">
        <f t="shared" si="306"/>
        <v>PE</v>
      </c>
      <c r="C857" s="3" t="s">
        <v>1528</v>
      </c>
      <c r="D857" s="3">
        <v>6</v>
      </c>
      <c r="E857" s="11">
        <f t="shared" si="297"/>
        <v>0.42624727774974536</v>
      </c>
      <c r="F857" s="11">
        <f t="shared" si="298"/>
        <v>0.57375272225025464</v>
      </c>
      <c r="G857" s="7">
        <v>15.584671652167227</v>
      </c>
      <c r="H857" s="11">
        <f t="shared" si="299"/>
        <v>0.17883495571614641</v>
      </c>
      <c r="I857" s="7">
        <f t="shared" si="300"/>
        <v>-66755919.400626458</v>
      </c>
      <c r="J857" s="7">
        <v>10423375.82</v>
      </c>
      <c r="K857" s="12">
        <v>0.15109999999999998</v>
      </c>
      <c r="L857" s="7">
        <v>-1749383.03</v>
      </c>
      <c r="M857" s="10">
        <f t="shared" si="301"/>
        <v>0.16783267342652528</v>
      </c>
      <c r="N857" s="12">
        <f t="shared" si="302"/>
        <v>0.31893267342652526</v>
      </c>
      <c r="O857" s="7">
        <f t="shared" si="303"/>
        <v>-4005355.1640375871</v>
      </c>
      <c r="P857" s="11">
        <f t="shared" si="304"/>
        <v>0.38426659780915268</v>
      </c>
      <c r="Q857" s="12">
        <f t="shared" si="305"/>
        <v>0.53536659780915263</v>
      </c>
      <c r="R857" s="12">
        <f t="shared" si="307"/>
        <v>0.21643392438262737</v>
      </c>
      <c r="S857" s="12">
        <f t="shared" si="308"/>
        <v>0.67861947807767886</v>
      </c>
      <c r="T857" s="7">
        <f t="shared" si="309"/>
        <v>-81294156.229999989</v>
      </c>
      <c r="U857" s="7">
        <f t="shared" si="310"/>
        <v>71175.64</v>
      </c>
      <c r="V857" s="7">
        <f t="shared" si="310"/>
        <v>46642743.439999998</v>
      </c>
      <c r="W857" s="7">
        <f t="shared" si="310"/>
        <v>34722588.43</v>
      </c>
      <c r="X857" s="7">
        <f t="shared" si="310"/>
        <v>0</v>
      </c>
      <c r="Y857" s="7" t="str">
        <f t="shared" si="311"/>
        <v/>
      </c>
      <c r="Z857" s="7" t="str">
        <f t="shared" si="312"/>
        <v/>
      </c>
      <c r="AA857" s="7" t="str">
        <f t="shared" si="313"/>
        <v/>
      </c>
      <c r="AB857" s="7" t="str">
        <f t="shared" si="313"/>
        <v/>
      </c>
      <c r="AC857" s="8" t="str">
        <f t="shared" si="314"/>
        <v/>
      </c>
      <c r="AE857" s="9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>
        <v>219607.18</v>
      </c>
      <c r="AR857" s="7">
        <v>45296692.460000001</v>
      </c>
      <c r="AS857" s="7">
        <v>26136542.329999998</v>
      </c>
      <c r="AT857" s="7">
        <v>0</v>
      </c>
      <c r="AU857" s="7">
        <v>71175.64</v>
      </c>
      <c r="AV857" s="7">
        <v>46642743.439999998</v>
      </c>
      <c r="AW857" s="7">
        <v>34722588.43</v>
      </c>
      <c r="AX857" s="7">
        <v>0</v>
      </c>
      <c r="AY857" s="7"/>
      <c r="AZ857" s="7"/>
      <c r="BA857" s="7"/>
      <c r="BB857" s="7"/>
      <c r="BC857" s="7"/>
      <c r="BD857" s="7"/>
      <c r="BE857" s="7"/>
      <c r="BF857" s="7"/>
    </row>
    <row r="858" spans="1:58" hidden="1" x14ac:dyDescent="0.25">
      <c r="A858" s="3" t="s">
        <v>822</v>
      </c>
      <c r="B858" s="3" t="str">
        <f t="shared" si="306"/>
        <v>PR</v>
      </c>
      <c r="C858" s="3" t="s">
        <v>1529</v>
      </c>
      <c r="D858" s="3">
        <v>6</v>
      </c>
      <c r="E858" s="11">
        <f t="shared" si="297"/>
        <v>0.15521324982549406</v>
      </c>
      <c r="F858" s="11">
        <f t="shared" si="298"/>
        <v>0.84478675017450588</v>
      </c>
      <c r="G858" s="7">
        <v>20.842068062794024</v>
      </c>
      <c r="H858" s="11">
        <f t="shared" si="299"/>
        <v>0.35214205891367245</v>
      </c>
      <c r="I858" s="7">
        <f t="shared" si="300"/>
        <v>-63124207.716719121</v>
      </c>
      <c r="J858" s="7">
        <v>29790874.829999998</v>
      </c>
      <c r="K858" s="12">
        <v>0.11</v>
      </c>
      <c r="L858" s="7">
        <v>-923517.12</v>
      </c>
      <c r="M858" s="10">
        <f t="shared" si="301"/>
        <v>3.1000000009063181E-2</v>
      </c>
      <c r="N858" s="12">
        <f t="shared" si="302"/>
        <v>0.14100000000906318</v>
      </c>
      <c r="O858" s="7">
        <f t="shared" si="303"/>
        <v>-3787452.4630031469</v>
      </c>
      <c r="P858" s="11">
        <f t="shared" si="304"/>
        <v>0.12713465061419102</v>
      </c>
      <c r="Q858" s="12">
        <f t="shared" si="305"/>
        <v>0.23713465061419103</v>
      </c>
      <c r="R858" s="12">
        <f t="shared" si="307"/>
        <v>9.6134650605127853E-2</v>
      </c>
      <c r="S858" s="12">
        <f t="shared" si="308"/>
        <v>0.68180603261665618</v>
      </c>
      <c r="T858" s="7">
        <f t="shared" si="309"/>
        <v>-97435261.210000008</v>
      </c>
      <c r="U858" s="7">
        <f t="shared" si="310"/>
        <v>14523828.189999999</v>
      </c>
      <c r="V858" s="7">
        <f t="shared" si="310"/>
        <v>82312017.670000002</v>
      </c>
      <c r="W858" s="7">
        <f t="shared" si="310"/>
        <v>29647071.73</v>
      </c>
      <c r="X858" s="7">
        <f t="shared" si="310"/>
        <v>0</v>
      </c>
      <c r="Y858" s="7" t="str">
        <f t="shared" si="311"/>
        <v/>
      </c>
      <c r="Z858" s="7" t="str">
        <f t="shared" si="312"/>
        <v/>
      </c>
      <c r="AA858" s="7" t="str">
        <f t="shared" si="313"/>
        <v/>
      </c>
      <c r="AB858" s="7" t="str">
        <f t="shared" si="313"/>
        <v/>
      </c>
      <c r="AC858" s="8" t="str">
        <f t="shared" si="314"/>
        <v/>
      </c>
      <c r="AE858" s="9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>
        <v>11760736.220000001</v>
      </c>
      <c r="AR858" s="7">
        <v>22503351.629999999</v>
      </c>
      <c r="AS858" s="7">
        <v>19709460.620000001</v>
      </c>
      <c r="AT858" s="7">
        <v>33307.269999999997</v>
      </c>
      <c r="AU858" s="7">
        <v>12671297.039999999</v>
      </c>
      <c r="AV858" s="7">
        <v>23613422.329999998</v>
      </c>
      <c r="AW858" s="7">
        <v>28501675.100000001</v>
      </c>
      <c r="AX858" s="7">
        <v>0</v>
      </c>
      <c r="AY858" s="7">
        <v>14523828.189999999</v>
      </c>
      <c r="AZ858" s="7">
        <v>82312017.670000002</v>
      </c>
      <c r="BA858" s="7">
        <v>29647071.73</v>
      </c>
      <c r="BB858" s="7">
        <v>0</v>
      </c>
      <c r="BC858" s="7"/>
      <c r="BD858" s="7"/>
      <c r="BE858" s="7"/>
      <c r="BF858" s="7"/>
    </row>
    <row r="859" spans="1:58" hidden="1" x14ac:dyDescent="0.25">
      <c r="A859" s="3" t="s">
        <v>655</v>
      </c>
      <c r="B859" s="3" t="str">
        <f t="shared" si="306"/>
        <v>PE</v>
      </c>
      <c r="C859" s="3" t="s">
        <v>1528</v>
      </c>
      <c r="D859" s="3">
        <v>5</v>
      </c>
      <c r="E859" s="11">
        <f t="shared" si="297"/>
        <v>0.56817944214469485</v>
      </c>
      <c r="F859" s="11">
        <f t="shared" si="298"/>
        <v>0.43182055785530515</v>
      </c>
      <c r="G859" s="7">
        <v>17.936199626594998</v>
      </c>
      <c r="H859" s="11">
        <f t="shared" si="299"/>
        <v>0.15490439457120736</v>
      </c>
      <c r="I859" s="7">
        <f t="shared" si="300"/>
        <v>-256467279.55609703</v>
      </c>
      <c r="J859" s="7">
        <v>39981258.950000003</v>
      </c>
      <c r="K859" s="12">
        <v>0.11</v>
      </c>
      <c r="L859" s="7">
        <v>-5840585.1699999999</v>
      </c>
      <c r="M859" s="10">
        <f t="shared" si="301"/>
        <v>0.1460830730043832</v>
      </c>
      <c r="N859" s="12">
        <f t="shared" si="302"/>
        <v>0.25608307300438321</v>
      </c>
      <c r="O859" s="7">
        <f t="shared" si="303"/>
        <v>-15388036.773365822</v>
      </c>
      <c r="P859" s="11">
        <f t="shared" si="304"/>
        <v>0.38488124630117032</v>
      </c>
      <c r="Q859" s="12">
        <f t="shared" si="305"/>
        <v>0.49488124630117031</v>
      </c>
      <c r="R859" s="12">
        <f t="shared" si="307"/>
        <v>0.2387981732967871</v>
      </c>
      <c r="S859" s="12">
        <f t="shared" si="308"/>
        <v>0.93250276363521989</v>
      </c>
      <c r="T859" s="7">
        <f t="shared" si="309"/>
        <v>-303477237.25999999</v>
      </c>
      <c r="U859" s="7">
        <f t="shared" si="310"/>
        <v>70033.88</v>
      </c>
      <c r="V859" s="7">
        <f t="shared" si="310"/>
        <v>131047709.89</v>
      </c>
      <c r="W859" s="7">
        <f t="shared" si="310"/>
        <v>172499561.25</v>
      </c>
      <c r="X859" s="7">
        <f t="shared" si="310"/>
        <v>0</v>
      </c>
      <c r="Y859" s="7" t="str">
        <f t="shared" si="311"/>
        <v/>
      </c>
      <c r="Z859" s="7" t="str">
        <f t="shared" si="312"/>
        <v/>
      </c>
      <c r="AA859" s="7" t="str">
        <f t="shared" si="313"/>
        <v/>
      </c>
      <c r="AB859" s="7" t="str">
        <f t="shared" si="313"/>
        <v/>
      </c>
      <c r="AC859" s="8" t="str">
        <f t="shared" si="314"/>
        <v/>
      </c>
      <c r="AE859" s="9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>
        <v>254775.9</v>
      </c>
      <c r="AR859" s="7">
        <v>108701287.19</v>
      </c>
      <c r="AS859" s="7">
        <v>107236952.51000001</v>
      </c>
      <c r="AT859" s="7">
        <v>0</v>
      </c>
      <c r="AU859" s="7">
        <v>51438.98</v>
      </c>
      <c r="AV859" s="7">
        <v>78653014.400000006</v>
      </c>
      <c r="AW859" s="7">
        <v>83925236.159999996</v>
      </c>
      <c r="AX859" s="7">
        <v>0</v>
      </c>
      <c r="AY859" s="7">
        <v>70033.88</v>
      </c>
      <c r="AZ859" s="7">
        <v>131047709.89</v>
      </c>
      <c r="BA859" s="7">
        <v>172499561.25</v>
      </c>
      <c r="BB859" s="7">
        <v>0</v>
      </c>
      <c r="BC859" s="7"/>
      <c r="BD859" s="7"/>
      <c r="BE859" s="7"/>
      <c r="BF859" s="7"/>
    </row>
    <row r="860" spans="1:58" hidden="1" x14ac:dyDescent="0.25">
      <c r="A860" s="3" t="s">
        <v>1119</v>
      </c>
      <c r="B860" s="3" t="str">
        <f t="shared" si="306"/>
        <v>RS</v>
      </c>
      <c r="C860" s="3" t="s">
        <v>1529</v>
      </c>
      <c r="D860" s="3">
        <v>7</v>
      </c>
      <c r="E860" s="11">
        <f t="shared" si="297"/>
        <v>0</v>
      </c>
      <c r="F860" s="11">
        <f t="shared" si="298"/>
        <v>1</v>
      </c>
      <c r="G860" s="7">
        <v>7.835579350703413</v>
      </c>
      <c r="H860" s="11">
        <f t="shared" si="299"/>
        <v>0.15671158701406826</v>
      </c>
      <c r="I860" s="7">
        <f t="shared" si="300"/>
        <v>-9921236.5104984231</v>
      </c>
      <c r="J860" s="7">
        <v>3586567.47</v>
      </c>
      <c r="K860" s="12">
        <v>0.13269999999999998</v>
      </c>
      <c r="L860" s="7">
        <v>-605053.93000000005</v>
      </c>
      <c r="M860" s="10">
        <f t="shared" si="301"/>
        <v>0.16869999938966715</v>
      </c>
      <c r="N860" s="12">
        <f t="shared" si="302"/>
        <v>0.30139999938966711</v>
      </c>
      <c r="O860" s="7">
        <f t="shared" si="303"/>
        <v>-595274.19062990532</v>
      </c>
      <c r="P860" s="11">
        <f t="shared" si="304"/>
        <v>0.16597323084233107</v>
      </c>
      <c r="Q860" s="12">
        <f t="shared" si="305"/>
        <v>0.29867323084233105</v>
      </c>
      <c r="R860" s="12">
        <f t="shared" si="307"/>
        <v>-2.7267685473360559E-3</v>
      </c>
      <c r="S860" s="12">
        <f t="shared" si="308"/>
        <v>-9.0470091335691505E-3</v>
      </c>
      <c r="T860" s="7">
        <f t="shared" si="309"/>
        <v>-11764938.73</v>
      </c>
      <c r="U860" s="7">
        <f t="shared" si="310"/>
        <v>8279282.2699999996</v>
      </c>
      <c r="V860" s="7">
        <f t="shared" si="310"/>
        <v>15669502</v>
      </c>
      <c r="W860" s="7">
        <f t="shared" si="310"/>
        <v>4374719</v>
      </c>
      <c r="X860" s="7">
        <f t="shared" si="310"/>
        <v>0</v>
      </c>
      <c r="Y860" s="7" t="str">
        <f t="shared" si="311"/>
        <v/>
      </c>
      <c r="Z860" s="7" t="str">
        <f t="shared" si="312"/>
        <v/>
      </c>
      <c r="AA860" s="7" t="str">
        <f t="shared" si="313"/>
        <v/>
      </c>
      <c r="AB860" s="7" t="str">
        <f t="shared" si="313"/>
        <v/>
      </c>
      <c r="AC860" s="8" t="str">
        <f t="shared" si="314"/>
        <v/>
      </c>
      <c r="AE860" s="9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>
        <v>4948611.58</v>
      </c>
      <c r="AR860" s="7">
        <v>11514131.369999999</v>
      </c>
      <c r="AS860" s="7">
        <v>2180814.94</v>
      </c>
      <c r="AT860" s="7">
        <v>0</v>
      </c>
      <c r="AU860" s="7">
        <v>6232286.79</v>
      </c>
      <c r="AV860" s="7">
        <v>14074956.130000001</v>
      </c>
      <c r="AW860" s="7">
        <v>3216472.59</v>
      </c>
      <c r="AX860" s="7">
        <v>0</v>
      </c>
      <c r="AY860" s="7">
        <v>8279282.2699999996</v>
      </c>
      <c r="AZ860" s="7">
        <v>15669502</v>
      </c>
      <c r="BA860" s="7">
        <v>4374719</v>
      </c>
      <c r="BB860" s="7">
        <v>0</v>
      </c>
      <c r="BC860" s="7"/>
      <c r="BD860" s="7"/>
      <c r="BE860" s="7"/>
      <c r="BF860" s="7"/>
    </row>
    <row r="861" spans="1:58" hidden="1" x14ac:dyDescent="0.25">
      <c r="A861" s="3" t="s">
        <v>200</v>
      </c>
      <c r="B861" s="3" t="str">
        <f t="shared" si="306"/>
        <v>GO</v>
      </c>
      <c r="C861" s="3" t="s">
        <v>1526</v>
      </c>
      <c r="D861" s="3">
        <v>6</v>
      </c>
      <c r="E861" s="11">
        <f t="shared" si="297"/>
        <v>0.43529745543475634</v>
      </c>
      <c r="F861" s="11">
        <f t="shared" si="298"/>
        <v>0.5647025445652436</v>
      </c>
      <c r="G861" s="7">
        <v>12.584850363796296</v>
      </c>
      <c r="H861" s="11">
        <f t="shared" si="299"/>
        <v>0.14213394046817199</v>
      </c>
      <c r="I861" s="7">
        <f t="shared" si="300"/>
        <v>-148560266.40475425</v>
      </c>
      <c r="J861" s="7">
        <v>25552467.890000001</v>
      </c>
      <c r="K861" s="12">
        <v>0.11</v>
      </c>
      <c r="L861" s="7">
        <v>-766574.04</v>
      </c>
      <c r="M861" s="10">
        <f t="shared" si="301"/>
        <v>3.000000012914604E-2</v>
      </c>
      <c r="N861" s="12">
        <f t="shared" si="302"/>
        <v>0.14000000012914604</v>
      </c>
      <c r="O861" s="7">
        <f t="shared" si="303"/>
        <v>-8913615.984285254</v>
      </c>
      <c r="P861" s="11">
        <f t="shared" si="304"/>
        <v>0.34883581588507201</v>
      </c>
      <c r="Q861" s="12">
        <f t="shared" si="305"/>
        <v>0.458835815885072</v>
      </c>
      <c r="R861" s="12">
        <f t="shared" si="307"/>
        <v>0.31883581575592596</v>
      </c>
      <c r="S861" s="12">
        <f t="shared" si="308"/>
        <v>2.2773986818700638</v>
      </c>
      <c r="T861" s="7">
        <f t="shared" si="309"/>
        <v>-173174197.48000002</v>
      </c>
      <c r="U861" s="7">
        <f t="shared" si="310"/>
        <v>11942470.42</v>
      </c>
      <c r="V861" s="7">
        <f t="shared" si="310"/>
        <v>97791909.969999999</v>
      </c>
      <c r="W861" s="7">
        <f t="shared" si="310"/>
        <v>87324757.930000007</v>
      </c>
      <c r="X861" s="7">
        <f t="shared" si="310"/>
        <v>0</v>
      </c>
      <c r="Y861" s="7" t="str">
        <f t="shared" si="311"/>
        <v/>
      </c>
      <c r="Z861" s="7" t="str">
        <f t="shared" si="312"/>
        <v/>
      </c>
      <c r="AA861" s="7" t="str">
        <f t="shared" si="313"/>
        <v/>
      </c>
      <c r="AB861" s="7" t="str">
        <f t="shared" si="313"/>
        <v/>
      </c>
      <c r="AC861" s="8" t="str">
        <f t="shared" si="314"/>
        <v/>
      </c>
      <c r="AE861" s="9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>
        <v>10209706.68</v>
      </c>
      <c r="AR861" s="7">
        <v>88936405.319999993</v>
      </c>
      <c r="AS861" s="7">
        <v>53936251.649999999</v>
      </c>
      <c r="AT861" s="7">
        <v>0</v>
      </c>
      <c r="AU861" s="7">
        <v>10290963.789999999</v>
      </c>
      <c r="AV861" s="7">
        <v>83979937.870000005</v>
      </c>
      <c r="AW861" s="7">
        <v>74645048.439999998</v>
      </c>
      <c r="AX861" s="7">
        <v>0</v>
      </c>
      <c r="AY861" s="7">
        <v>11942470.42</v>
      </c>
      <c r="AZ861" s="7">
        <v>97791909.969999999</v>
      </c>
      <c r="BA861" s="7">
        <v>87324757.930000007</v>
      </c>
      <c r="BB861" s="7">
        <v>0</v>
      </c>
      <c r="BC861" s="7"/>
      <c r="BD861" s="7"/>
      <c r="BE861" s="7"/>
      <c r="BF861" s="7"/>
    </row>
    <row r="862" spans="1:58" hidden="1" x14ac:dyDescent="0.25">
      <c r="A862" s="3" t="s">
        <v>1120</v>
      </c>
      <c r="B862" s="3" t="str">
        <f t="shared" si="306"/>
        <v>RS</v>
      </c>
      <c r="C862" s="3" t="s">
        <v>1529</v>
      </c>
      <c r="D862" s="3">
        <v>7</v>
      </c>
      <c r="E862" s="11">
        <f t="shared" si="297"/>
        <v>0</v>
      </c>
      <c r="F862" s="11">
        <f t="shared" si="298"/>
        <v>1</v>
      </c>
      <c r="G862" s="7">
        <v>12.385441257315202</v>
      </c>
      <c r="H862" s="11">
        <f t="shared" si="299"/>
        <v>0.24770882514630405</v>
      </c>
      <c r="I862" s="7">
        <f t="shared" si="300"/>
        <v>-11595737.171098599</v>
      </c>
      <c r="J862" s="7">
        <v>3996807.5314285713</v>
      </c>
      <c r="K862" s="12">
        <v>0.11</v>
      </c>
      <c r="L862" s="7">
        <v>-350651.47</v>
      </c>
      <c r="M862" s="10">
        <f t="shared" si="301"/>
        <v>8.7732888622401917E-2</v>
      </c>
      <c r="N862" s="12">
        <f t="shared" si="302"/>
        <v>0.1977328886224019</v>
      </c>
      <c r="O862" s="7">
        <f t="shared" si="303"/>
        <v>-695744.23026591598</v>
      </c>
      <c r="P862" s="11">
        <f t="shared" si="304"/>
        <v>0.17407498979998104</v>
      </c>
      <c r="Q862" s="12">
        <f t="shared" si="305"/>
        <v>0.28407498979998103</v>
      </c>
      <c r="R862" s="12">
        <f t="shared" si="307"/>
        <v>8.6342101177579123E-2</v>
      </c>
      <c r="S862" s="12">
        <f t="shared" si="308"/>
        <v>0.43666029348542623</v>
      </c>
      <c r="T862" s="7">
        <f t="shared" si="309"/>
        <v>-15413894.99</v>
      </c>
      <c r="U862" s="7">
        <f t="shared" si="310"/>
        <v>13894188.59</v>
      </c>
      <c r="V862" s="7">
        <f t="shared" si="310"/>
        <v>19754695.32</v>
      </c>
      <c r="W862" s="7">
        <f t="shared" si="310"/>
        <v>9553388.2599999998</v>
      </c>
      <c r="X862" s="7">
        <f t="shared" si="310"/>
        <v>0</v>
      </c>
      <c r="Y862" s="7" t="str">
        <f t="shared" si="311"/>
        <v/>
      </c>
      <c r="Z862" s="7" t="str">
        <f t="shared" si="312"/>
        <v/>
      </c>
      <c r="AA862" s="7" t="str">
        <f t="shared" si="313"/>
        <v/>
      </c>
      <c r="AB862" s="7" t="str">
        <f t="shared" si="313"/>
        <v/>
      </c>
      <c r="AC862" s="8" t="str">
        <f t="shared" si="314"/>
        <v/>
      </c>
      <c r="AE862" s="9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>
        <v>9853506.5099999998</v>
      </c>
      <c r="AR862" s="7">
        <v>17623549.010000002</v>
      </c>
      <c r="AS862" s="7">
        <v>5763145.8099999996</v>
      </c>
      <c r="AT862" s="7">
        <v>0</v>
      </c>
      <c r="AU862" s="7">
        <v>11496484.59</v>
      </c>
      <c r="AV862" s="7">
        <v>17775204.350000001</v>
      </c>
      <c r="AW862" s="7">
        <v>8930579.6699999999</v>
      </c>
      <c r="AX862" s="7">
        <v>0</v>
      </c>
      <c r="AY862" s="7">
        <v>13894188.59</v>
      </c>
      <c r="AZ862" s="7">
        <v>19754695.32</v>
      </c>
      <c r="BA862" s="7">
        <v>9553388.2599999998</v>
      </c>
      <c r="BB862" s="7">
        <v>0</v>
      </c>
      <c r="BC862" s="7"/>
      <c r="BD862" s="7"/>
      <c r="BE862" s="7"/>
      <c r="BF862" s="7"/>
    </row>
    <row r="863" spans="1:58" hidden="1" x14ac:dyDescent="0.25">
      <c r="A863" s="3" t="s">
        <v>1418</v>
      </c>
      <c r="B863" s="3" t="str">
        <f t="shared" si="306"/>
        <v>SP</v>
      </c>
      <c r="C863" s="3" t="s">
        <v>1530</v>
      </c>
      <c r="D863" s="3">
        <v>6</v>
      </c>
      <c r="E863" s="11">
        <f t="shared" si="297"/>
        <v>0.22014799116455208</v>
      </c>
      <c r="F863" s="11">
        <f t="shared" si="298"/>
        <v>0.77985200883544792</v>
      </c>
      <c r="G863" s="7">
        <v>14.610286075474134</v>
      </c>
      <c r="H863" s="11">
        <f t="shared" si="299"/>
        <v>0.22787721891238152</v>
      </c>
      <c r="I863" s="7">
        <f t="shared" si="300"/>
        <v>-94969272.660108149</v>
      </c>
      <c r="J863" s="7">
        <v>25581485.539999999</v>
      </c>
      <c r="K863" s="12">
        <v>0.11</v>
      </c>
      <c r="L863" s="7">
        <v>-3325593.12</v>
      </c>
      <c r="M863" s="10">
        <f t="shared" si="301"/>
        <v>0.12999999999218184</v>
      </c>
      <c r="N863" s="12">
        <f t="shared" si="302"/>
        <v>0.23999999999218186</v>
      </c>
      <c r="O863" s="7">
        <f t="shared" si="303"/>
        <v>-5698156.3596064886</v>
      </c>
      <c r="P863" s="11">
        <f t="shared" si="304"/>
        <v>0.22274532691608842</v>
      </c>
      <c r="Q863" s="12">
        <f t="shared" si="305"/>
        <v>0.33274532691608844</v>
      </c>
      <c r="R863" s="12">
        <f t="shared" si="307"/>
        <v>9.2745326923906579E-2</v>
      </c>
      <c r="S863" s="12">
        <f t="shared" si="308"/>
        <v>0.38643886219553258</v>
      </c>
      <c r="T863" s="7">
        <f t="shared" si="309"/>
        <v>-122997630.66999999</v>
      </c>
      <c r="U863" s="7">
        <f t="shared" si="310"/>
        <v>33312893.34</v>
      </c>
      <c r="V863" s="7">
        <f t="shared" si="310"/>
        <v>95919949.359999999</v>
      </c>
      <c r="W863" s="7">
        <f t="shared" si="310"/>
        <v>60390574.649999999</v>
      </c>
      <c r="X863" s="7">
        <f t="shared" si="310"/>
        <v>0</v>
      </c>
      <c r="Y863" s="7" t="str">
        <f t="shared" si="311"/>
        <v/>
      </c>
      <c r="Z863" s="7" t="str">
        <f t="shared" si="312"/>
        <v/>
      </c>
      <c r="AA863" s="7" t="str">
        <f t="shared" si="313"/>
        <v/>
      </c>
      <c r="AB863" s="7" t="str">
        <f t="shared" si="313"/>
        <v/>
      </c>
      <c r="AC863" s="8" t="str">
        <f t="shared" si="314"/>
        <v/>
      </c>
      <c r="AE863" s="9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>
        <v>22867929.149999999</v>
      </c>
      <c r="AR863" s="7">
        <v>118530157.06999999</v>
      </c>
      <c r="AS863" s="7">
        <v>34704970.090000004</v>
      </c>
      <c r="AT863" s="7">
        <v>576496.47</v>
      </c>
      <c r="AU863" s="7">
        <v>32564612.100000001</v>
      </c>
      <c r="AV863" s="7">
        <v>80015782.819999993</v>
      </c>
      <c r="AW863" s="7">
        <v>52787288.990000002</v>
      </c>
      <c r="AX863" s="7">
        <v>0</v>
      </c>
      <c r="AY863" s="7">
        <v>33312893.34</v>
      </c>
      <c r="AZ863" s="7">
        <v>95919949.359999999</v>
      </c>
      <c r="BA863" s="7">
        <v>60390574.649999999</v>
      </c>
      <c r="BB863" s="7">
        <v>0</v>
      </c>
      <c r="BC863" s="7"/>
      <c r="BD863" s="7"/>
      <c r="BE863" s="7"/>
      <c r="BF863" s="7"/>
    </row>
    <row r="864" spans="1:58" hidden="1" x14ac:dyDescent="0.25">
      <c r="A864" s="3" t="s">
        <v>201</v>
      </c>
      <c r="B864" s="3" t="str">
        <f t="shared" si="306"/>
        <v>GO</v>
      </c>
      <c r="C864" s="3" t="s">
        <v>1526</v>
      </c>
      <c r="D864" s="3">
        <v>7</v>
      </c>
      <c r="E864" s="11">
        <f t="shared" si="297"/>
        <v>0.15994678251973304</v>
      </c>
      <c r="F864" s="11">
        <f t="shared" si="298"/>
        <v>0.84005321748026696</v>
      </c>
      <c r="G864" s="7">
        <v>17.823528218190592</v>
      </c>
      <c r="H864" s="11">
        <f t="shared" si="299"/>
        <v>0.29945424453082675</v>
      </c>
      <c r="I864" s="7">
        <f t="shared" si="300"/>
        <v>-15815881.21011043</v>
      </c>
      <c r="J864" s="7">
        <v>3380369.45</v>
      </c>
      <c r="K864" s="12">
        <v>0.13780000000000001</v>
      </c>
      <c r="L864" s="7">
        <v>-125749.74</v>
      </c>
      <c r="M864" s="10">
        <f t="shared" si="301"/>
        <v>3.7199998952777188E-2</v>
      </c>
      <c r="N864" s="12">
        <f t="shared" si="302"/>
        <v>0.17499999895277718</v>
      </c>
      <c r="O864" s="7">
        <f t="shared" si="303"/>
        <v>-948952.87260662578</v>
      </c>
      <c r="P864" s="11">
        <f t="shared" si="304"/>
        <v>0.28072460322543319</v>
      </c>
      <c r="Q864" s="12">
        <f t="shared" si="305"/>
        <v>0.41852460322543317</v>
      </c>
      <c r="R864" s="12">
        <f t="shared" si="307"/>
        <v>0.24352460427265599</v>
      </c>
      <c r="S864" s="12">
        <f t="shared" si="308"/>
        <v>1.3915691755996513</v>
      </c>
      <c r="T864" s="7">
        <f t="shared" si="309"/>
        <v>-22576514.219999999</v>
      </c>
      <c r="U864" s="7">
        <f t="shared" si="310"/>
        <v>3256996.57</v>
      </c>
      <c r="V864" s="7">
        <f t="shared" si="310"/>
        <v>18965473.41</v>
      </c>
      <c r="W864" s="7">
        <f t="shared" si="310"/>
        <v>6868037.3799999999</v>
      </c>
      <c r="X864" s="7">
        <f t="shared" si="310"/>
        <v>0</v>
      </c>
      <c r="Y864" s="7" t="str">
        <f t="shared" si="311"/>
        <v/>
      </c>
      <c r="Z864" s="7" t="str">
        <f t="shared" si="312"/>
        <v/>
      </c>
      <c r="AA864" s="7" t="str">
        <f t="shared" si="313"/>
        <v/>
      </c>
      <c r="AB864" s="7" t="str">
        <f t="shared" si="313"/>
        <v/>
      </c>
      <c r="AC864" s="8" t="str">
        <f t="shared" si="314"/>
        <v/>
      </c>
      <c r="AE864" s="9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>
        <v>2324071.9500000002</v>
      </c>
      <c r="AR864" s="7">
        <v>1306827.99</v>
      </c>
      <c r="AS864" s="7">
        <v>3852447.19</v>
      </c>
      <c r="AT864" s="7">
        <v>19803.59</v>
      </c>
      <c r="AU864" s="7">
        <v>2613337.38</v>
      </c>
      <c r="AV864" s="7">
        <v>8561160.8200000003</v>
      </c>
      <c r="AW864" s="7">
        <v>3666225.3</v>
      </c>
      <c r="AX864" s="7">
        <v>0</v>
      </c>
      <c r="AY864" s="7">
        <v>3256996.57</v>
      </c>
      <c r="AZ864" s="7">
        <v>18965473.41</v>
      </c>
      <c r="BA864" s="7">
        <v>6868037.3799999999</v>
      </c>
      <c r="BB864" s="7">
        <v>0</v>
      </c>
      <c r="BC864" s="7"/>
      <c r="BD864" s="7"/>
      <c r="BE864" s="7"/>
      <c r="BF864" s="7"/>
    </row>
    <row r="865" spans="1:58" hidden="1" x14ac:dyDescent="0.25">
      <c r="A865" s="3" t="s">
        <v>1121</v>
      </c>
      <c r="B865" s="3" t="str">
        <f t="shared" si="306"/>
        <v>RS</v>
      </c>
      <c r="C865" s="3" t="s">
        <v>1529</v>
      </c>
      <c r="D865" s="3">
        <v>7</v>
      </c>
      <c r="E865" s="11">
        <f t="shared" si="297"/>
        <v>0</v>
      </c>
      <c r="F865" s="11">
        <f t="shared" si="298"/>
        <v>1</v>
      </c>
      <c r="G865" s="7">
        <v>12.753804560396189</v>
      </c>
      <c r="H865" s="11">
        <f t="shared" si="299"/>
        <v>0.25507609120792379</v>
      </c>
      <c r="I865" s="7">
        <f t="shared" si="300"/>
        <v>-11590526.210986961</v>
      </c>
      <c r="J865" s="7">
        <v>5169464.6399999997</v>
      </c>
      <c r="K865" s="12">
        <v>0.114</v>
      </c>
      <c r="L865" s="7">
        <v>-625505.22</v>
      </c>
      <c r="M865" s="10">
        <f t="shared" si="301"/>
        <v>0.12099999972144118</v>
      </c>
      <c r="N865" s="12">
        <f t="shared" si="302"/>
        <v>0.2349999997214412</v>
      </c>
      <c r="O865" s="7">
        <f t="shared" si="303"/>
        <v>-695431.57265921764</v>
      </c>
      <c r="P865" s="11">
        <f t="shared" si="304"/>
        <v>0.1345268071432669</v>
      </c>
      <c r="Q865" s="12">
        <f t="shared" si="305"/>
        <v>0.24852680714326691</v>
      </c>
      <c r="R865" s="12">
        <f t="shared" si="307"/>
        <v>1.3526807421825715E-2</v>
      </c>
      <c r="S865" s="12">
        <f t="shared" si="308"/>
        <v>5.7560882714297046E-2</v>
      </c>
      <c r="T865" s="7">
        <f t="shared" si="309"/>
        <v>-15559342.470000003</v>
      </c>
      <c r="U865" s="7">
        <f t="shared" si="310"/>
        <v>12913986.619999999</v>
      </c>
      <c r="V865" s="7">
        <f t="shared" si="310"/>
        <v>22049643.940000001</v>
      </c>
      <c r="W865" s="7">
        <f t="shared" si="310"/>
        <v>6423685.1500000004</v>
      </c>
      <c r="X865" s="7">
        <f t="shared" si="310"/>
        <v>0</v>
      </c>
      <c r="Y865" s="7" t="str">
        <f t="shared" si="311"/>
        <v/>
      </c>
      <c r="Z865" s="7" t="str">
        <f t="shared" si="312"/>
        <v/>
      </c>
      <c r="AA865" s="7" t="str">
        <f t="shared" si="313"/>
        <v/>
      </c>
      <c r="AB865" s="7" t="str">
        <f t="shared" si="313"/>
        <v/>
      </c>
      <c r="AC865" s="8" t="str">
        <f t="shared" si="314"/>
        <v/>
      </c>
      <c r="AE865" s="9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>
        <v>8916327.6899999995</v>
      </c>
      <c r="AR865" s="7">
        <v>16492028.810000001</v>
      </c>
      <c r="AS865" s="7">
        <v>5091486.82</v>
      </c>
      <c r="AT865" s="7">
        <v>0</v>
      </c>
      <c r="AU865" s="7">
        <v>10216578.41</v>
      </c>
      <c r="AV865" s="7">
        <v>19374856.489999998</v>
      </c>
      <c r="AW865" s="7">
        <v>4942923.34</v>
      </c>
      <c r="AX865" s="7">
        <v>0</v>
      </c>
      <c r="AY865" s="7">
        <v>12913986.619999999</v>
      </c>
      <c r="AZ865" s="7">
        <v>22049643.940000001</v>
      </c>
      <c r="BA865" s="7">
        <v>6423685.1500000004</v>
      </c>
      <c r="BB865" s="7">
        <v>0</v>
      </c>
      <c r="BC865" s="7"/>
      <c r="BD865" s="7"/>
      <c r="BE865" s="7"/>
      <c r="BF865" s="7"/>
    </row>
    <row r="866" spans="1:58" hidden="1" x14ac:dyDescent="0.25">
      <c r="A866" s="3" t="s">
        <v>202</v>
      </c>
      <c r="B866" s="3" t="str">
        <f t="shared" si="306"/>
        <v>GO</v>
      </c>
      <c r="C866" s="3" t="s">
        <v>1526</v>
      </c>
      <c r="D866" s="3">
        <v>7</v>
      </c>
      <c r="E866" s="11">
        <f t="shared" si="297"/>
        <v>0.53197262267724288</v>
      </c>
      <c r="F866" s="11">
        <f t="shared" si="298"/>
        <v>0.46802737732275712</v>
      </c>
      <c r="G866" s="7">
        <v>14.334368432448528</v>
      </c>
      <c r="H866" s="11">
        <f t="shared" si="299"/>
        <v>0.1341775372603401</v>
      </c>
      <c r="I866" s="7">
        <f t="shared" si="300"/>
        <v>-24390439.456205525</v>
      </c>
      <c r="J866" s="7">
        <v>4425194.05</v>
      </c>
      <c r="K866" s="12">
        <v>0.1479</v>
      </c>
      <c r="L866" s="7">
        <v>-319056.49</v>
      </c>
      <c r="M866" s="10">
        <f t="shared" si="301"/>
        <v>7.2099999772891318E-2</v>
      </c>
      <c r="N866" s="12">
        <f t="shared" si="302"/>
        <v>0.21999999977289131</v>
      </c>
      <c r="O866" s="7">
        <f t="shared" si="303"/>
        <v>-1463426.3673723314</v>
      </c>
      <c r="P866" s="11">
        <f t="shared" si="304"/>
        <v>0.33070332076676534</v>
      </c>
      <c r="Q866" s="12">
        <f t="shared" si="305"/>
        <v>0.47860332076676537</v>
      </c>
      <c r="R866" s="12">
        <f t="shared" si="307"/>
        <v>0.25860332099387406</v>
      </c>
      <c r="S866" s="12">
        <f t="shared" si="308"/>
        <v>1.1754696420946975</v>
      </c>
      <c r="T866" s="7">
        <f t="shared" si="309"/>
        <v>-28170254.880000003</v>
      </c>
      <c r="U866" s="7">
        <f t="shared" si="310"/>
        <v>1326441.77</v>
      </c>
      <c r="V866" s="7">
        <f t="shared" si="310"/>
        <v>13184450.51</v>
      </c>
      <c r="W866" s="7">
        <f t="shared" si="310"/>
        <v>16312246.140000001</v>
      </c>
      <c r="X866" s="7">
        <f t="shared" si="310"/>
        <v>0</v>
      </c>
      <c r="Y866" s="7" t="str">
        <f t="shared" si="311"/>
        <v/>
      </c>
      <c r="Z866" s="7" t="str">
        <f t="shared" si="312"/>
        <v/>
      </c>
      <c r="AA866" s="7" t="str">
        <f t="shared" si="313"/>
        <v/>
      </c>
      <c r="AB866" s="7" t="str">
        <f t="shared" si="313"/>
        <v/>
      </c>
      <c r="AC866" s="8" t="str">
        <f t="shared" si="314"/>
        <v/>
      </c>
      <c r="AE866" s="9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>
        <v>6225963.79</v>
      </c>
      <c r="AR866" s="7">
        <v>8792386.7899999991</v>
      </c>
      <c r="AS866" s="7">
        <v>13774660.140000001</v>
      </c>
      <c r="AT866" s="7">
        <v>534138.18000000005</v>
      </c>
      <c r="AU866" s="7">
        <v>7216153.7199999997</v>
      </c>
      <c r="AV866" s="7">
        <v>10705025.75</v>
      </c>
      <c r="AW866" s="7">
        <v>16228353.710000001</v>
      </c>
      <c r="AX866" s="7">
        <v>361776.79</v>
      </c>
      <c r="AY866" s="7">
        <v>1326441.77</v>
      </c>
      <c r="AZ866" s="7">
        <v>13184450.51</v>
      </c>
      <c r="BA866" s="7">
        <v>16312246.140000001</v>
      </c>
      <c r="BB866" s="7">
        <v>0</v>
      </c>
      <c r="BC866" s="7"/>
      <c r="BD866" s="7"/>
      <c r="BE866" s="7"/>
      <c r="BF866" s="7"/>
    </row>
    <row r="867" spans="1:58" hidden="1" x14ac:dyDescent="0.25">
      <c r="A867" s="3" t="s">
        <v>935</v>
      </c>
      <c r="B867" s="3" t="str">
        <f t="shared" si="306"/>
        <v>RN</v>
      </c>
      <c r="C867" s="3" t="s">
        <v>1528</v>
      </c>
      <c r="D867" s="3">
        <v>4</v>
      </c>
      <c r="E867" s="11">
        <f t="shared" si="297"/>
        <v>0.26670626976609285</v>
      </c>
      <c r="F867" s="11">
        <f t="shared" si="298"/>
        <v>0.73329373023390709</v>
      </c>
      <c r="G867" s="7">
        <v>18.31304911540694</v>
      </c>
      <c r="H867" s="11">
        <f t="shared" si="299"/>
        <v>0.26857688195587015</v>
      </c>
      <c r="I867" s="7">
        <f t="shared" si="300"/>
        <v>-488154290.45703018</v>
      </c>
      <c r="J867" s="7">
        <v>138254847.66999999</v>
      </c>
      <c r="K867" s="12">
        <v>0.11</v>
      </c>
      <c r="L867" s="7">
        <v>-6801584.04</v>
      </c>
      <c r="M867" s="10">
        <f t="shared" si="301"/>
        <v>4.9195989541246883E-2</v>
      </c>
      <c r="N867" s="12">
        <f t="shared" si="302"/>
        <v>0.15919598954124689</v>
      </c>
      <c r="O867" s="7">
        <f t="shared" si="303"/>
        <v>-29289257.427421808</v>
      </c>
      <c r="P867" s="11">
        <f t="shared" si="304"/>
        <v>0.21184976817111131</v>
      </c>
      <c r="Q867" s="12">
        <f t="shared" si="305"/>
        <v>0.32184976817111133</v>
      </c>
      <c r="R867" s="12">
        <f t="shared" si="307"/>
        <v>0.16265377862986444</v>
      </c>
      <c r="S867" s="12">
        <f t="shared" si="308"/>
        <v>1.0217203278712095</v>
      </c>
      <c r="T867" s="7">
        <f t="shared" si="309"/>
        <v>-667403420.00999999</v>
      </c>
      <c r="U867" s="7">
        <f t="shared" si="310"/>
        <v>51851074.880000003</v>
      </c>
      <c r="V867" s="7">
        <f t="shared" si="310"/>
        <v>489402743.43000001</v>
      </c>
      <c r="W867" s="7">
        <f t="shared" si="310"/>
        <v>229851751.46000001</v>
      </c>
      <c r="X867" s="7">
        <f t="shared" si="310"/>
        <v>0</v>
      </c>
      <c r="Y867" s="7" t="str">
        <f t="shared" si="311"/>
        <v/>
      </c>
      <c r="Z867" s="7" t="str">
        <f t="shared" si="312"/>
        <v/>
      </c>
      <c r="AA867" s="7" t="str">
        <f t="shared" si="313"/>
        <v/>
      </c>
      <c r="AB867" s="7" t="str">
        <f t="shared" si="313"/>
        <v/>
      </c>
      <c r="AC867" s="8" t="str">
        <f t="shared" si="314"/>
        <v/>
      </c>
      <c r="AE867" s="9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>
        <v>59827790.270000003</v>
      </c>
      <c r="AR867" s="7">
        <v>262939841.22999999</v>
      </c>
      <c r="AS867" s="7">
        <v>108326356.64</v>
      </c>
      <c r="AT867" s="7">
        <v>0</v>
      </c>
      <c r="AU867" s="7">
        <v>45551078.490000002</v>
      </c>
      <c r="AV867" s="7">
        <v>312262103.36000001</v>
      </c>
      <c r="AW867" s="7">
        <v>188322697.83000001</v>
      </c>
      <c r="AX867" s="7">
        <v>19610500.379999999</v>
      </c>
      <c r="AY867" s="7">
        <v>51851074.880000003</v>
      </c>
      <c r="AZ867" s="7">
        <v>489402743.43000001</v>
      </c>
      <c r="BA867" s="7">
        <v>229851751.46000001</v>
      </c>
      <c r="BB867" s="7">
        <v>0</v>
      </c>
      <c r="BC867" s="7"/>
      <c r="BD867" s="7"/>
      <c r="BE867" s="7"/>
      <c r="BF867" s="7"/>
    </row>
    <row r="868" spans="1:58" hidden="1" x14ac:dyDescent="0.25">
      <c r="A868" s="3" t="s">
        <v>1122</v>
      </c>
      <c r="B868" s="3" t="str">
        <f t="shared" si="306"/>
        <v>RS</v>
      </c>
      <c r="C868" s="3" t="s">
        <v>1529</v>
      </c>
      <c r="D868" s="3">
        <v>6</v>
      </c>
      <c r="E868" s="11">
        <f t="shared" si="297"/>
        <v>0.14072494514172146</v>
      </c>
      <c r="F868" s="11">
        <f t="shared" si="298"/>
        <v>0.8592750548582786</v>
      </c>
      <c r="G868" s="7">
        <v>12.398465801896229</v>
      </c>
      <c r="H868" s="11">
        <f t="shared" si="299"/>
        <v>0.21307384764165746</v>
      </c>
      <c r="I868" s="7">
        <f t="shared" si="300"/>
        <v>-38410212.23988121</v>
      </c>
      <c r="J868" s="7">
        <v>13769384.41</v>
      </c>
      <c r="K868" s="12">
        <v>0.11</v>
      </c>
      <c r="L868" s="7">
        <v>-1919452.19</v>
      </c>
      <c r="M868" s="10">
        <f t="shared" si="301"/>
        <v>0.13940000023574037</v>
      </c>
      <c r="N868" s="12">
        <f t="shared" si="302"/>
        <v>0.24940000023574038</v>
      </c>
      <c r="O868" s="7">
        <f t="shared" si="303"/>
        <v>-2304612.7343928725</v>
      </c>
      <c r="P868" s="11">
        <f t="shared" si="304"/>
        <v>0.16737224161736308</v>
      </c>
      <c r="Q868" s="12">
        <f t="shared" si="305"/>
        <v>0.27737224161736307</v>
      </c>
      <c r="R868" s="12">
        <f t="shared" si="307"/>
        <v>2.7972241381622687E-2</v>
      </c>
      <c r="S868" s="12">
        <f t="shared" si="308"/>
        <v>0.11215814496865462</v>
      </c>
      <c r="T868" s="7">
        <f t="shared" si="309"/>
        <v>-48810440.629999995</v>
      </c>
      <c r="U868" s="7">
        <f t="shared" si="310"/>
        <v>24561537.460000001</v>
      </c>
      <c r="V868" s="7">
        <f t="shared" si="310"/>
        <v>41941594.049999997</v>
      </c>
      <c r="W868" s="7">
        <f t="shared" si="310"/>
        <v>33860707.420000002</v>
      </c>
      <c r="X868" s="7">
        <f t="shared" si="310"/>
        <v>2430323.38</v>
      </c>
      <c r="Y868" s="7" t="str">
        <f t="shared" si="311"/>
        <v/>
      </c>
      <c r="Z868" s="7" t="str">
        <f t="shared" si="312"/>
        <v/>
      </c>
      <c r="AA868" s="7" t="str">
        <f t="shared" si="313"/>
        <v/>
      </c>
      <c r="AB868" s="7" t="str">
        <f t="shared" si="313"/>
        <v/>
      </c>
      <c r="AC868" s="8" t="str">
        <f t="shared" si="314"/>
        <v/>
      </c>
      <c r="AE868" s="9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>
        <v>17802635.75</v>
      </c>
      <c r="AR868" s="7">
        <v>21363516.260000002</v>
      </c>
      <c r="AS868" s="7">
        <v>34235587.520000003</v>
      </c>
      <c r="AT868" s="7">
        <v>0</v>
      </c>
      <c r="AU868" s="7">
        <v>21645667.940000001</v>
      </c>
      <c r="AV868" s="7">
        <v>35936349.490000002</v>
      </c>
      <c r="AW868" s="7">
        <v>28941019.690000001</v>
      </c>
      <c r="AX868" s="7">
        <v>0</v>
      </c>
      <c r="AY868" s="7">
        <v>24561537.460000001</v>
      </c>
      <c r="AZ868" s="7">
        <v>41941594.049999997</v>
      </c>
      <c r="BA868" s="7">
        <v>33860707.420000002</v>
      </c>
      <c r="BB868" s="7">
        <v>2430323.38</v>
      </c>
      <c r="BC868" s="7"/>
      <c r="BD868" s="7"/>
      <c r="BE868" s="7"/>
      <c r="BF868" s="7"/>
    </row>
    <row r="869" spans="1:58" hidden="1" x14ac:dyDescent="0.25">
      <c r="A869" s="3" t="s">
        <v>203</v>
      </c>
      <c r="B869" s="3" t="str">
        <f t="shared" si="306"/>
        <v>GO</v>
      </c>
      <c r="C869" s="3" t="s">
        <v>1526</v>
      </c>
      <c r="D869" s="3">
        <v>6</v>
      </c>
      <c r="E869" s="11">
        <f t="shared" si="297"/>
        <v>0.27979748733316201</v>
      </c>
      <c r="F869" s="11">
        <f t="shared" si="298"/>
        <v>0.72020251266683799</v>
      </c>
      <c r="G869" s="7">
        <v>19.750691963226586</v>
      </c>
      <c r="H869" s="11">
        <f t="shared" si="299"/>
        <v>0.2844899595764902</v>
      </c>
      <c r="I869" s="7">
        <f t="shared" si="300"/>
        <v>-28063352.451235496</v>
      </c>
      <c r="J869" s="7">
        <v>8364959.2000000002</v>
      </c>
      <c r="K869" s="12">
        <v>0.13</v>
      </c>
      <c r="L869" s="7">
        <v>-206924.18</v>
      </c>
      <c r="M869" s="10">
        <f t="shared" si="301"/>
        <v>2.47370220287506E-2</v>
      </c>
      <c r="N869" s="12">
        <f t="shared" si="302"/>
        <v>0.15473702202875061</v>
      </c>
      <c r="O869" s="7">
        <f t="shared" si="303"/>
        <v>-1683801.1470741297</v>
      </c>
      <c r="P869" s="11">
        <f t="shared" si="304"/>
        <v>0.20129221276705445</v>
      </c>
      <c r="Q869" s="12">
        <f t="shared" si="305"/>
        <v>0.33129221276705445</v>
      </c>
      <c r="R869" s="12">
        <f t="shared" si="307"/>
        <v>0.17655519073830384</v>
      </c>
      <c r="S869" s="12">
        <f t="shared" si="308"/>
        <v>1.1410016066193864</v>
      </c>
      <c r="T869" s="7">
        <f t="shared" si="309"/>
        <v>-39221465.619999997</v>
      </c>
      <c r="U869" s="7">
        <f t="shared" si="310"/>
        <v>5944305.7000000002</v>
      </c>
      <c r="V869" s="7">
        <f t="shared" si="310"/>
        <v>28247398.09</v>
      </c>
      <c r="W869" s="7">
        <f t="shared" si="310"/>
        <v>21276109.329999998</v>
      </c>
      <c r="X869" s="7">
        <f t="shared" si="310"/>
        <v>4357736.0999999996</v>
      </c>
      <c r="Y869" s="7" t="str">
        <f t="shared" si="311"/>
        <v/>
      </c>
      <c r="Z869" s="7" t="str">
        <f t="shared" si="312"/>
        <v/>
      </c>
      <c r="AA869" s="7" t="str">
        <f t="shared" si="313"/>
        <v/>
      </c>
      <c r="AB869" s="7" t="str">
        <f t="shared" si="313"/>
        <v/>
      </c>
      <c r="AC869" s="8" t="str">
        <f t="shared" si="314"/>
        <v/>
      </c>
      <c r="AE869" s="9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>
        <v>3911915.69</v>
      </c>
      <c r="AR869" s="7">
        <v>25671082.34</v>
      </c>
      <c r="AS869" s="7">
        <v>9002380.1300000008</v>
      </c>
      <c r="AT869" s="7">
        <v>0</v>
      </c>
      <c r="AU869" s="7">
        <v>5023004.93</v>
      </c>
      <c r="AV869" s="7">
        <v>26197522.370000001</v>
      </c>
      <c r="AW869" s="7">
        <v>14677896.85</v>
      </c>
      <c r="AX869" s="7">
        <v>4282939.49</v>
      </c>
      <c r="AY869" s="7">
        <v>5944305.7000000002</v>
      </c>
      <c r="AZ869" s="7">
        <v>28247398.09</v>
      </c>
      <c r="BA869" s="7">
        <v>21276109.329999998</v>
      </c>
      <c r="BB869" s="7">
        <v>4357736.0999999996</v>
      </c>
      <c r="BC869" s="7"/>
      <c r="BD869" s="7"/>
      <c r="BE869" s="7"/>
      <c r="BF869" s="7"/>
    </row>
    <row r="870" spans="1:58" hidden="1" x14ac:dyDescent="0.25">
      <c r="A870" s="3" t="s">
        <v>823</v>
      </c>
      <c r="B870" s="3" t="str">
        <f t="shared" ref="B870:B922" si="315">RIGHT(A870,2)</f>
        <v>PR</v>
      </c>
      <c r="C870" s="3" t="s">
        <v>1529</v>
      </c>
      <c r="D870" s="3">
        <v>7</v>
      </c>
      <c r="E870" s="11">
        <f t="shared" ref="E870:E922" si="316">IF(U870+X870&gt;=W870,0,(U870+X870-W870)/T870)</f>
        <v>4.7506235495101537E-2</v>
      </c>
      <c r="F870" s="11">
        <f t="shared" ref="F870:F922" si="317">IF(T870&gt;=0,0,1-E870)</f>
        <v>0.95249376450489842</v>
      </c>
      <c r="G870" s="7">
        <v>37.564144619994721</v>
      </c>
      <c r="H870" s="11">
        <f t="shared" ref="H870:H922" si="318">IF(T870&gt;0,"",G870*$G$2*F870/100)</f>
        <v>0.71559227039010398</v>
      </c>
      <c r="I870" s="7">
        <f t="shared" ref="I870:I922" si="319">IF(T870&gt;0,"",T870*(1-H870))</f>
        <v>-5962557.6599099375</v>
      </c>
      <c r="J870" s="7">
        <v>4488859.2499999991</v>
      </c>
      <c r="K870" s="12">
        <v>0.11</v>
      </c>
      <c r="L870" s="7">
        <v>-205789</v>
      </c>
      <c r="M870" s="10">
        <f t="shared" ref="M870:M922" si="320">L870*-1/J870</f>
        <v>4.584438685619293E-2</v>
      </c>
      <c r="N870" s="12">
        <f t="shared" ref="N870:N922" si="321">M870+K870</f>
        <v>0.15584438685619292</v>
      </c>
      <c r="O870" s="7">
        <f t="shared" ref="O870:O922" si="322">6%*I870</f>
        <v>-357753.45959459624</v>
      </c>
      <c r="P870" s="11">
        <f t="shared" ref="P870:P922" si="323">O870*-1/J870</f>
        <v>7.9698079104306138E-2</v>
      </c>
      <c r="Q870" s="12">
        <f t="shared" ref="Q870:Q922" si="324">P870+K870</f>
        <v>0.18969807910430614</v>
      </c>
      <c r="R870" s="12">
        <f t="shared" ref="R870:R922" si="325">Q870-N870</f>
        <v>3.3853692248113215E-2</v>
      </c>
      <c r="S870" s="12">
        <f t="shared" ref="S870:S922" si="326">Q870/N870-1</f>
        <v>0.21722753658976557</v>
      </c>
      <c r="T870" s="7">
        <f t="shared" si="309"/>
        <v>-20964822.82</v>
      </c>
      <c r="U870" s="7">
        <f t="shared" si="310"/>
        <v>10364367.98</v>
      </c>
      <c r="V870" s="7">
        <f t="shared" si="310"/>
        <v>19968863.010000002</v>
      </c>
      <c r="W870" s="7">
        <f t="shared" si="310"/>
        <v>11751258.01</v>
      </c>
      <c r="X870" s="7">
        <f t="shared" si="310"/>
        <v>390930.22</v>
      </c>
      <c r="Y870" s="7" t="str">
        <f t="shared" si="311"/>
        <v/>
      </c>
      <c r="Z870" s="7" t="str">
        <f t="shared" si="312"/>
        <v/>
      </c>
      <c r="AA870" s="7" t="str">
        <f t="shared" si="313"/>
        <v/>
      </c>
      <c r="AB870" s="7" t="str">
        <f t="shared" si="313"/>
        <v/>
      </c>
      <c r="AC870" s="8" t="str">
        <f t="shared" si="314"/>
        <v/>
      </c>
      <c r="AE870" s="9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>
        <v>7135494.9100000001</v>
      </c>
      <c r="AR870" s="7">
        <v>14226679.279999999</v>
      </c>
      <c r="AS870" s="7">
        <v>9573297.7300000004</v>
      </c>
      <c r="AT870" s="7">
        <v>140759.94</v>
      </c>
      <c r="AU870" s="7">
        <v>8264999.4299999997</v>
      </c>
      <c r="AV870" s="7">
        <v>17446023.68</v>
      </c>
      <c r="AW870" s="7">
        <v>10139191.92</v>
      </c>
      <c r="AX870" s="7">
        <v>86499.85</v>
      </c>
      <c r="AY870" s="7">
        <v>9384157.8900000006</v>
      </c>
      <c r="AZ870" s="7">
        <v>16213303.18</v>
      </c>
      <c r="BA870" s="7">
        <v>13144777.07</v>
      </c>
      <c r="BB870" s="7">
        <v>520789.77</v>
      </c>
      <c r="BC870" s="7">
        <v>10364367.98</v>
      </c>
      <c r="BD870" s="7">
        <v>19968863.010000002</v>
      </c>
      <c r="BE870" s="7">
        <v>11751258.01</v>
      </c>
      <c r="BF870" s="7">
        <v>390930.22</v>
      </c>
    </row>
    <row r="871" spans="1:58" hidden="1" x14ac:dyDescent="0.25">
      <c r="A871" s="3" t="s">
        <v>384</v>
      </c>
      <c r="B871" s="3" t="str">
        <f t="shared" si="315"/>
        <v>MG</v>
      </c>
      <c r="C871" s="3" t="s">
        <v>1530</v>
      </c>
      <c r="D871" s="3">
        <v>4</v>
      </c>
      <c r="E871" s="11">
        <f t="shared" si="316"/>
        <v>8.4696383768502526E-2</v>
      </c>
      <c r="F871" s="11">
        <f t="shared" si="317"/>
        <v>0.91530361623149747</v>
      </c>
      <c r="G871" s="7">
        <v>6.5597584547291028</v>
      </c>
      <c r="H871" s="11">
        <f t="shared" si="318"/>
        <v>0.12008341270437375</v>
      </c>
      <c r="I871" s="7">
        <f t="shared" si="319"/>
        <v>-263866180.29251996</v>
      </c>
      <c r="J871" s="7">
        <v>76259541.968571424</v>
      </c>
      <c r="K871" s="12">
        <v>0.11</v>
      </c>
      <c r="L871" s="7">
        <v>-6435183.6200000001</v>
      </c>
      <c r="M871" s="10">
        <f t="shared" si="320"/>
        <v>8.4385290730596169E-2</v>
      </c>
      <c r="N871" s="12">
        <f t="shared" si="321"/>
        <v>0.19438529073059618</v>
      </c>
      <c r="O871" s="7">
        <f t="shared" si="322"/>
        <v>-15831970.817551197</v>
      </c>
      <c r="P871" s="11">
        <f t="shared" si="323"/>
        <v>0.207606424178052</v>
      </c>
      <c r="Q871" s="12">
        <f t="shared" si="324"/>
        <v>0.31760642417805202</v>
      </c>
      <c r="R871" s="12">
        <f t="shared" si="325"/>
        <v>0.12322113344745583</v>
      </c>
      <c r="S871" s="12">
        <f t="shared" si="326"/>
        <v>0.63390153125439586</v>
      </c>
      <c r="T871" s="7">
        <f t="shared" si="309"/>
        <v>-299876356.58000004</v>
      </c>
      <c r="U871" s="7">
        <f t="shared" si="310"/>
        <v>168161234.56</v>
      </c>
      <c r="V871" s="7">
        <f t="shared" si="310"/>
        <v>274477913.60000002</v>
      </c>
      <c r="W871" s="7">
        <f t="shared" si="310"/>
        <v>193559677.53999999</v>
      </c>
      <c r="X871" s="7">
        <f t="shared" si="310"/>
        <v>0</v>
      </c>
      <c r="Y871" s="7" t="str">
        <f t="shared" si="311"/>
        <v/>
      </c>
      <c r="Z871" s="7" t="str">
        <f t="shared" si="312"/>
        <v/>
      </c>
      <c r="AA871" s="7" t="str">
        <f t="shared" si="313"/>
        <v/>
      </c>
      <c r="AB871" s="7" t="str">
        <f t="shared" si="313"/>
        <v/>
      </c>
      <c r="AC871" s="8" t="str">
        <f t="shared" si="314"/>
        <v/>
      </c>
      <c r="AE871" s="9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>
        <v>124265129.76000001</v>
      </c>
      <c r="AR871" s="7">
        <v>210595803.30000001</v>
      </c>
      <c r="AS871" s="7">
        <v>100580037.13</v>
      </c>
      <c r="AT871" s="7">
        <v>0</v>
      </c>
      <c r="AU871" s="7">
        <v>144903790.33000001</v>
      </c>
      <c r="AV871" s="7">
        <v>241253864.86000001</v>
      </c>
      <c r="AW871" s="7">
        <v>142577122.97999999</v>
      </c>
      <c r="AX871" s="7">
        <v>0</v>
      </c>
      <c r="AY871" s="7">
        <v>168161234.56</v>
      </c>
      <c r="AZ871" s="7">
        <v>274477913.60000002</v>
      </c>
      <c r="BA871" s="7">
        <v>193559677.53999999</v>
      </c>
      <c r="BB871" s="7">
        <v>0</v>
      </c>
      <c r="BC871" s="7"/>
      <c r="BD871" s="7"/>
      <c r="BE871" s="7"/>
      <c r="BF871" s="7"/>
    </row>
    <row r="872" spans="1:58" hidden="1" x14ac:dyDescent="0.25">
      <c r="A872" s="3" t="s">
        <v>20</v>
      </c>
      <c r="B872" s="3" t="str">
        <f t="shared" si="315"/>
        <v>AL</v>
      </c>
      <c r="C872" s="3" t="s">
        <v>1528</v>
      </c>
      <c r="D872" s="3">
        <v>6</v>
      </c>
      <c r="E872" s="11">
        <f t="shared" si="316"/>
        <v>0.27008178867365423</v>
      </c>
      <c r="F872" s="11">
        <f t="shared" si="317"/>
        <v>0.72991821132634582</v>
      </c>
      <c r="G872" s="7">
        <v>36.00629912372488</v>
      </c>
      <c r="H872" s="11">
        <f t="shared" si="318"/>
        <v>0.52563306905741269</v>
      </c>
      <c r="I872" s="7">
        <f t="shared" si="319"/>
        <v>-58450150.739125356</v>
      </c>
      <c r="J872" s="7">
        <v>15035875.009999998</v>
      </c>
      <c r="K872" s="12">
        <v>0.13</v>
      </c>
      <c r="L872" s="7">
        <v>0</v>
      </c>
      <c r="M872" s="10">
        <f t="shared" si="320"/>
        <v>0</v>
      </c>
      <c r="N872" s="12">
        <f t="shared" si="321"/>
        <v>0.13</v>
      </c>
      <c r="O872" s="7">
        <f t="shared" si="322"/>
        <v>-3507009.0443475214</v>
      </c>
      <c r="P872" s="11">
        <f t="shared" si="323"/>
        <v>0.23324276385744722</v>
      </c>
      <c r="Q872" s="12">
        <f t="shared" si="324"/>
        <v>0.36324276385744725</v>
      </c>
      <c r="R872" s="12">
        <f t="shared" si="325"/>
        <v>0.23324276385744724</v>
      </c>
      <c r="S872" s="12">
        <f t="shared" si="326"/>
        <v>1.7941751065957479</v>
      </c>
      <c r="T872" s="7">
        <f t="shared" si="309"/>
        <v>-123217169.93000001</v>
      </c>
      <c r="U872" s="7">
        <f t="shared" si="310"/>
        <v>5621974.7000000002</v>
      </c>
      <c r="V872" s="7">
        <f t="shared" si="310"/>
        <v>89938456.280000001</v>
      </c>
      <c r="W872" s="7">
        <f t="shared" si="310"/>
        <v>44799850.340000004</v>
      </c>
      <c r="X872" s="7">
        <f t="shared" ref="X872:X921" si="327">IF(SUM($BC872:$BF872)&lt;&gt;0,BF872,IF(SUM($AY872:$BB872)&lt;&gt;0,BB872,IF(SUM($AU872:$AX872)&lt;&gt;0,AX872,IF(SUM($AQ872:$AT872)&lt;&gt;0,AT872,""))))</f>
        <v>5899161.9900000002</v>
      </c>
      <c r="Y872" s="7" t="str">
        <f t="shared" si="311"/>
        <v/>
      </c>
      <c r="Z872" s="7" t="str">
        <f t="shared" si="312"/>
        <v/>
      </c>
      <c r="AA872" s="7" t="str">
        <f t="shared" si="313"/>
        <v/>
      </c>
      <c r="AB872" s="7" t="str">
        <f t="shared" si="313"/>
        <v/>
      </c>
      <c r="AC872" s="8" t="str">
        <f t="shared" si="314"/>
        <v/>
      </c>
      <c r="AE872" s="9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>
        <v>5620903.0800000001</v>
      </c>
      <c r="AR872" s="7">
        <v>73091031.030000001</v>
      </c>
      <c r="AS872" s="7">
        <v>29248885.030000001</v>
      </c>
      <c r="AT872" s="7">
        <v>3217177.1</v>
      </c>
      <c r="AU872" s="7">
        <v>5336483.08</v>
      </c>
      <c r="AV872" s="7">
        <v>91015448.25</v>
      </c>
      <c r="AW872" s="7">
        <v>37028597.25</v>
      </c>
      <c r="AX872" s="7">
        <v>4199035</v>
      </c>
      <c r="AY872" s="7">
        <v>5621974.7000000002</v>
      </c>
      <c r="AZ872" s="7">
        <v>89938456.280000001</v>
      </c>
      <c r="BA872" s="7">
        <v>44799850.340000004</v>
      </c>
      <c r="BB872" s="7">
        <v>5899161.9900000002</v>
      </c>
      <c r="BC872" s="7"/>
      <c r="BD872" s="7"/>
      <c r="BE872" s="7"/>
      <c r="BF872" s="7"/>
    </row>
    <row r="873" spans="1:58" hidden="1" x14ac:dyDescent="0.25">
      <c r="A873" s="3" t="s">
        <v>726</v>
      </c>
      <c r="B873" s="3" t="str">
        <f t="shared" si="315"/>
        <v>PI</v>
      </c>
      <c r="C873" s="3" t="s">
        <v>1528</v>
      </c>
      <c r="D873" s="3">
        <v>7</v>
      </c>
      <c r="E873" s="11">
        <f t="shared" si="316"/>
        <v>2.1919501798274701E-2</v>
      </c>
      <c r="F873" s="11">
        <f t="shared" si="317"/>
        <v>0.97808049820172527</v>
      </c>
      <c r="G873" s="7">
        <v>23.15934489181717</v>
      </c>
      <c r="H873" s="11">
        <f t="shared" si="318"/>
        <v>0.45303407179628236</v>
      </c>
      <c r="I873" s="7">
        <f t="shared" si="319"/>
        <v>-15482378.439261587</v>
      </c>
      <c r="J873" s="7">
        <v>8515807.5600000005</v>
      </c>
      <c r="K873" s="12">
        <v>0.11</v>
      </c>
      <c r="L873" s="7">
        <v>0</v>
      </c>
      <c r="M873" s="10">
        <f t="shared" si="320"/>
        <v>0</v>
      </c>
      <c r="N873" s="12">
        <f t="shared" si="321"/>
        <v>0.11</v>
      </c>
      <c r="O873" s="7">
        <f t="shared" si="322"/>
        <v>-928942.70635569526</v>
      </c>
      <c r="P873" s="11">
        <f t="shared" si="323"/>
        <v>0.10908451134089452</v>
      </c>
      <c r="Q873" s="12">
        <f t="shared" si="324"/>
        <v>0.21908451134089452</v>
      </c>
      <c r="R873" s="12">
        <f t="shared" si="325"/>
        <v>0.10908451134089452</v>
      </c>
      <c r="S873" s="12">
        <f t="shared" si="326"/>
        <v>0.99167737582631377</v>
      </c>
      <c r="T873" s="7">
        <f t="shared" ref="T873:T922" si="328">IF(SUM(U873:X873)&lt;&gt;0,U873-V873-W873+X873,"")</f>
        <v>-28305928.470000003</v>
      </c>
      <c r="U873" s="7">
        <f t="shared" ref="U873:X922" si="329">IF(SUM($BC873:$BF873)&lt;&gt;0,BC873,IF(SUM($AY873:$BB873)&lt;&gt;0,AY873,IF(SUM($AU873:$AX873)&lt;&gt;0,AU873,IF(SUM($AQ873:$AT873)&lt;&gt;0,AQ873,""))))</f>
        <v>3502271.34</v>
      </c>
      <c r="V873" s="7">
        <f t="shared" si="329"/>
        <v>27685476.620000001</v>
      </c>
      <c r="W873" s="7">
        <f t="shared" si="329"/>
        <v>4122723.19</v>
      </c>
      <c r="X873" s="7">
        <f t="shared" si="327"/>
        <v>0</v>
      </c>
      <c r="Y873" s="7" t="str">
        <f t="shared" ref="Y873:Y922" si="330">IF(SUM(AA873:AC873)&lt;&gt;0,AA873-(AB873/3)-(AC873/3),"")</f>
        <v/>
      </c>
      <c r="Z873" s="7" t="str">
        <f t="shared" ref="Z873:Z922" si="331">IF(SUM(AA873:AC873)&lt;&gt;0,AA873-AB873-AC873,"")</f>
        <v/>
      </c>
      <c r="AA873" s="7" t="str">
        <f t="shared" ref="AA873:AB922" si="332">IF(SUM($AN873:$AP873)&lt;&gt;0,AN873,IF(SUM($AK873:$AM873)&lt;&gt;0,AK873,IF(SUM($AH873:$AJ873)&lt;&gt;0,AH873,IF(SUM($AE873:$AG873)&lt;&gt;0,AE873,""))))</f>
        <v/>
      </c>
      <c r="AB873" s="7" t="str">
        <f t="shared" si="332"/>
        <v/>
      </c>
      <c r="AC873" s="8" t="str">
        <f t="shared" ref="AC873:AC922" si="333">IF(SUM($AN873:$AP873)&lt;&gt;0,AP873,IF(SUM($AK873:$AM873)&lt;&gt;0,AM873,IF(SUM($AH873:$AJ873)&lt;&gt;0,AJ873,IF(SUM($AE873:$AG873)&lt;&gt;0,AG873,""))))</f>
        <v/>
      </c>
      <c r="AE873" s="9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>
        <v>1032081.44</v>
      </c>
      <c r="AR873" s="7">
        <v>21418410.719999999</v>
      </c>
      <c r="AS873" s="7">
        <v>2193005.4500000002</v>
      </c>
      <c r="AT873" s="7">
        <v>0</v>
      </c>
      <c r="AU873" s="7">
        <v>1868464.91</v>
      </c>
      <c r="AV873" s="7">
        <v>21138797.210000001</v>
      </c>
      <c r="AW873" s="7">
        <v>3639263.11</v>
      </c>
      <c r="AX873" s="7">
        <v>0</v>
      </c>
      <c r="AY873" s="7">
        <v>3502271.34</v>
      </c>
      <c r="AZ873" s="7">
        <v>27685476.620000001</v>
      </c>
      <c r="BA873" s="7">
        <v>4122723.19</v>
      </c>
      <c r="BB873" s="7">
        <v>0</v>
      </c>
      <c r="BC873" s="7"/>
      <c r="BD873" s="7"/>
      <c r="BE873" s="7"/>
      <c r="BF873" s="7"/>
    </row>
    <row r="874" spans="1:58" hidden="1" x14ac:dyDescent="0.25">
      <c r="A874" s="3" t="s">
        <v>204</v>
      </c>
      <c r="B874" s="3" t="str">
        <f t="shared" si="315"/>
        <v>GO</v>
      </c>
      <c r="C874" s="3" t="s">
        <v>1526</v>
      </c>
      <c r="D874" s="3">
        <v>7</v>
      </c>
      <c r="E874" s="11">
        <f t="shared" si="316"/>
        <v>0.36142265603274459</v>
      </c>
      <c r="F874" s="11">
        <f t="shared" si="317"/>
        <v>0.63857734396725541</v>
      </c>
      <c r="G874" s="7">
        <v>18.539632328551967</v>
      </c>
      <c r="H874" s="11">
        <f t="shared" si="318"/>
        <v>0.23677978340992353</v>
      </c>
      <c r="I874" s="7">
        <f t="shared" si="319"/>
        <v>-22717120.770219225</v>
      </c>
      <c r="J874" s="7">
        <v>3535079.86</v>
      </c>
      <c r="K874" s="12">
        <v>0.11</v>
      </c>
      <c r="L874" s="7">
        <v>-365173.75</v>
      </c>
      <c r="M874" s="10">
        <f t="shared" si="320"/>
        <v>0.10330000013069011</v>
      </c>
      <c r="N874" s="12">
        <f t="shared" si="321"/>
        <v>0.21330000013069011</v>
      </c>
      <c r="O874" s="7">
        <f t="shared" si="322"/>
        <v>-1363027.2462131535</v>
      </c>
      <c r="P874" s="11">
        <f t="shared" si="323"/>
        <v>0.38557184001301559</v>
      </c>
      <c r="Q874" s="12">
        <f t="shared" si="324"/>
        <v>0.49557184001301557</v>
      </c>
      <c r="R874" s="12">
        <f t="shared" si="325"/>
        <v>0.28227183988232546</v>
      </c>
      <c r="S874" s="12">
        <f t="shared" si="326"/>
        <v>1.323356023016296</v>
      </c>
      <c r="T874" s="7">
        <f t="shared" si="328"/>
        <v>-29764831.010000002</v>
      </c>
      <c r="U874" s="7">
        <f t="shared" si="329"/>
        <v>8315465.3600000003</v>
      </c>
      <c r="V874" s="7">
        <f t="shared" si="329"/>
        <v>19007146.73</v>
      </c>
      <c r="W874" s="7">
        <f t="shared" si="329"/>
        <v>19073149.640000001</v>
      </c>
      <c r="X874" s="7">
        <f t="shared" si="327"/>
        <v>0</v>
      </c>
      <c r="Y874" s="7" t="str">
        <f t="shared" si="330"/>
        <v/>
      </c>
      <c r="Z874" s="7" t="str">
        <f t="shared" si="331"/>
        <v/>
      </c>
      <c r="AA874" s="7" t="str">
        <f t="shared" si="332"/>
        <v/>
      </c>
      <c r="AB874" s="7" t="str">
        <f t="shared" si="332"/>
        <v/>
      </c>
      <c r="AC874" s="8" t="str">
        <f t="shared" si="333"/>
        <v/>
      </c>
      <c r="AE874" s="9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>
        <v>6203374.25</v>
      </c>
      <c r="AR874" s="7">
        <v>17085927.670000002</v>
      </c>
      <c r="AS874" s="7">
        <v>16433991.85</v>
      </c>
      <c r="AT874" s="7">
        <v>0</v>
      </c>
      <c r="AU874" s="7">
        <v>8315465.3600000003</v>
      </c>
      <c r="AV874" s="7">
        <v>19007146.73</v>
      </c>
      <c r="AW874" s="7">
        <v>19073149.640000001</v>
      </c>
      <c r="AX874" s="7">
        <v>0</v>
      </c>
      <c r="AY874" s="7"/>
      <c r="AZ874" s="7"/>
      <c r="BA874" s="7"/>
      <c r="BB874" s="7"/>
      <c r="BC874" s="7"/>
      <c r="BD874" s="7"/>
      <c r="BE874" s="7"/>
      <c r="BF874" s="7"/>
    </row>
    <row r="875" spans="1:58" hidden="1" x14ac:dyDescent="0.25">
      <c r="A875" s="3" t="s">
        <v>385</v>
      </c>
      <c r="B875" s="3" t="str">
        <f t="shared" si="315"/>
        <v>MG</v>
      </c>
      <c r="C875" s="3" t="s">
        <v>1530</v>
      </c>
      <c r="D875" s="3">
        <v>6</v>
      </c>
      <c r="E875" s="11">
        <f t="shared" si="316"/>
        <v>0</v>
      </c>
      <c r="F875" s="11">
        <f t="shared" si="317"/>
        <v>1</v>
      </c>
      <c r="G875" s="7">
        <v>8.1677548224606173</v>
      </c>
      <c r="H875" s="11">
        <f t="shared" si="318"/>
        <v>0.16335509644921234</v>
      </c>
      <c r="I875" s="7">
        <f t="shared" si="319"/>
        <v>-17347398.266376641</v>
      </c>
      <c r="J875" s="7">
        <v>11614300.91</v>
      </c>
      <c r="K875" s="12">
        <v>0.1996</v>
      </c>
      <c r="L875" s="7">
        <v>-691578.82</v>
      </c>
      <c r="M875" s="10">
        <f t="shared" si="320"/>
        <v>5.9545453950185276E-2</v>
      </c>
      <c r="N875" s="12">
        <f t="shared" si="321"/>
        <v>0.25914545395018529</v>
      </c>
      <c r="O875" s="7">
        <f t="shared" si="322"/>
        <v>-1040843.8959825984</v>
      </c>
      <c r="P875" s="11">
        <f t="shared" si="323"/>
        <v>8.9617438367420296E-2</v>
      </c>
      <c r="Q875" s="12">
        <f t="shared" si="324"/>
        <v>0.28921743836742031</v>
      </c>
      <c r="R875" s="12">
        <f t="shared" si="325"/>
        <v>3.007198441723502E-2</v>
      </c>
      <c r="S875" s="12">
        <f t="shared" si="326"/>
        <v>0.11604287846398287</v>
      </c>
      <c r="T875" s="7">
        <f t="shared" si="328"/>
        <v>-20734481.489999998</v>
      </c>
      <c r="U875" s="7">
        <f t="shared" si="329"/>
        <v>44337531.420000002</v>
      </c>
      <c r="V875" s="7">
        <f t="shared" si="329"/>
        <v>32049145.82</v>
      </c>
      <c r="W875" s="7">
        <f t="shared" si="329"/>
        <v>33022867.09</v>
      </c>
      <c r="X875" s="7">
        <f t="shared" si="327"/>
        <v>0</v>
      </c>
      <c r="Y875" s="7" t="str">
        <f t="shared" si="330"/>
        <v/>
      </c>
      <c r="Z875" s="7" t="str">
        <f t="shared" si="331"/>
        <v/>
      </c>
      <c r="AA875" s="7" t="str">
        <f t="shared" si="332"/>
        <v/>
      </c>
      <c r="AB875" s="7" t="str">
        <f t="shared" si="332"/>
        <v/>
      </c>
      <c r="AC875" s="8" t="str">
        <f t="shared" si="333"/>
        <v/>
      </c>
      <c r="AE875" s="9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>
        <v>33562625.289999999</v>
      </c>
      <c r="AR875" s="7">
        <v>23426394.579999998</v>
      </c>
      <c r="AS875" s="7">
        <v>26370896.079999998</v>
      </c>
      <c r="AT875" s="7">
        <v>0</v>
      </c>
      <c r="AU875" s="7">
        <v>37276586.450000003</v>
      </c>
      <c r="AV875" s="7">
        <v>25314943.300000001</v>
      </c>
      <c r="AW875" s="7">
        <v>30103828.149999999</v>
      </c>
      <c r="AX875" s="7">
        <v>0</v>
      </c>
      <c r="AY875" s="7">
        <v>44337531.420000002</v>
      </c>
      <c r="AZ875" s="7">
        <v>32049145.82</v>
      </c>
      <c r="BA875" s="7">
        <v>33022867.09</v>
      </c>
      <c r="BB875" s="7">
        <v>0</v>
      </c>
      <c r="BC875" s="7"/>
      <c r="BD875" s="7"/>
      <c r="BE875" s="7"/>
      <c r="BF875" s="7"/>
    </row>
    <row r="876" spans="1:58" hidden="1" x14ac:dyDescent="0.25">
      <c r="A876" s="3" t="s">
        <v>386</v>
      </c>
      <c r="B876" s="3" t="str">
        <f t="shared" si="315"/>
        <v>MG</v>
      </c>
      <c r="C876" s="3" t="s">
        <v>1530</v>
      </c>
      <c r="D876" s="3">
        <v>6</v>
      </c>
      <c r="E876" s="11">
        <f t="shared" si="316"/>
        <v>0.41505051608045967</v>
      </c>
      <c r="F876" s="11">
        <f t="shared" si="317"/>
        <v>0.58494948391954038</v>
      </c>
      <c r="G876" s="7">
        <v>8.582914954680632</v>
      </c>
      <c r="H876" s="11">
        <f t="shared" si="318"/>
        <v>0.10041143346531482</v>
      </c>
      <c r="I876" s="7">
        <f t="shared" si="319"/>
        <v>-113617176.50440605</v>
      </c>
      <c r="J876" s="7">
        <v>22088865.629999999</v>
      </c>
      <c r="K876" s="12">
        <v>0.11</v>
      </c>
      <c r="L876" s="7">
        <v>-2416521.9</v>
      </c>
      <c r="M876" s="10">
        <f t="shared" si="320"/>
        <v>0.10940000000353119</v>
      </c>
      <c r="N876" s="12">
        <f t="shared" si="321"/>
        <v>0.21940000000353119</v>
      </c>
      <c r="O876" s="7">
        <f t="shared" si="322"/>
        <v>-6817030.5902643623</v>
      </c>
      <c r="P876" s="11">
        <f t="shared" si="323"/>
        <v>0.30861841003758067</v>
      </c>
      <c r="Q876" s="12">
        <f t="shared" si="324"/>
        <v>0.41861841003758066</v>
      </c>
      <c r="R876" s="12">
        <f t="shared" si="325"/>
        <v>0.19921841003404947</v>
      </c>
      <c r="S876" s="12">
        <f t="shared" si="326"/>
        <v>0.90801463095188284</v>
      </c>
      <c r="T876" s="7">
        <f t="shared" si="328"/>
        <v>-126299044.62</v>
      </c>
      <c r="U876" s="7">
        <f t="shared" si="329"/>
        <v>1040808.12</v>
      </c>
      <c r="V876" s="7">
        <f t="shared" si="329"/>
        <v>73878560.969999999</v>
      </c>
      <c r="W876" s="7">
        <f t="shared" si="329"/>
        <v>53461291.770000003</v>
      </c>
      <c r="X876" s="7">
        <f t="shared" si="327"/>
        <v>0</v>
      </c>
      <c r="Y876" s="7" t="str">
        <f t="shared" si="330"/>
        <v/>
      </c>
      <c r="Z876" s="7" t="str">
        <f t="shared" si="331"/>
        <v/>
      </c>
      <c r="AA876" s="7" t="str">
        <f t="shared" si="332"/>
        <v/>
      </c>
      <c r="AB876" s="7" t="str">
        <f t="shared" si="332"/>
        <v/>
      </c>
      <c r="AC876" s="8" t="str">
        <f t="shared" si="333"/>
        <v/>
      </c>
      <c r="AE876" s="9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>
        <v>4792974.6500000004</v>
      </c>
      <c r="AR876" s="7">
        <v>67314400.769999996</v>
      </c>
      <c r="AS876" s="7">
        <v>37480186.5</v>
      </c>
      <c r="AT876" s="7">
        <v>15838219.439999999</v>
      </c>
      <c r="AU876" s="7">
        <v>3942930.43</v>
      </c>
      <c r="AV876" s="7">
        <v>67481751.489999995</v>
      </c>
      <c r="AW876" s="7">
        <v>42671334.399999999</v>
      </c>
      <c r="AX876" s="7">
        <v>14460190.17</v>
      </c>
      <c r="AY876" s="7">
        <v>1040808.12</v>
      </c>
      <c r="AZ876" s="7">
        <v>73878560.969999999</v>
      </c>
      <c r="BA876" s="7">
        <v>53461291.770000003</v>
      </c>
      <c r="BB876" s="7">
        <v>0</v>
      </c>
      <c r="BC876" s="7"/>
      <c r="BD876" s="7"/>
      <c r="BE876" s="7"/>
      <c r="BF876" s="7"/>
    </row>
    <row r="877" spans="1:58" hidden="1" x14ac:dyDescent="0.25">
      <c r="A877" s="3" t="s">
        <v>1123</v>
      </c>
      <c r="B877" s="3" t="str">
        <f t="shared" si="315"/>
        <v>RS</v>
      </c>
      <c r="C877" s="3" t="s">
        <v>1529</v>
      </c>
      <c r="D877" s="3">
        <v>6</v>
      </c>
      <c r="E877" s="11">
        <f t="shared" si="316"/>
        <v>0.43218739658036337</v>
      </c>
      <c r="F877" s="11">
        <f t="shared" si="317"/>
        <v>0.56781260341963669</v>
      </c>
      <c r="G877" s="7">
        <v>11.768698075933813</v>
      </c>
      <c r="H877" s="11">
        <f t="shared" si="318"/>
        <v>0.13364830186711296</v>
      </c>
      <c r="I877" s="7">
        <f t="shared" si="319"/>
        <v>-116006126.22399756</v>
      </c>
      <c r="J877" s="7">
        <v>15754096.619999999</v>
      </c>
      <c r="K877" s="12">
        <v>0.12</v>
      </c>
      <c r="L877" s="7">
        <v>-5750245.2699999996</v>
      </c>
      <c r="M877" s="10">
        <f t="shared" si="320"/>
        <v>0.36500000023485951</v>
      </c>
      <c r="N877" s="12">
        <f t="shared" si="321"/>
        <v>0.48500000023485951</v>
      </c>
      <c r="O877" s="7">
        <f t="shared" si="322"/>
        <v>-6960367.5734398533</v>
      </c>
      <c r="P877" s="11">
        <f t="shared" si="323"/>
        <v>0.44181318302971367</v>
      </c>
      <c r="Q877" s="12">
        <f t="shared" si="324"/>
        <v>0.56181318302971373</v>
      </c>
      <c r="R877" s="12">
        <f t="shared" si="325"/>
        <v>7.6813182794854218E-2</v>
      </c>
      <c r="S877" s="12">
        <f t="shared" si="326"/>
        <v>0.15837769640754162</v>
      </c>
      <c r="T877" s="7">
        <f t="shared" si="328"/>
        <v>-133901885.89</v>
      </c>
      <c r="U877" s="7">
        <f t="shared" si="329"/>
        <v>35537077.890000001</v>
      </c>
      <c r="V877" s="7">
        <f t="shared" si="329"/>
        <v>76031178.430000007</v>
      </c>
      <c r="W877" s="7">
        <f t="shared" si="329"/>
        <v>93407785.349999994</v>
      </c>
      <c r="X877" s="7">
        <f t="shared" si="327"/>
        <v>0</v>
      </c>
      <c r="Y877" s="7" t="str">
        <f t="shared" si="330"/>
        <v/>
      </c>
      <c r="Z877" s="7" t="str">
        <f t="shared" si="331"/>
        <v/>
      </c>
      <c r="AA877" s="7" t="str">
        <f t="shared" si="332"/>
        <v/>
      </c>
      <c r="AB877" s="7" t="str">
        <f t="shared" si="332"/>
        <v/>
      </c>
      <c r="AC877" s="8" t="str">
        <f t="shared" si="333"/>
        <v/>
      </c>
      <c r="AE877" s="9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>
        <v>25545292.739999998</v>
      </c>
      <c r="AR877" s="7">
        <v>63000101.899999999</v>
      </c>
      <c r="AS877" s="7">
        <v>56622902.200000003</v>
      </c>
      <c r="AT877" s="7">
        <v>0</v>
      </c>
      <c r="AU877" s="7">
        <v>30015478.68</v>
      </c>
      <c r="AV877" s="7">
        <v>63213394.740000002</v>
      </c>
      <c r="AW877" s="7">
        <v>68286369.769999996</v>
      </c>
      <c r="AX877" s="7">
        <v>0</v>
      </c>
      <c r="AY877" s="7">
        <v>35537077.890000001</v>
      </c>
      <c r="AZ877" s="7">
        <v>76031178.430000007</v>
      </c>
      <c r="BA877" s="7">
        <v>93407785.349999994</v>
      </c>
      <c r="BB877" s="7">
        <v>0</v>
      </c>
      <c r="BC877" s="7"/>
      <c r="BD877" s="7"/>
      <c r="BE877" s="7"/>
      <c r="BF877" s="7"/>
    </row>
    <row r="878" spans="1:58" hidden="1" x14ac:dyDescent="0.25">
      <c r="A878" s="3" t="s">
        <v>936</v>
      </c>
      <c r="B878" s="3" t="str">
        <f t="shared" si="315"/>
        <v>RN</v>
      </c>
      <c r="C878" s="3" t="s">
        <v>1528</v>
      </c>
      <c r="D878" s="3">
        <v>2</v>
      </c>
      <c r="E878" s="11">
        <f t="shared" si="316"/>
        <v>0</v>
      </c>
      <c r="F878" s="11">
        <f t="shared" si="317"/>
        <v>1</v>
      </c>
      <c r="G878" s="7">
        <v>13.607662286125247</v>
      </c>
      <c r="H878" s="11">
        <f t="shared" si="318"/>
        <v>0.27215324572250493</v>
      </c>
      <c r="I878" s="7">
        <f t="shared" si="319"/>
        <v>-64162345.031485677</v>
      </c>
      <c r="J878" s="7">
        <v>252068616.99000001</v>
      </c>
      <c r="K878" s="12">
        <v>0.22</v>
      </c>
      <c r="L878" s="7">
        <v>-5293440.96</v>
      </c>
      <c r="M878" s="10">
        <f t="shared" si="320"/>
        <v>2.1000000012734627E-2</v>
      </c>
      <c r="N878" s="12">
        <f t="shared" si="321"/>
        <v>0.24100000001273464</v>
      </c>
      <c r="O878" s="7">
        <f t="shared" si="322"/>
        <v>-3849740.7018891405</v>
      </c>
      <c r="P878" s="11">
        <f t="shared" si="323"/>
        <v>1.5272590248876028E-2</v>
      </c>
      <c r="Q878" s="12">
        <f t="shared" si="324"/>
        <v>0.23527259024887603</v>
      </c>
      <c r="R878" s="12">
        <f t="shared" si="325"/>
        <v>-5.7274097638586041E-3</v>
      </c>
      <c r="S878" s="12">
        <f t="shared" si="326"/>
        <v>-2.3765185740896144E-2</v>
      </c>
      <c r="T878" s="7">
        <f t="shared" si="328"/>
        <v>-88153645.879999995</v>
      </c>
      <c r="U878" s="7">
        <f t="shared" si="329"/>
        <v>309889016.38999999</v>
      </c>
      <c r="V878" s="7">
        <f t="shared" si="329"/>
        <v>469136082.08999997</v>
      </c>
      <c r="W878" s="7">
        <f t="shared" si="329"/>
        <v>17305081.09</v>
      </c>
      <c r="X878" s="7">
        <f t="shared" si="327"/>
        <v>88398500.909999996</v>
      </c>
      <c r="Y878" s="7">
        <f t="shared" si="330"/>
        <v>-2769475944.0966668</v>
      </c>
      <c r="Z878" s="7">
        <f t="shared" si="331"/>
        <v>-8329463120.1900005</v>
      </c>
      <c r="AA878" s="7">
        <f t="shared" si="332"/>
        <v>10517643.949999999</v>
      </c>
      <c r="AB878" s="7">
        <f t="shared" si="332"/>
        <v>4632743451.2200003</v>
      </c>
      <c r="AC878" s="8">
        <f t="shared" si="333"/>
        <v>3707237312.9200001</v>
      </c>
      <c r="AE878" s="9">
        <v>2182929.75</v>
      </c>
      <c r="AF878" s="7">
        <v>5039933359.46</v>
      </c>
      <c r="AG878" s="7">
        <v>3551819151.2199998</v>
      </c>
      <c r="AH878" s="7">
        <v>2450662.75</v>
      </c>
      <c r="AI878" s="7">
        <v>5339521685.9899998</v>
      </c>
      <c r="AJ878" s="7">
        <v>3335802952.6500001</v>
      </c>
      <c r="AK878" s="7">
        <v>10517643.949999999</v>
      </c>
      <c r="AL878" s="7">
        <v>4632743451.2200003</v>
      </c>
      <c r="AM878" s="7">
        <v>3707237312.9200001</v>
      </c>
      <c r="AN878" s="7"/>
      <c r="AO878" s="7"/>
      <c r="AP878" s="7"/>
      <c r="AQ878" s="7">
        <v>263402231.19999999</v>
      </c>
      <c r="AR878" s="7">
        <v>392333040.5</v>
      </c>
      <c r="AS878" s="7">
        <v>16174899.07</v>
      </c>
      <c r="AT878" s="7">
        <v>0</v>
      </c>
      <c r="AU878" s="7">
        <v>275791355.93000001</v>
      </c>
      <c r="AV878" s="7">
        <v>381815576.19</v>
      </c>
      <c r="AW878" s="7">
        <v>9232456.7899999991</v>
      </c>
      <c r="AX878" s="7">
        <v>87535559.090000004</v>
      </c>
      <c r="AY878" s="7">
        <v>309889016.38999999</v>
      </c>
      <c r="AZ878" s="7">
        <v>469136082.08999997</v>
      </c>
      <c r="BA878" s="7">
        <v>17305081.09</v>
      </c>
      <c r="BB878" s="7">
        <v>88398500.909999996</v>
      </c>
      <c r="BC878" s="7"/>
      <c r="BD878" s="7"/>
      <c r="BE878" s="7"/>
      <c r="BF878" s="7"/>
    </row>
    <row r="879" spans="1:58" hidden="1" x14ac:dyDescent="0.25">
      <c r="A879" s="3" t="s">
        <v>906</v>
      </c>
      <c r="B879" s="3" t="str">
        <f t="shared" si="315"/>
        <v>RJ</v>
      </c>
      <c r="C879" s="3" t="s">
        <v>1530</v>
      </c>
      <c r="D879" s="3">
        <v>6</v>
      </c>
      <c r="E879" s="11">
        <f t="shared" si="316"/>
        <v>0.51630692613757823</v>
      </c>
      <c r="F879" s="11">
        <f t="shared" si="317"/>
        <v>0.48369307386242177</v>
      </c>
      <c r="G879" s="7">
        <v>13.673901207967646</v>
      </c>
      <c r="H879" s="11">
        <f t="shared" si="318"/>
        <v>0.13227942613945906</v>
      </c>
      <c r="I879" s="7">
        <f t="shared" si="319"/>
        <v>-68100296.439310014</v>
      </c>
      <c r="J879" s="7">
        <v>16896872.440000001</v>
      </c>
      <c r="K879" s="12">
        <v>0.11</v>
      </c>
      <c r="L879" s="7">
        <v>-915891.13</v>
      </c>
      <c r="M879" s="10">
        <f t="shared" si="320"/>
        <v>5.4204772702894352E-2</v>
      </c>
      <c r="N879" s="12">
        <f t="shared" si="321"/>
        <v>0.16420477270289435</v>
      </c>
      <c r="O879" s="7">
        <f t="shared" si="322"/>
        <v>-4086017.7863586005</v>
      </c>
      <c r="P879" s="11">
        <f t="shared" si="323"/>
        <v>0.24182095241991425</v>
      </c>
      <c r="Q879" s="12">
        <f t="shared" si="324"/>
        <v>0.35182095241991423</v>
      </c>
      <c r="R879" s="12">
        <f t="shared" si="325"/>
        <v>0.18761617971701988</v>
      </c>
      <c r="S879" s="12">
        <f t="shared" si="326"/>
        <v>1.1425744613190094</v>
      </c>
      <c r="T879" s="7">
        <f t="shared" si="328"/>
        <v>-78481827.550000012</v>
      </c>
      <c r="U879" s="7">
        <f t="shared" si="329"/>
        <v>30393663.379999999</v>
      </c>
      <c r="V879" s="7">
        <f t="shared" si="329"/>
        <v>37961116.409999996</v>
      </c>
      <c r="W879" s="7">
        <f t="shared" si="329"/>
        <v>77590344.790000007</v>
      </c>
      <c r="X879" s="7">
        <f t="shared" si="327"/>
        <v>6675970.2699999996</v>
      </c>
      <c r="Y879" s="7" t="str">
        <f t="shared" si="330"/>
        <v/>
      </c>
      <c r="Z879" s="7" t="str">
        <f t="shared" si="331"/>
        <v/>
      </c>
      <c r="AA879" s="7" t="str">
        <f t="shared" si="332"/>
        <v/>
      </c>
      <c r="AB879" s="7" t="str">
        <f t="shared" si="332"/>
        <v/>
      </c>
      <c r="AC879" s="8" t="str">
        <f t="shared" si="333"/>
        <v/>
      </c>
      <c r="AE879" s="9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>
        <v>30075423.98</v>
      </c>
      <c r="AR879" s="7">
        <v>67689259.670000002</v>
      </c>
      <c r="AS879" s="7">
        <v>54894827.590000004</v>
      </c>
      <c r="AT879" s="7">
        <v>5461984.7699999996</v>
      </c>
      <c r="AU879" s="7">
        <v>29933472.84</v>
      </c>
      <c r="AV879" s="7">
        <v>39177478.609999999</v>
      </c>
      <c r="AW879" s="7">
        <v>65529976.439999998</v>
      </c>
      <c r="AX879" s="7">
        <v>0</v>
      </c>
      <c r="AY879" s="7">
        <v>30393663.379999999</v>
      </c>
      <c r="AZ879" s="7">
        <v>37961116.409999996</v>
      </c>
      <c r="BA879" s="7">
        <v>77590344.790000007</v>
      </c>
      <c r="BB879" s="7">
        <v>6675970.2699999996</v>
      </c>
      <c r="BC879" s="7"/>
      <c r="BD879" s="7"/>
      <c r="BE879" s="7"/>
      <c r="BF879" s="7"/>
    </row>
    <row r="880" spans="1:58" hidden="1" x14ac:dyDescent="0.25">
      <c r="A880" s="3" t="s">
        <v>1297</v>
      </c>
      <c r="B880" s="3" t="str">
        <f t="shared" si="315"/>
        <v>SC</v>
      </c>
      <c r="C880" s="3" t="s">
        <v>1529</v>
      </c>
      <c r="D880" s="3">
        <v>5</v>
      </c>
      <c r="E880" s="11">
        <f t="shared" si="316"/>
        <v>0</v>
      </c>
      <c r="F880" s="11">
        <f t="shared" si="317"/>
        <v>1</v>
      </c>
      <c r="G880" s="7">
        <v>49.490629049958564</v>
      </c>
      <c r="H880" s="11">
        <f t="shared" si="318"/>
        <v>0.98981258099917124</v>
      </c>
      <c r="I880" s="7">
        <f t="shared" si="319"/>
        <v>-269007.46739545948</v>
      </c>
      <c r="J880" s="7">
        <v>91430966.55428572</v>
      </c>
      <c r="K880" s="12">
        <v>0.11</v>
      </c>
      <c r="L880" s="7">
        <v>-1715626.19</v>
      </c>
      <c r="M880" s="10">
        <f t="shared" si="320"/>
        <v>1.8764169894030087E-2</v>
      </c>
      <c r="N880" s="12">
        <f t="shared" si="321"/>
        <v>0.12876416989403008</v>
      </c>
      <c r="O880" s="7">
        <f t="shared" si="322"/>
        <v>-16140.448043727569</v>
      </c>
      <c r="P880" s="11">
        <f t="shared" si="323"/>
        <v>1.765315259370514E-4</v>
      </c>
      <c r="Q880" s="12">
        <f t="shared" si="324"/>
        <v>0.11017653152593705</v>
      </c>
      <c r="R880" s="12">
        <f t="shared" si="325"/>
        <v>-1.8587638368093032E-2</v>
      </c>
      <c r="S880" s="12">
        <f t="shared" si="326"/>
        <v>-0.14435411949916055</v>
      </c>
      <c r="T880" s="7">
        <f t="shared" si="328"/>
        <v>-26405850.919999994</v>
      </c>
      <c r="U880" s="7">
        <f t="shared" si="329"/>
        <v>84874148.430000007</v>
      </c>
      <c r="V880" s="7">
        <f t="shared" si="329"/>
        <v>63391488.149999999</v>
      </c>
      <c r="W880" s="7">
        <f t="shared" si="329"/>
        <v>47888511.200000003</v>
      </c>
      <c r="X880" s="7">
        <f t="shared" si="327"/>
        <v>0</v>
      </c>
      <c r="Y880" s="7" t="str">
        <f t="shared" si="330"/>
        <v/>
      </c>
      <c r="Z880" s="7" t="str">
        <f t="shared" si="331"/>
        <v/>
      </c>
      <c r="AA880" s="7" t="str">
        <f t="shared" si="332"/>
        <v/>
      </c>
      <c r="AB880" s="7" t="str">
        <f t="shared" si="332"/>
        <v/>
      </c>
      <c r="AC880" s="8" t="str">
        <f t="shared" si="333"/>
        <v/>
      </c>
      <c r="AE880" s="9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>
        <v>37308506.140000001</v>
      </c>
      <c r="AR880" s="7">
        <v>35382549.93</v>
      </c>
      <c r="AS880" s="7">
        <v>34238008.590000004</v>
      </c>
      <c r="AT880" s="7">
        <v>0</v>
      </c>
      <c r="AU880" s="7">
        <v>56503500.460000001</v>
      </c>
      <c r="AV880" s="7">
        <v>64245609.259999998</v>
      </c>
      <c r="AW880" s="7">
        <v>33471135.300000001</v>
      </c>
      <c r="AX880" s="7">
        <v>0</v>
      </c>
      <c r="AY880" s="7">
        <v>84874148.430000007</v>
      </c>
      <c r="AZ880" s="7">
        <v>63391488.149999999</v>
      </c>
      <c r="BA880" s="7">
        <v>47888511.200000003</v>
      </c>
      <c r="BB880" s="7">
        <v>0</v>
      </c>
      <c r="BC880" s="7"/>
      <c r="BD880" s="7"/>
      <c r="BE880" s="7"/>
      <c r="BF880" s="7"/>
    </row>
    <row r="881" spans="1:58" hidden="1" x14ac:dyDescent="0.25">
      <c r="A881" s="3" t="s">
        <v>565</v>
      </c>
      <c r="B881" s="3" t="str">
        <f t="shared" si="315"/>
        <v>PB</v>
      </c>
      <c r="C881" s="3" t="s">
        <v>1528</v>
      </c>
      <c r="D881" s="3">
        <v>7</v>
      </c>
      <c r="E881" s="11">
        <f t="shared" si="316"/>
        <v>0.60963660011215681</v>
      </c>
      <c r="F881" s="11">
        <f t="shared" si="317"/>
        <v>0.39036339988784319</v>
      </c>
      <c r="G881" s="7">
        <v>18.59203492719114</v>
      </c>
      <c r="H881" s="11">
        <f t="shared" si="318"/>
        <v>0.14515299930023726</v>
      </c>
      <c r="I881" s="7">
        <f t="shared" si="319"/>
        <v>-53024638.55236499</v>
      </c>
      <c r="J881" s="7">
        <v>6207614.1399999997</v>
      </c>
      <c r="K881" s="12">
        <v>0.11</v>
      </c>
      <c r="L881" s="7">
        <v>-875273.59</v>
      </c>
      <c r="M881" s="10">
        <f t="shared" si="320"/>
        <v>0.14099999939751409</v>
      </c>
      <c r="N881" s="12">
        <f t="shared" si="321"/>
        <v>0.25099999939751411</v>
      </c>
      <c r="O881" s="7">
        <f t="shared" si="322"/>
        <v>-3181478.3131418992</v>
      </c>
      <c r="P881" s="11">
        <f t="shared" si="323"/>
        <v>0.51251225372424636</v>
      </c>
      <c r="Q881" s="12">
        <f t="shared" si="324"/>
        <v>0.62251225372424634</v>
      </c>
      <c r="R881" s="12">
        <f t="shared" si="325"/>
        <v>0.37151225432673224</v>
      </c>
      <c r="S881" s="12">
        <f t="shared" si="326"/>
        <v>1.4801285068465688</v>
      </c>
      <c r="T881" s="7">
        <f t="shared" si="328"/>
        <v>-62028220.850000001</v>
      </c>
      <c r="U881" s="7">
        <f t="shared" si="329"/>
        <v>26568.2</v>
      </c>
      <c r="V881" s="7">
        <f t="shared" si="329"/>
        <v>24213547.18</v>
      </c>
      <c r="W881" s="7">
        <f t="shared" si="329"/>
        <v>41926897.469999999</v>
      </c>
      <c r="X881" s="7">
        <f t="shared" si="327"/>
        <v>4085655.6</v>
      </c>
      <c r="Y881" s="7" t="str">
        <f t="shared" si="330"/>
        <v/>
      </c>
      <c r="Z881" s="7" t="str">
        <f t="shared" si="331"/>
        <v/>
      </c>
      <c r="AA881" s="7" t="str">
        <f t="shared" si="332"/>
        <v/>
      </c>
      <c r="AB881" s="7" t="str">
        <f t="shared" si="332"/>
        <v/>
      </c>
      <c r="AC881" s="8" t="str">
        <f t="shared" si="333"/>
        <v/>
      </c>
      <c r="AE881" s="9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>
        <v>1741.86</v>
      </c>
      <c r="AR881" s="7">
        <v>14388099.279999999</v>
      </c>
      <c r="AS881" s="7">
        <v>30132729.890000001</v>
      </c>
      <c r="AT881" s="7">
        <v>2875298.32</v>
      </c>
      <c r="AU881" s="7">
        <v>108210.9</v>
      </c>
      <c r="AV881" s="7">
        <v>24613266.050000001</v>
      </c>
      <c r="AW881" s="7">
        <v>35955531.020000003</v>
      </c>
      <c r="AX881" s="7">
        <v>2883578.57</v>
      </c>
      <c r="AY881" s="7">
        <v>26568.2</v>
      </c>
      <c r="AZ881" s="7">
        <v>24213547.18</v>
      </c>
      <c r="BA881" s="7">
        <v>41926897.469999999</v>
      </c>
      <c r="BB881" s="7">
        <v>4085655.6</v>
      </c>
      <c r="BC881" s="7"/>
      <c r="BD881" s="7"/>
      <c r="BE881" s="7"/>
      <c r="BF881" s="7"/>
    </row>
    <row r="882" spans="1:58" hidden="1" x14ac:dyDescent="0.25">
      <c r="A882" s="3" t="s">
        <v>205</v>
      </c>
      <c r="B882" s="3" t="str">
        <f t="shared" si="315"/>
        <v>GO</v>
      </c>
      <c r="C882" s="3" t="s">
        <v>1526</v>
      </c>
      <c r="D882" s="3">
        <v>7</v>
      </c>
      <c r="E882" s="11">
        <f t="shared" si="316"/>
        <v>0.59858856230122359</v>
      </c>
      <c r="F882" s="11">
        <f t="shared" si="317"/>
        <v>0.40141143769877641</v>
      </c>
      <c r="G882" s="7">
        <v>9.019200690606727</v>
      </c>
      <c r="H882" s="11">
        <f t="shared" si="318"/>
        <v>7.2408206322204863E-2</v>
      </c>
      <c r="I882" s="7">
        <f t="shared" si="319"/>
        <v>-18405958.001708478</v>
      </c>
      <c r="J882" s="7">
        <v>3480524.03</v>
      </c>
      <c r="K882" s="12">
        <v>0.11</v>
      </c>
      <c r="L882" s="7">
        <v>-174026.2</v>
      </c>
      <c r="M882" s="10">
        <f t="shared" si="320"/>
        <v>4.9999999569030423E-2</v>
      </c>
      <c r="N882" s="12">
        <f t="shared" si="321"/>
        <v>0.15999999956903044</v>
      </c>
      <c r="O882" s="7">
        <f t="shared" si="322"/>
        <v>-1104357.4801025086</v>
      </c>
      <c r="P882" s="11">
        <f t="shared" si="323"/>
        <v>0.3172963239396191</v>
      </c>
      <c r="Q882" s="12">
        <f t="shared" si="324"/>
        <v>0.42729632393961908</v>
      </c>
      <c r="R882" s="12">
        <f t="shared" si="325"/>
        <v>0.26729632437058864</v>
      </c>
      <c r="S882" s="12">
        <f t="shared" si="326"/>
        <v>1.6706020318160455</v>
      </c>
      <c r="T882" s="7">
        <f t="shared" si="328"/>
        <v>-19842734.84</v>
      </c>
      <c r="U882" s="7">
        <f t="shared" si="329"/>
        <v>63387.39</v>
      </c>
      <c r="V882" s="7">
        <f t="shared" si="329"/>
        <v>7965100.7199999997</v>
      </c>
      <c r="W882" s="7">
        <f t="shared" si="329"/>
        <v>11941021.51</v>
      </c>
      <c r="X882" s="7">
        <f t="shared" si="327"/>
        <v>0</v>
      </c>
      <c r="Y882" s="7" t="str">
        <f t="shared" si="330"/>
        <v/>
      </c>
      <c r="Z882" s="7" t="str">
        <f t="shared" si="331"/>
        <v/>
      </c>
      <c r="AA882" s="7" t="str">
        <f t="shared" si="332"/>
        <v/>
      </c>
      <c r="AB882" s="7" t="str">
        <f t="shared" si="332"/>
        <v/>
      </c>
      <c r="AC882" s="8" t="str">
        <f t="shared" si="333"/>
        <v/>
      </c>
      <c r="AE882" s="9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>
        <v>361917.52</v>
      </c>
      <c r="AR882" s="7">
        <v>7802575.9199999999</v>
      </c>
      <c r="AS882" s="7">
        <v>9637854.9900000002</v>
      </c>
      <c r="AT882" s="7">
        <v>0</v>
      </c>
      <c r="AU882" s="7">
        <v>63387.39</v>
      </c>
      <c r="AV882" s="7">
        <v>7965100.7199999997</v>
      </c>
      <c r="AW882" s="7">
        <v>11941021.51</v>
      </c>
      <c r="AX882" s="7">
        <v>0</v>
      </c>
      <c r="AY882" s="7"/>
      <c r="AZ882" s="7"/>
      <c r="BA882" s="7"/>
      <c r="BB882" s="7"/>
      <c r="BC882" s="7"/>
      <c r="BD882" s="7"/>
      <c r="BE882" s="7"/>
      <c r="BF882" s="7"/>
    </row>
    <row r="883" spans="1:58" hidden="1" x14ac:dyDescent="0.25">
      <c r="A883" s="3" t="s">
        <v>206</v>
      </c>
      <c r="B883" s="3" t="str">
        <f t="shared" si="315"/>
        <v>GO</v>
      </c>
      <c r="C883" s="3" t="s">
        <v>1526</v>
      </c>
      <c r="D883" s="3">
        <v>6</v>
      </c>
      <c r="E883" s="11">
        <f t="shared" si="316"/>
        <v>0.21580585702442578</v>
      </c>
      <c r="F883" s="11">
        <f t="shared" si="317"/>
        <v>0.78419414297557422</v>
      </c>
      <c r="G883" s="7">
        <v>20.228053104082417</v>
      </c>
      <c r="H883" s="11">
        <f t="shared" si="318"/>
        <v>0.31725441536040627</v>
      </c>
      <c r="I883" s="7">
        <f t="shared" si="319"/>
        <v>-122655243.57044759</v>
      </c>
      <c r="J883" s="7">
        <v>26957958.82</v>
      </c>
      <c r="K883" s="12">
        <v>0.15</v>
      </c>
      <c r="L883" s="7">
        <v>-1078318.3500000001</v>
      </c>
      <c r="M883" s="10">
        <f t="shared" si="320"/>
        <v>3.9999999896134571E-2</v>
      </c>
      <c r="N883" s="12">
        <f t="shared" si="321"/>
        <v>0.18999999989613456</v>
      </c>
      <c r="O883" s="7">
        <f t="shared" si="322"/>
        <v>-7359314.6142268553</v>
      </c>
      <c r="P883" s="11">
        <f t="shared" si="323"/>
        <v>0.27299227895425859</v>
      </c>
      <c r="Q883" s="12">
        <f t="shared" si="324"/>
        <v>0.42299227895425862</v>
      </c>
      <c r="R883" s="12">
        <f t="shared" si="325"/>
        <v>0.23299227905812406</v>
      </c>
      <c r="S883" s="12">
        <f t="shared" si="326"/>
        <v>1.2262751536078507</v>
      </c>
      <c r="T883" s="7">
        <f t="shared" si="328"/>
        <v>-179649998.95999998</v>
      </c>
      <c r="U883" s="7">
        <f t="shared" si="329"/>
        <v>18704857.620000001</v>
      </c>
      <c r="V883" s="7">
        <f t="shared" si="329"/>
        <v>140880476.97</v>
      </c>
      <c r="W883" s="7">
        <f t="shared" si="329"/>
        <v>57474379.609999999</v>
      </c>
      <c r="X883" s="7">
        <f t="shared" si="327"/>
        <v>0</v>
      </c>
      <c r="Y883" s="7" t="str">
        <f t="shared" si="330"/>
        <v/>
      </c>
      <c r="Z883" s="7" t="str">
        <f t="shared" si="331"/>
        <v/>
      </c>
      <c r="AA883" s="7" t="str">
        <f t="shared" si="332"/>
        <v/>
      </c>
      <c r="AB883" s="7" t="str">
        <f t="shared" si="332"/>
        <v/>
      </c>
      <c r="AC883" s="8" t="str">
        <f t="shared" si="333"/>
        <v/>
      </c>
      <c r="AE883" s="9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>
        <v>11779574.949999999</v>
      </c>
      <c r="AR883" s="7">
        <v>73426744.120000005</v>
      </c>
      <c r="AS883" s="7">
        <v>29854776.469999999</v>
      </c>
      <c r="AT883" s="7">
        <v>155680.32999999999</v>
      </c>
      <c r="AU883" s="7">
        <v>14338456.220000001</v>
      </c>
      <c r="AV883" s="7">
        <v>98377465.450000003</v>
      </c>
      <c r="AW883" s="7">
        <v>33857469.140000001</v>
      </c>
      <c r="AX883" s="7">
        <v>0</v>
      </c>
      <c r="AY883" s="7">
        <v>18704857.620000001</v>
      </c>
      <c r="AZ883" s="7">
        <v>140880476.97</v>
      </c>
      <c r="BA883" s="7">
        <v>57474379.609999999</v>
      </c>
      <c r="BB883" s="7">
        <v>0</v>
      </c>
      <c r="BC883" s="7"/>
      <c r="BD883" s="7"/>
      <c r="BE883" s="7"/>
      <c r="BF883" s="7"/>
    </row>
    <row r="884" spans="1:58" hidden="1" x14ac:dyDescent="0.25">
      <c r="A884" s="3" t="s">
        <v>1419</v>
      </c>
      <c r="B884" s="3" t="str">
        <f t="shared" si="315"/>
        <v>SP</v>
      </c>
      <c r="C884" s="3" t="s">
        <v>1530</v>
      </c>
      <c r="D884" s="3">
        <v>7</v>
      </c>
      <c r="E884" s="11">
        <f t="shared" si="316"/>
        <v>0.12717359865450048</v>
      </c>
      <c r="F884" s="11">
        <f t="shared" si="317"/>
        <v>0.87282640134549949</v>
      </c>
      <c r="G884" s="7">
        <v>34.810708347460341</v>
      </c>
      <c r="H884" s="11">
        <f t="shared" si="318"/>
        <v>0.60767410590403093</v>
      </c>
      <c r="I884" s="7">
        <f t="shared" si="319"/>
        <v>-6978010.6631375691</v>
      </c>
      <c r="J884" s="7">
        <v>4885854.59</v>
      </c>
      <c r="K884" s="12">
        <v>0.11</v>
      </c>
      <c r="L884" s="7">
        <v>0</v>
      </c>
      <c r="M884" s="10">
        <f t="shared" si="320"/>
        <v>0</v>
      </c>
      <c r="N884" s="12">
        <f t="shared" si="321"/>
        <v>0.11</v>
      </c>
      <c r="O884" s="7">
        <f t="shared" si="322"/>
        <v>-418680.63978825411</v>
      </c>
      <c r="P884" s="11">
        <f t="shared" si="323"/>
        <v>8.5692406942518964E-2</v>
      </c>
      <c r="Q884" s="12">
        <f t="shared" si="324"/>
        <v>0.19569240694251896</v>
      </c>
      <c r="R884" s="12">
        <f t="shared" si="325"/>
        <v>8.5692406942518964E-2</v>
      </c>
      <c r="S884" s="12">
        <f t="shared" si="326"/>
        <v>0.77902188129562688</v>
      </c>
      <c r="T884" s="7">
        <f t="shared" si="328"/>
        <v>-17786260.780000001</v>
      </c>
      <c r="U884" s="7">
        <f t="shared" si="329"/>
        <v>13952480.109999999</v>
      </c>
      <c r="V884" s="7">
        <f t="shared" si="329"/>
        <v>15524317.99</v>
      </c>
      <c r="W884" s="7">
        <f t="shared" si="329"/>
        <v>17706709.760000002</v>
      </c>
      <c r="X884" s="7">
        <f t="shared" si="327"/>
        <v>1492286.86</v>
      </c>
      <c r="Y884" s="7" t="str">
        <f t="shared" si="330"/>
        <v/>
      </c>
      <c r="Z884" s="7" t="str">
        <f t="shared" si="331"/>
        <v/>
      </c>
      <c r="AA884" s="7" t="str">
        <f t="shared" si="332"/>
        <v/>
      </c>
      <c r="AB884" s="7" t="str">
        <f t="shared" si="332"/>
        <v/>
      </c>
      <c r="AC884" s="8" t="str">
        <f t="shared" si="333"/>
        <v/>
      </c>
      <c r="AE884" s="9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>
        <v>11831363.67</v>
      </c>
      <c r="AR884" s="7">
        <v>12505284.58</v>
      </c>
      <c r="AS884" s="7">
        <v>11614288.220000001</v>
      </c>
      <c r="AT884" s="7">
        <v>12522199.199999999</v>
      </c>
      <c r="AU884" s="7">
        <v>13791976.869999999</v>
      </c>
      <c r="AV884" s="7">
        <v>14557637.720000001</v>
      </c>
      <c r="AW884" s="7">
        <v>12003454.060000001</v>
      </c>
      <c r="AX884" s="7">
        <v>464748.44</v>
      </c>
      <c r="AY884" s="7">
        <v>13952480.109999999</v>
      </c>
      <c r="AZ884" s="7">
        <v>15524317.99</v>
      </c>
      <c r="BA884" s="7">
        <v>17706709.760000002</v>
      </c>
      <c r="BB884" s="7">
        <v>1492286.86</v>
      </c>
      <c r="BC884" s="7"/>
      <c r="BD884" s="7"/>
      <c r="BE884" s="7"/>
      <c r="BF884" s="7"/>
    </row>
    <row r="885" spans="1:58" hidden="1" x14ac:dyDescent="0.25">
      <c r="A885" s="3" t="s">
        <v>907</v>
      </c>
      <c r="B885" s="3" t="str">
        <f t="shared" si="315"/>
        <v>RJ</v>
      </c>
      <c r="C885" s="3" t="s">
        <v>1530</v>
      </c>
      <c r="D885" s="3">
        <v>3</v>
      </c>
      <c r="E885" s="11">
        <f t="shared" si="316"/>
        <v>0</v>
      </c>
      <c r="F885" s="11">
        <f t="shared" si="317"/>
        <v>1</v>
      </c>
      <c r="G885" s="7">
        <v>10.827469474877946</v>
      </c>
      <c r="H885" s="11">
        <f t="shared" si="318"/>
        <v>0.21654938949755892</v>
      </c>
      <c r="I885" s="7">
        <f t="shared" si="319"/>
        <v>-161307161.61338827</v>
      </c>
      <c r="J885" s="7">
        <v>192180568.81</v>
      </c>
      <c r="K885" s="12">
        <v>0.11</v>
      </c>
      <c r="L885" s="7">
        <v>-4458589.2</v>
      </c>
      <c r="M885" s="10">
        <f t="shared" si="320"/>
        <v>2.3200000018774012E-2</v>
      </c>
      <c r="N885" s="12">
        <f t="shared" si="321"/>
        <v>0.13320000001877402</v>
      </c>
      <c r="O885" s="7">
        <f t="shared" si="322"/>
        <v>-9678429.696803296</v>
      </c>
      <c r="P885" s="11">
        <f t="shared" si="323"/>
        <v>5.036112525180373E-2</v>
      </c>
      <c r="Q885" s="12">
        <f t="shared" si="324"/>
        <v>0.16036112525180374</v>
      </c>
      <c r="R885" s="12">
        <f t="shared" si="325"/>
        <v>2.7161125233029715E-2</v>
      </c>
      <c r="S885" s="12">
        <f t="shared" si="326"/>
        <v>0.20391235157058163</v>
      </c>
      <c r="T885" s="7">
        <f t="shared" si="328"/>
        <v>-205893210.69000006</v>
      </c>
      <c r="U885" s="7">
        <f t="shared" si="329"/>
        <v>216690804.47999999</v>
      </c>
      <c r="V885" s="7">
        <f t="shared" si="329"/>
        <v>682857226.70000005</v>
      </c>
      <c r="W885" s="7">
        <f t="shared" si="329"/>
        <v>39529467.090000004</v>
      </c>
      <c r="X885" s="7">
        <f t="shared" si="327"/>
        <v>299802678.62</v>
      </c>
      <c r="Y885" s="7">
        <f t="shared" si="330"/>
        <v>-2829456457.2666664</v>
      </c>
      <c r="Z885" s="7">
        <f t="shared" si="331"/>
        <v>-8492557391.3199997</v>
      </c>
      <c r="AA885" s="7">
        <f t="shared" si="332"/>
        <v>2094009.76</v>
      </c>
      <c r="AB885" s="7">
        <f t="shared" si="332"/>
        <v>3607622592.5799999</v>
      </c>
      <c r="AC885" s="8">
        <f t="shared" si="333"/>
        <v>4887028808.5</v>
      </c>
      <c r="AE885" s="9">
        <v>1035516.43</v>
      </c>
      <c r="AF885" s="7">
        <v>3204148021.21</v>
      </c>
      <c r="AG885" s="7">
        <v>4388820817.6099997</v>
      </c>
      <c r="AH885" s="7">
        <v>4392148.92</v>
      </c>
      <c r="AI885" s="7">
        <v>3412101769.23</v>
      </c>
      <c r="AJ885" s="7">
        <v>5609842498.0500002</v>
      </c>
      <c r="AK885" s="7">
        <v>2094009.76</v>
      </c>
      <c r="AL885" s="7">
        <v>3607622592.5799999</v>
      </c>
      <c r="AM885" s="7">
        <v>4887028808.5</v>
      </c>
      <c r="AN885" s="7"/>
      <c r="AO885" s="7"/>
      <c r="AP885" s="7"/>
      <c r="AQ885" s="7">
        <v>67457826.829999998</v>
      </c>
      <c r="AR885" s="7">
        <v>297474384.83999997</v>
      </c>
      <c r="AS885" s="7">
        <v>40399016.579999998</v>
      </c>
      <c r="AT885" s="7">
        <v>203275328.53999999</v>
      </c>
      <c r="AU885" s="7">
        <v>132039929.93000001</v>
      </c>
      <c r="AV885" s="7">
        <v>558157425.27999997</v>
      </c>
      <c r="AW885" s="7">
        <v>66234483.68</v>
      </c>
      <c r="AX885" s="7">
        <v>193097826.75999999</v>
      </c>
      <c r="AY885" s="7">
        <v>216690804.47999999</v>
      </c>
      <c r="AZ885" s="7">
        <v>682857226.70000005</v>
      </c>
      <c r="BA885" s="7">
        <v>39529467.090000004</v>
      </c>
      <c r="BB885" s="7">
        <v>299802678.62</v>
      </c>
      <c r="BC885" s="7"/>
      <c r="BD885" s="7"/>
      <c r="BE885" s="7"/>
      <c r="BF885" s="7"/>
    </row>
    <row r="886" spans="1:58" x14ac:dyDescent="0.25">
      <c r="A886" s="3" t="s">
        <v>508</v>
      </c>
      <c r="B886" s="3" t="str">
        <f t="shared" si="315"/>
        <v>MT</v>
      </c>
      <c r="C886" s="3" t="s">
        <v>1526</v>
      </c>
      <c r="D886" s="3">
        <v>6</v>
      </c>
      <c r="E886" s="11">
        <f t="shared" si="316"/>
        <v>0</v>
      </c>
      <c r="F886" s="11">
        <f t="shared" si="317"/>
        <v>1</v>
      </c>
      <c r="G886" s="7">
        <v>19.632084898719601</v>
      </c>
      <c r="H886" s="11">
        <f t="shared" si="318"/>
        <v>0.39264169797439202</v>
      </c>
      <c r="I886" s="7">
        <f t="shared" si="319"/>
        <v>-15271860.815297933</v>
      </c>
      <c r="J886" s="7">
        <v>11374329.529999999</v>
      </c>
      <c r="K886" s="12">
        <v>0.1177</v>
      </c>
      <c r="L886" s="7">
        <v>-807577.4</v>
      </c>
      <c r="M886" s="10">
        <f t="shared" si="320"/>
        <v>7.1000000296281202E-2</v>
      </c>
      <c r="N886" s="12">
        <f t="shared" si="321"/>
        <v>0.1887000002962812</v>
      </c>
      <c r="O886" s="7">
        <f t="shared" si="322"/>
        <v>-916311.64891787595</v>
      </c>
      <c r="P886" s="11">
        <f t="shared" si="323"/>
        <v>8.0559618613219128E-2</v>
      </c>
      <c r="Q886" s="12">
        <f t="shared" si="324"/>
        <v>0.19825961861321911</v>
      </c>
      <c r="R886" s="12">
        <f t="shared" si="325"/>
        <v>9.5596183169379123E-3</v>
      </c>
      <c r="S886" s="12">
        <f t="shared" si="326"/>
        <v>5.0660404355740152E-2</v>
      </c>
      <c r="T886" s="7">
        <f t="shared" si="328"/>
        <v>-25144730.490000002</v>
      </c>
      <c r="U886" s="7">
        <f t="shared" si="329"/>
        <v>14303702.119999999</v>
      </c>
      <c r="V886" s="7">
        <f t="shared" si="329"/>
        <v>27444907.52</v>
      </c>
      <c r="W886" s="7">
        <f t="shared" si="329"/>
        <v>14121995.15</v>
      </c>
      <c r="X886" s="7">
        <f t="shared" si="327"/>
        <v>2118470.06</v>
      </c>
      <c r="Y886" s="7" t="str">
        <f t="shared" si="330"/>
        <v/>
      </c>
      <c r="Z886" s="7" t="str">
        <f t="shared" si="331"/>
        <v/>
      </c>
      <c r="AA886" s="7" t="str">
        <f t="shared" si="332"/>
        <v/>
      </c>
      <c r="AB886" s="7" t="str">
        <f t="shared" si="332"/>
        <v/>
      </c>
      <c r="AC886" s="8" t="str">
        <f t="shared" si="333"/>
        <v/>
      </c>
      <c r="AE886" s="9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>
        <v>9646831.7899999991</v>
      </c>
      <c r="AR886" s="7">
        <v>18649285.710000001</v>
      </c>
      <c r="AS886" s="7">
        <v>10352796.58</v>
      </c>
      <c r="AT886" s="7">
        <v>1530259.8</v>
      </c>
      <c r="AU886" s="7">
        <v>11971611.130000001</v>
      </c>
      <c r="AV886" s="7">
        <v>24103053.960000001</v>
      </c>
      <c r="AW886" s="7">
        <v>11426475.949999999</v>
      </c>
      <c r="AX886" s="7">
        <v>1335963.6100000001</v>
      </c>
      <c r="AY886" s="7">
        <v>14303702.119999999</v>
      </c>
      <c r="AZ886" s="7">
        <v>27444907.52</v>
      </c>
      <c r="BA886" s="7">
        <v>14121995.15</v>
      </c>
      <c r="BB886" s="7">
        <v>2118470.06</v>
      </c>
      <c r="BC886" s="7"/>
      <c r="BD886" s="7"/>
      <c r="BE886" s="7"/>
      <c r="BF886" s="7"/>
    </row>
    <row r="887" spans="1:58" hidden="1" x14ac:dyDescent="0.25">
      <c r="A887" s="3" t="s">
        <v>1124</v>
      </c>
      <c r="B887" s="3" t="str">
        <f t="shared" si="315"/>
        <v>RS</v>
      </c>
      <c r="C887" s="3" t="s">
        <v>1529</v>
      </c>
      <c r="D887" s="3">
        <v>6</v>
      </c>
      <c r="E887" s="11">
        <f t="shared" si="316"/>
        <v>0</v>
      </c>
      <c r="F887" s="11">
        <f t="shared" si="317"/>
        <v>1</v>
      </c>
      <c r="G887" s="7">
        <v>7.1701307401818255</v>
      </c>
      <c r="H887" s="11">
        <f t="shared" si="318"/>
        <v>0.1434026148036365</v>
      </c>
      <c r="I887" s="7">
        <f t="shared" si="319"/>
        <v>-32259416.204237193</v>
      </c>
      <c r="J887" s="7">
        <v>12762271.354285713</v>
      </c>
      <c r="K887" s="12">
        <v>0.11</v>
      </c>
      <c r="L887" s="7">
        <v>-1837723.15</v>
      </c>
      <c r="M887" s="10">
        <f t="shared" si="320"/>
        <v>0.14399655821319549</v>
      </c>
      <c r="N887" s="12">
        <f t="shared" si="321"/>
        <v>0.2539965582131955</v>
      </c>
      <c r="O887" s="7">
        <f t="shared" si="322"/>
        <v>-1935564.9722542316</v>
      </c>
      <c r="P887" s="11">
        <f t="shared" si="323"/>
        <v>0.15166304794203012</v>
      </c>
      <c r="Q887" s="12">
        <f t="shared" si="324"/>
        <v>0.2616630479420301</v>
      </c>
      <c r="R887" s="12">
        <f t="shared" si="325"/>
        <v>7.6664897288346023E-3</v>
      </c>
      <c r="S887" s="12">
        <f t="shared" si="326"/>
        <v>3.0183439424402048E-2</v>
      </c>
      <c r="T887" s="7">
        <f t="shared" si="328"/>
        <v>-37659951.760000005</v>
      </c>
      <c r="U887" s="7">
        <f t="shared" si="329"/>
        <v>34962558.439999998</v>
      </c>
      <c r="V887" s="7">
        <f t="shared" si="329"/>
        <v>52885774</v>
      </c>
      <c r="W887" s="7">
        <f t="shared" si="329"/>
        <v>24962972</v>
      </c>
      <c r="X887" s="7">
        <f t="shared" si="327"/>
        <v>5226235.8</v>
      </c>
      <c r="Y887" s="7" t="str">
        <f t="shared" si="330"/>
        <v/>
      </c>
      <c r="Z887" s="7" t="str">
        <f t="shared" si="331"/>
        <v/>
      </c>
      <c r="AA887" s="7" t="str">
        <f t="shared" si="332"/>
        <v/>
      </c>
      <c r="AB887" s="7" t="str">
        <f t="shared" si="332"/>
        <v/>
      </c>
      <c r="AC887" s="8" t="str">
        <f t="shared" si="333"/>
        <v/>
      </c>
      <c r="AE887" s="9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>
        <v>25412449.149999999</v>
      </c>
      <c r="AR887" s="7">
        <v>48863494.100000001</v>
      </c>
      <c r="AS887" s="7">
        <v>9832463.4299999997</v>
      </c>
      <c r="AT887" s="7">
        <v>3236279.45</v>
      </c>
      <c r="AU887" s="7">
        <v>30488334.010000002</v>
      </c>
      <c r="AV887" s="7">
        <v>54197452.039999999</v>
      </c>
      <c r="AW887" s="7">
        <v>12303232.77</v>
      </c>
      <c r="AX887" s="7">
        <v>3661242.17</v>
      </c>
      <c r="AY887" s="7">
        <v>34962558.439999998</v>
      </c>
      <c r="AZ887" s="7">
        <v>52885774</v>
      </c>
      <c r="BA887" s="7">
        <v>24962972</v>
      </c>
      <c r="BB887" s="7">
        <v>5226235.8</v>
      </c>
      <c r="BC887" s="7"/>
      <c r="BD887" s="7"/>
      <c r="BE887" s="7"/>
      <c r="BF887" s="7"/>
    </row>
    <row r="888" spans="1:58" x14ac:dyDescent="0.25">
      <c r="A888" s="3" t="s">
        <v>509</v>
      </c>
      <c r="B888" s="3" t="str">
        <f t="shared" si="315"/>
        <v>MT</v>
      </c>
      <c r="C888" s="3" t="s">
        <v>1526</v>
      </c>
      <c r="D888" s="3">
        <v>7</v>
      </c>
      <c r="E888" s="11">
        <f t="shared" si="316"/>
        <v>0</v>
      </c>
      <c r="F888" s="11">
        <f t="shared" si="317"/>
        <v>1</v>
      </c>
      <c r="G888" s="7">
        <v>18.832381505432021</v>
      </c>
      <c r="H888" s="11">
        <f t="shared" si="318"/>
        <v>0.37664763010864044</v>
      </c>
      <c r="I888" s="7">
        <f t="shared" si="319"/>
        <v>-9530424.6278044078</v>
      </c>
      <c r="J888" s="7">
        <v>4153652.39</v>
      </c>
      <c r="K888" s="12">
        <v>0.115</v>
      </c>
      <c r="L888" s="7">
        <v>-405811.84</v>
      </c>
      <c r="M888" s="10">
        <f t="shared" si="320"/>
        <v>9.77000003604057E-2</v>
      </c>
      <c r="N888" s="12">
        <f t="shared" si="321"/>
        <v>0.21270000036040571</v>
      </c>
      <c r="O888" s="7">
        <f t="shared" si="322"/>
        <v>-571825.47766826442</v>
      </c>
      <c r="P888" s="11">
        <f t="shared" si="323"/>
        <v>0.13766811085225752</v>
      </c>
      <c r="Q888" s="12">
        <f t="shared" si="324"/>
        <v>0.25266811085225754</v>
      </c>
      <c r="R888" s="12">
        <f t="shared" si="325"/>
        <v>3.9968110491851838E-2</v>
      </c>
      <c r="S888" s="12">
        <f t="shared" si="326"/>
        <v>0.18790837058828669</v>
      </c>
      <c r="T888" s="7">
        <f t="shared" si="328"/>
        <v>-15288984.350000001</v>
      </c>
      <c r="U888" s="7">
        <f t="shared" si="329"/>
        <v>5633134.9299999997</v>
      </c>
      <c r="V888" s="7">
        <f t="shared" si="329"/>
        <v>15438315.34</v>
      </c>
      <c r="W888" s="7">
        <f t="shared" si="329"/>
        <v>5483803.9400000004</v>
      </c>
      <c r="X888" s="7">
        <f t="shared" si="327"/>
        <v>0</v>
      </c>
      <c r="Y888" s="7" t="str">
        <f t="shared" si="330"/>
        <v/>
      </c>
      <c r="Z888" s="7" t="str">
        <f t="shared" si="331"/>
        <v/>
      </c>
      <c r="AA888" s="7" t="str">
        <f t="shared" si="332"/>
        <v/>
      </c>
      <c r="AB888" s="7" t="str">
        <f t="shared" si="332"/>
        <v/>
      </c>
      <c r="AC888" s="8" t="str">
        <f t="shared" si="333"/>
        <v/>
      </c>
      <c r="AE888" s="9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>
        <v>3402042.47</v>
      </c>
      <c r="AR888" s="7">
        <v>8854686.6699999999</v>
      </c>
      <c r="AS888" s="7">
        <v>4119890.42</v>
      </c>
      <c r="AT888" s="7">
        <v>0</v>
      </c>
      <c r="AU888" s="7">
        <v>4272485.6500000004</v>
      </c>
      <c r="AV888" s="7">
        <v>10479627.48</v>
      </c>
      <c r="AW888" s="7">
        <v>4022472.88</v>
      </c>
      <c r="AX888" s="7">
        <v>0</v>
      </c>
      <c r="AY888" s="7">
        <v>5633134.9299999997</v>
      </c>
      <c r="AZ888" s="7">
        <v>15438315.34</v>
      </c>
      <c r="BA888" s="7">
        <v>5483803.9400000004</v>
      </c>
      <c r="BB888" s="7">
        <v>0</v>
      </c>
      <c r="BC888" s="7"/>
      <c r="BD888" s="7"/>
      <c r="BE888" s="7"/>
      <c r="BF888" s="7"/>
    </row>
    <row r="889" spans="1:58" hidden="1" x14ac:dyDescent="0.25">
      <c r="A889" s="3" t="s">
        <v>727</v>
      </c>
      <c r="B889" s="3" t="str">
        <f t="shared" si="315"/>
        <v>PI</v>
      </c>
      <c r="C889" s="3" t="s">
        <v>1528</v>
      </c>
      <c r="D889" s="3">
        <v>7</v>
      </c>
      <c r="E889" s="11">
        <f t="shared" si="316"/>
        <v>0</v>
      </c>
      <c r="F889" s="11">
        <f t="shared" si="317"/>
        <v>1</v>
      </c>
      <c r="G889" s="7">
        <v>21.431883896900196</v>
      </c>
      <c r="H889" s="11">
        <f t="shared" si="318"/>
        <v>0.42863767793800389</v>
      </c>
      <c r="I889" s="7">
        <f t="shared" si="319"/>
        <v>-8496271.6129999161</v>
      </c>
      <c r="J889" s="7">
        <v>3929847.7500000009</v>
      </c>
      <c r="K889" s="12">
        <v>0.11</v>
      </c>
      <c r="L889" s="7">
        <v>-324297.71999999997</v>
      </c>
      <c r="M889" s="10">
        <f t="shared" si="320"/>
        <v>8.2521700745276941E-2</v>
      </c>
      <c r="N889" s="12">
        <f t="shared" si="321"/>
        <v>0.19252170074527694</v>
      </c>
      <c r="O889" s="7">
        <f t="shared" si="322"/>
        <v>-509776.29677999497</v>
      </c>
      <c r="P889" s="11">
        <f t="shared" si="323"/>
        <v>0.1297190958046644</v>
      </c>
      <c r="Q889" s="12">
        <f t="shared" si="324"/>
        <v>0.23971909580466438</v>
      </c>
      <c r="R889" s="12">
        <f t="shared" si="325"/>
        <v>4.7197395059387443E-2</v>
      </c>
      <c r="S889" s="12">
        <f t="shared" si="326"/>
        <v>0.24515363658579825</v>
      </c>
      <c r="T889" s="7">
        <f t="shared" si="328"/>
        <v>-14870199.32</v>
      </c>
      <c r="U889" s="7">
        <f t="shared" si="329"/>
        <v>1407055.53</v>
      </c>
      <c r="V889" s="7">
        <f t="shared" si="329"/>
        <v>16472921.32</v>
      </c>
      <c r="W889" s="7">
        <f t="shared" si="329"/>
        <v>0</v>
      </c>
      <c r="X889" s="7">
        <f t="shared" si="327"/>
        <v>195666.47</v>
      </c>
      <c r="Y889" s="7" t="str">
        <f t="shared" si="330"/>
        <v/>
      </c>
      <c r="Z889" s="7" t="str">
        <f t="shared" si="331"/>
        <v/>
      </c>
      <c r="AA889" s="7" t="str">
        <f t="shared" si="332"/>
        <v/>
      </c>
      <c r="AB889" s="7" t="str">
        <f t="shared" si="332"/>
        <v/>
      </c>
      <c r="AC889" s="8" t="str">
        <f t="shared" si="333"/>
        <v/>
      </c>
      <c r="AE889" s="9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>
        <v>690548.16</v>
      </c>
      <c r="AR889" s="7">
        <v>11834541.26</v>
      </c>
      <c r="AS889" s="7">
        <v>0</v>
      </c>
      <c r="AT889" s="7">
        <v>0</v>
      </c>
      <c r="AU889" s="7">
        <v>1407055.53</v>
      </c>
      <c r="AV889" s="7">
        <v>16472921.32</v>
      </c>
      <c r="AW889" s="7">
        <v>0</v>
      </c>
      <c r="AX889" s="7">
        <v>195666.47</v>
      </c>
      <c r="AY889" s="7"/>
      <c r="AZ889" s="7"/>
      <c r="BA889" s="7"/>
      <c r="BB889" s="7"/>
      <c r="BC889" s="7"/>
      <c r="BD889" s="7"/>
      <c r="BE889" s="7"/>
      <c r="BF889" s="7"/>
    </row>
    <row r="890" spans="1:58" x14ac:dyDescent="0.25">
      <c r="A890" s="26" t="s">
        <v>510</v>
      </c>
      <c r="B890" s="3" t="str">
        <f t="shared" si="315"/>
        <v>MT</v>
      </c>
      <c r="C890" s="3" t="s">
        <v>1526</v>
      </c>
      <c r="D890" s="3">
        <v>6</v>
      </c>
      <c r="E890" s="11">
        <f t="shared" si="316"/>
        <v>0</v>
      </c>
      <c r="F890" s="11">
        <f t="shared" si="317"/>
        <v>1</v>
      </c>
      <c r="G890" s="7">
        <v>33.709367498852217</v>
      </c>
      <c r="H890" s="11">
        <f t="shared" si="318"/>
        <v>0.67418734997704433</v>
      </c>
      <c r="I890" s="7">
        <f t="shared" si="319"/>
        <v>-5088700.5084940232</v>
      </c>
      <c r="J890" s="7">
        <v>7759760.4500000002</v>
      </c>
      <c r="K890" s="12">
        <v>0.11</v>
      </c>
      <c r="L890" s="7">
        <v>-484985.03</v>
      </c>
      <c r="M890" s="10">
        <f t="shared" si="320"/>
        <v>6.2500000241631173E-2</v>
      </c>
      <c r="N890" s="12">
        <f t="shared" si="321"/>
        <v>0.17250000024163117</v>
      </c>
      <c r="O890" s="7">
        <f t="shared" si="322"/>
        <v>-305322.03050964139</v>
      </c>
      <c r="P890" s="11">
        <f t="shared" si="323"/>
        <v>3.9346837119133157E-2</v>
      </c>
      <c r="Q890" s="12">
        <f t="shared" si="324"/>
        <v>0.14934683711913316</v>
      </c>
      <c r="R890" s="12">
        <f t="shared" si="325"/>
        <v>-2.3153163122498016E-2</v>
      </c>
      <c r="S890" s="12">
        <f t="shared" si="326"/>
        <v>-0.13422123530473029</v>
      </c>
      <c r="T890" s="7">
        <f t="shared" si="328"/>
        <v>-15618486.600000001</v>
      </c>
      <c r="U890" s="7">
        <f t="shared" si="329"/>
        <v>16904769.309999999</v>
      </c>
      <c r="V890" s="7">
        <f t="shared" si="329"/>
        <v>25587742.719999999</v>
      </c>
      <c r="W890" s="7">
        <f t="shared" si="329"/>
        <v>6935513.1900000004</v>
      </c>
      <c r="X890" s="7">
        <f t="shared" si="327"/>
        <v>0</v>
      </c>
      <c r="Y890" s="7" t="str">
        <f t="shared" si="330"/>
        <v/>
      </c>
      <c r="Z890" s="7" t="str">
        <f t="shared" si="331"/>
        <v/>
      </c>
      <c r="AA890" s="7" t="str">
        <f t="shared" si="332"/>
        <v/>
      </c>
      <c r="AB890" s="7" t="str">
        <f t="shared" si="332"/>
        <v/>
      </c>
      <c r="AC890" s="8" t="str">
        <f t="shared" si="333"/>
        <v/>
      </c>
      <c r="AE890" s="9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>
        <v>10818809.529999999</v>
      </c>
      <c r="AR890" s="7">
        <v>18599651.43</v>
      </c>
      <c r="AS890" s="7">
        <v>6378414.25</v>
      </c>
      <c r="AT890" s="7">
        <v>0</v>
      </c>
      <c r="AU890" s="7">
        <v>13117382.550000001</v>
      </c>
      <c r="AV890" s="7">
        <v>20518343.600000001</v>
      </c>
      <c r="AW890" s="7">
        <v>7737568.4400000004</v>
      </c>
      <c r="AX890" s="7">
        <v>0</v>
      </c>
      <c r="AY890" s="7">
        <v>16904769.309999999</v>
      </c>
      <c r="AZ890" s="7">
        <v>25587742.719999999</v>
      </c>
      <c r="BA890" s="7">
        <v>6935513.1900000004</v>
      </c>
      <c r="BB890" s="7">
        <v>0</v>
      </c>
      <c r="BC890" s="7"/>
      <c r="BD890" s="7"/>
      <c r="BE890" s="7"/>
      <c r="BF890" s="7"/>
    </row>
    <row r="891" spans="1:58" hidden="1" x14ac:dyDescent="0.25">
      <c r="A891" s="3" t="s">
        <v>1125</v>
      </c>
      <c r="B891" s="3" t="str">
        <f t="shared" si="315"/>
        <v>RS</v>
      </c>
      <c r="C891" s="3" t="s">
        <v>1529</v>
      </c>
      <c r="D891" s="3">
        <v>7</v>
      </c>
      <c r="E891" s="11">
        <f t="shared" si="316"/>
        <v>0</v>
      </c>
      <c r="F891" s="11">
        <f t="shared" si="317"/>
        <v>1</v>
      </c>
      <c r="G891" s="7">
        <v>7.8788956340220366</v>
      </c>
      <c r="H891" s="11">
        <f t="shared" si="318"/>
        <v>0.15757791268044075</v>
      </c>
      <c r="I891" s="7">
        <f t="shared" si="319"/>
        <v>-9378915.466872653</v>
      </c>
      <c r="J891" s="7">
        <v>4641798.96</v>
      </c>
      <c r="K891" s="12">
        <v>0.1356</v>
      </c>
      <c r="L891" s="7">
        <v>-512918.79</v>
      </c>
      <c r="M891" s="10">
        <f t="shared" si="320"/>
        <v>0.11050000105993388</v>
      </c>
      <c r="N891" s="12">
        <f t="shared" si="321"/>
        <v>0.24610000105993388</v>
      </c>
      <c r="O891" s="7">
        <f t="shared" si="322"/>
        <v>-562734.92801235919</v>
      </c>
      <c r="P891" s="11">
        <f t="shared" si="323"/>
        <v>0.1212320768007495</v>
      </c>
      <c r="Q891" s="12">
        <f t="shared" si="324"/>
        <v>0.25683207680074949</v>
      </c>
      <c r="R891" s="12">
        <f t="shared" si="325"/>
        <v>1.0732075740815611E-2</v>
      </c>
      <c r="S891" s="12">
        <f t="shared" si="326"/>
        <v>4.3608596889855189E-2</v>
      </c>
      <c r="T891" s="7">
        <f t="shared" si="328"/>
        <v>-11133273.460000001</v>
      </c>
      <c r="U891" s="7">
        <f t="shared" si="329"/>
        <v>15628611.539999999</v>
      </c>
      <c r="V891" s="7">
        <f t="shared" si="329"/>
        <v>22031385</v>
      </c>
      <c r="W891" s="7">
        <f t="shared" si="329"/>
        <v>4730500</v>
      </c>
      <c r="X891" s="7">
        <f t="shared" si="327"/>
        <v>0</v>
      </c>
      <c r="Y891" s="7" t="str">
        <f t="shared" si="330"/>
        <v/>
      </c>
      <c r="Z891" s="7" t="str">
        <f t="shared" si="331"/>
        <v/>
      </c>
      <c r="AA891" s="7" t="str">
        <f t="shared" si="332"/>
        <v/>
      </c>
      <c r="AB891" s="7" t="str">
        <f t="shared" si="332"/>
        <v/>
      </c>
      <c r="AC891" s="8" t="str">
        <f t="shared" si="333"/>
        <v/>
      </c>
      <c r="AE891" s="9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>
        <v>10603930.24</v>
      </c>
      <c r="AR891" s="7">
        <v>17127662.949999999</v>
      </c>
      <c r="AS891" s="7">
        <v>754103.46</v>
      </c>
      <c r="AT891" s="7">
        <v>0</v>
      </c>
      <c r="AU891" s="7">
        <v>12905923.01</v>
      </c>
      <c r="AV891" s="7">
        <v>19859810.129999999</v>
      </c>
      <c r="AW891" s="7">
        <v>2452654.77</v>
      </c>
      <c r="AX891" s="7">
        <v>0</v>
      </c>
      <c r="AY891" s="7">
        <v>15628611.539999999</v>
      </c>
      <c r="AZ891" s="7">
        <v>22031385</v>
      </c>
      <c r="BA891" s="7">
        <v>4730500</v>
      </c>
      <c r="BB891" s="7">
        <v>0</v>
      </c>
      <c r="BC891" s="7"/>
      <c r="BD891" s="7"/>
      <c r="BE891" s="7"/>
      <c r="BF891" s="7"/>
    </row>
    <row r="892" spans="1:58" hidden="1" x14ac:dyDescent="0.25">
      <c r="A892" s="3" t="s">
        <v>824</v>
      </c>
      <c r="B892" s="3" t="str">
        <f t="shared" si="315"/>
        <v>PR</v>
      </c>
      <c r="C892" s="3" t="s">
        <v>1529</v>
      </c>
      <c r="D892" s="3">
        <v>6</v>
      </c>
      <c r="E892" s="11">
        <f t="shared" si="316"/>
        <v>0.57355859655325858</v>
      </c>
      <c r="F892" s="11">
        <f t="shared" si="317"/>
        <v>0.42644140344674142</v>
      </c>
      <c r="G892" s="7">
        <v>11.10622611098273</v>
      </c>
      <c r="H892" s="11">
        <f t="shared" si="318"/>
        <v>9.4723092995286418E-2</v>
      </c>
      <c r="I892" s="7">
        <f t="shared" si="319"/>
        <v>-52160120.75959748</v>
      </c>
      <c r="J892" s="7">
        <v>10187402.09</v>
      </c>
      <c r="K892" s="12">
        <v>0.14000000000000001</v>
      </c>
      <c r="L892" s="7">
        <v>-1982468.45</v>
      </c>
      <c r="M892" s="10">
        <f t="shared" si="320"/>
        <v>0.19460000032255526</v>
      </c>
      <c r="N892" s="12">
        <f t="shared" si="321"/>
        <v>0.33460000032255527</v>
      </c>
      <c r="O892" s="7">
        <f t="shared" si="322"/>
        <v>-3129607.2455758485</v>
      </c>
      <c r="P892" s="11">
        <f t="shared" si="323"/>
        <v>0.30720366369438634</v>
      </c>
      <c r="Q892" s="12">
        <f t="shared" si="324"/>
        <v>0.44720366369438636</v>
      </c>
      <c r="R892" s="12">
        <f t="shared" si="325"/>
        <v>0.11260366337183109</v>
      </c>
      <c r="S892" s="12">
        <f t="shared" si="326"/>
        <v>0.33653216755314075</v>
      </c>
      <c r="T892" s="7">
        <f t="shared" si="328"/>
        <v>-57617862.950000003</v>
      </c>
      <c r="U892" s="7">
        <f t="shared" si="329"/>
        <v>14713622.140000001</v>
      </c>
      <c r="V892" s="7">
        <f t="shared" si="329"/>
        <v>24570642.34</v>
      </c>
      <c r="W892" s="7">
        <f t="shared" si="329"/>
        <v>47760842.75</v>
      </c>
      <c r="X892" s="7">
        <f t="shared" si="327"/>
        <v>0</v>
      </c>
      <c r="Y892" s="7" t="str">
        <f t="shared" si="330"/>
        <v/>
      </c>
      <c r="Z892" s="7" t="str">
        <f t="shared" si="331"/>
        <v/>
      </c>
      <c r="AA892" s="7" t="str">
        <f t="shared" si="332"/>
        <v/>
      </c>
      <c r="AB892" s="7" t="str">
        <f t="shared" si="332"/>
        <v/>
      </c>
      <c r="AC892" s="8" t="str">
        <f t="shared" si="333"/>
        <v/>
      </c>
      <c r="AE892" s="9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>
        <v>10265705.58</v>
      </c>
      <c r="AR892" s="7">
        <v>11661763.310000001</v>
      </c>
      <c r="AS892" s="7">
        <v>23724768.050000001</v>
      </c>
      <c r="AT892" s="7">
        <v>0</v>
      </c>
      <c r="AU892" s="7">
        <v>12209470.199999999</v>
      </c>
      <c r="AV892" s="7">
        <v>13168117.17</v>
      </c>
      <c r="AW892" s="7">
        <v>39998496.189999998</v>
      </c>
      <c r="AX892" s="7">
        <v>0</v>
      </c>
      <c r="AY892" s="7">
        <v>14713622.140000001</v>
      </c>
      <c r="AZ892" s="7">
        <v>24570642.34</v>
      </c>
      <c r="BA892" s="7">
        <v>47760842.75</v>
      </c>
      <c r="BB892" s="7">
        <v>0</v>
      </c>
      <c r="BC892" s="7"/>
      <c r="BD892" s="7"/>
      <c r="BE892" s="7"/>
      <c r="BF892" s="7"/>
    </row>
    <row r="893" spans="1:58" hidden="1" x14ac:dyDescent="0.25">
      <c r="A893" s="3" t="s">
        <v>1126</v>
      </c>
      <c r="B893" s="3" t="str">
        <f t="shared" si="315"/>
        <v>RS</v>
      </c>
      <c r="C893" s="3" t="s">
        <v>1529</v>
      </c>
      <c r="D893" s="3">
        <v>7</v>
      </c>
      <c r="E893" s="11">
        <f t="shared" si="316"/>
        <v>0.11759062586953846</v>
      </c>
      <c r="F893" s="11">
        <f t="shared" si="317"/>
        <v>0.8824093741304615</v>
      </c>
      <c r="G893" s="7">
        <v>7.1576893641514339</v>
      </c>
      <c r="H893" s="11">
        <f t="shared" si="318"/>
        <v>0.12632024384082255</v>
      </c>
      <c r="I893" s="7">
        <f t="shared" si="319"/>
        <v>-39284525.570589483</v>
      </c>
      <c r="J893" s="7">
        <v>8228092.5999999996</v>
      </c>
      <c r="K893" s="12">
        <v>0.11</v>
      </c>
      <c r="L893" s="7">
        <v>-1952526.37</v>
      </c>
      <c r="M893" s="10">
        <f t="shared" si="320"/>
        <v>0.23729999951629133</v>
      </c>
      <c r="N893" s="12">
        <f t="shared" si="321"/>
        <v>0.34729999951629131</v>
      </c>
      <c r="O893" s="7">
        <f t="shared" si="322"/>
        <v>-2357071.5342353689</v>
      </c>
      <c r="P893" s="11">
        <f t="shared" si="323"/>
        <v>0.28646633537344596</v>
      </c>
      <c r="Q893" s="12">
        <f t="shared" si="324"/>
        <v>0.39646633537344594</v>
      </c>
      <c r="R893" s="12">
        <f t="shared" si="325"/>
        <v>4.9166335857154631E-2</v>
      </c>
      <c r="S893" s="12">
        <f t="shared" si="326"/>
        <v>0.14156733638247032</v>
      </c>
      <c r="T893" s="7">
        <f t="shared" si="328"/>
        <v>-44964445.259999998</v>
      </c>
      <c r="U893" s="7">
        <f t="shared" si="329"/>
        <v>19175586.280000001</v>
      </c>
      <c r="V893" s="7">
        <f t="shared" si="329"/>
        <v>39677048</v>
      </c>
      <c r="W893" s="7">
        <f t="shared" si="329"/>
        <v>29316865.100000001</v>
      </c>
      <c r="X893" s="7">
        <f t="shared" si="327"/>
        <v>4853881.5599999996</v>
      </c>
      <c r="Y893" s="7" t="str">
        <f t="shared" si="330"/>
        <v/>
      </c>
      <c r="Z893" s="7" t="str">
        <f t="shared" si="331"/>
        <v/>
      </c>
      <c r="AA893" s="7" t="str">
        <f t="shared" si="332"/>
        <v/>
      </c>
      <c r="AB893" s="7" t="str">
        <f t="shared" si="332"/>
        <v/>
      </c>
      <c r="AC893" s="8" t="str">
        <f t="shared" si="333"/>
        <v/>
      </c>
      <c r="AE893" s="9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>
        <v>12645860.09</v>
      </c>
      <c r="AR893" s="7">
        <v>41297075.390000001</v>
      </c>
      <c r="AS893" s="7">
        <v>16384487.949999999</v>
      </c>
      <c r="AT893" s="7">
        <v>4303592.3499999996</v>
      </c>
      <c r="AU893" s="7">
        <v>15257466.74</v>
      </c>
      <c r="AV893" s="7">
        <v>43532015.689999998</v>
      </c>
      <c r="AW893" s="7">
        <v>20175918.469999999</v>
      </c>
      <c r="AX893" s="7">
        <v>4717912.68</v>
      </c>
      <c r="AY893" s="7">
        <v>19175586.280000001</v>
      </c>
      <c r="AZ893" s="7">
        <v>39677048</v>
      </c>
      <c r="BA893" s="7">
        <v>29316865.100000001</v>
      </c>
      <c r="BB893" s="7">
        <v>4853881.5599999996</v>
      </c>
      <c r="BC893" s="7"/>
      <c r="BD893" s="7"/>
      <c r="BE893" s="7"/>
      <c r="BF893" s="7"/>
    </row>
    <row r="894" spans="1:58" hidden="1" x14ac:dyDescent="0.25">
      <c r="A894" s="3" t="s">
        <v>1127</v>
      </c>
      <c r="B894" s="3" t="str">
        <f t="shared" si="315"/>
        <v>RS</v>
      </c>
      <c r="C894" s="3" t="s">
        <v>1529</v>
      </c>
      <c r="D894" s="3">
        <v>7</v>
      </c>
      <c r="E894" s="11">
        <f t="shared" si="316"/>
        <v>0</v>
      </c>
      <c r="F894" s="11">
        <f t="shared" si="317"/>
        <v>1</v>
      </c>
      <c r="G894" s="7">
        <v>8.3219847641991365</v>
      </c>
      <c r="H894" s="11">
        <f t="shared" si="318"/>
        <v>0.16643969528398272</v>
      </c>
      <c r="I894" s="7">
        <f t="shared" si="319"/>
        <v>-5390749.155154001</v>
      </c>
      <c r="J894" s="7">
        <v>3142976.32</v>
      </c>
      <c r="K894" s="12">
        <v>0.13300000000000001</v>
      </c>
      <c r="L894" s="7">
        <v>-247352.24</v>
      </c>
      <c r="M894" s="10">
        <f t="shared" si="320"/>
        <v>7.8700001150501825E-2</v>
      </c>
      <c r="N894" s="12">
        <f t="shared" si="321"/>
        <v>0.21170000115050183</v>
      </c>
      <c r="O894" s="7">
        <f t="shared" si="322"/>
        <v>-323444.94930924004</v>
      </c>
      <c r="P894" s="11">
        <f t="shared" si="323"/>
        <v>0.10291039969058376</v>
      </c>
      <c r="Q894" s="12">
        <f t="shared" si="324"/>
        <v>0.23591039969058375</v>
      </c>
      <c r="R894" s="12">
        <f t="shared" si="325"/>
        <v>2.4210398540081918E-2</v>
      </c>
      <c r="S894" s="12">
        <f t="shared" si="326"/>
        <v>0.11436182526456506</v>
      </c>
      <c r="T894" s="7">
        <f t="shared" si="328"/>
        <v>-6467137.5600000005</v>
      </c>
      <c r="U894" s="7">
        <f t="shared" si="329"/>
        <v>11781099.439999999</v>
      </c>
      <c r="V894" s="7">
        <f t="shared" si="329"/>
        <v>14104773</v>
      </c>
      <c r="W894" s="7">
        <f t="shared" si="329"/>
        <v>4143464</v>
      </c>
      <c r="X894" s="7">
        <f t="shared" si="327"/>
        <v>0</v>
      </c>
      <c r="Y894" s="7" t="str">
        <f t="shared" si="330"/>
        <v/>
      </c>
      <c r="Z894" s="7" t="str">
        <f t="shared" si="331"/>
        <v/>
      </c>
      <c r="AA894" s="7" t="str">
        <f t="shared" si="332"/>
        <v/>
      </c>
      <c r="AB894" s="7" t="str">
        <f t="shared" si="332"/>
        <v/>
      </c>
      <c r="AC894" s="8" t="str">
        <f t="shared" si="333"/>
        <v/>
      </c>
      <c r="AE894" s="9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>
        <v>8205280.46</v>
      </c>
      <c r="AR894" s="7">
        <v>10467634.460000001</v>
      </c>
      <c r="AS894" s="7">
        <v>1921238.39</v>
      </c>
      <c r="AT894" s="7">
        <v>0</v>
      </c>
      <c r="AU894" s="7">
        <v>9576318.8800000008</v>
      </c>
      <c r="AV894" s="7">
        <v>12187923.84</v>
      </c>
      <c r="AW894" s="7">
        <v>2801384.3</v>
      </c>
      <c r="AX894" s="7">
        <v>0</v>
      </c>
      <c r="AY894" s="7">
        <v>11781099.439999999</v>
      </c>
      <c r="AZ894" s="7">
        <v>14104773</v>
      </c>
      <c r="BA894" s="7">
        <v>4143464</v>
      </c>
      <c r="BB894" s="7">
        <v>0</v>
      </c>
      <c r="BC894" s="7"/>
      <c r="BD894" s="7"/>
      <c r="BE894" s="7"/>
      <c r="BF894" s="7"/>
    </row>
    <row r="895" spans="1:58" x14ac:dyDescent="0.25">
      <c r="A895" s="3" t="s">
        <v>511</v>
      </c>
      <c r="B895" s="3" t="str">
        <f t="shared" si="315"/>
        <v>MT</v>
      </c>
      <c r="C895" s="3" t="s">
        <v>1526</v>
      </c>
      <c r="D895" s="3">
        <v>7</v>
      </c>
      <c r="E895" s="11">
        <f t="shared" si="316"/>
        <v>0.1263640976779962</v>
      </c>
      <c r="F895" s="11">
        <f t="shared" si="317"/>
        <v>0.87363590232200383</v>
      </c>
      <c r="G895" s="7">
        <v>19.928423248400843</v>
      </c>
      <c r="H895" s="11">
        <f t="shared" si="318"/>
        <v>0.34820372052942938</v>
      </c>
      <c r="I895" s="7">
        <f t="shared" si="319"/>
        <v>-7254361.9509791564</v>
      </c>
      <c r="J895" s="7">
        <v>4520053.3099999996</v>
      </c>
      <c r="K895" s="12">
        <v>0.11</v>
      </c>
      <c r="L895" s="7">
        <v>-343976.06</v>
      </c>
      <c r="M895" s="10">
        <f t="shared" si="320"/>
        <v>7.6100000687823757E-2</v>
      </c>
      <c r="N895" s="12">
        <f t="shared" si="321"/>
        <v>0.18610000068782376</v>
      </c>
      <c r="O895" s="7">
        <f t="shared" si="322"/>
        <v>-435261.71705874935</v>
      </c>
      <c r="P895" s="11">
        <f t="shared" si="323"/>
        <v>9.629570432184778E-2</v>
      </c>
      <c r="Q895" s="12">
        <f t="shared" si="324"/>
        <v>0.20629570432184779</v>
      </c>
      <c r="R895" s="12">
        <f t="shared" si="325"/>
        <v>2.0195703634024037E-2</v>
      </c>
      <c r="S895" s="12">
        <f t="shared" si="326"/>
        <v>0.10852070692843041</v>
      </c>
      <c r="T895" s="7">
        <f t="shared" si="328"/>
        <v>-11129799.57</v>
      </c>
      <c r="U895" s="7">
        <f t="shared" si="329"/>
        <v>7044619.1799999997</v>
      </c>
      <c r="V895" s="7">
        <f t="shared" si="329"/>
        <v>9723392.4900000002</v>
      </c>
      <c r="W895" s="7">
        <f t="shared" si="329"/>
        <v>8451026.2599999998</v>
      </c>
      <c r="X895" s="7">
        <f t="shared" si="327"/>
        <v>0</v>
      </c>
      <c r="Y895" s="7" t="str">
        <f t="shared" si="330"/>
        <v/>
      </c>
      <c r="Z895" s="7" t="str">
        <f t="shared" si="331"/>
        <v/>
      </c>
      <c r="AA895" s="7" t="str">
        <f t="shared" si="332"/>
        <v/>
      </c>
      <c r="AB895" s="7" t="str">
        <f t="shared" si="332"/>
        <v/>
      </c>
      <c r="AC895" s="8" t="str">
        <f t="shared" si="333"/>
        <v/>
      </c>
      <c r="AE895" s="9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>
        <v>5475330.1100000003</v>
      </c>
      <c r="AR895" s="7">
        <v>6549000.2400000002</v>
      </c>
      <c r="AS895" s="7">
        <v>5076873.5199999996</v>
      </c>
      <c r="AT895" s="7">
        <v>0</v>
      </c>
      <c r="AU895" s="7">
        <v>5998637.3399999999</v>
      </c>
      <c r="AV895" s="7">
        <v>7489363.3499999996</v>
      </c>
      <c r="AW895" s="7">
        <v>7511488.8899999997</v>
      </c>
      <c r="AX895" s="7">
        <v>0</v>
      </c>
      <c r="AY895" s="7">
        <v>7044619.1799999997</v>
      </c>
      <c r="AZ895" s="7">
        <v>9723392.4900000002</v>
      </c>
      <c r="BA895" s="7">
        <v>8451026.2599999998</v>
      </c>
      <c r="BB895" s="7">
        <v>0</v>
      </c>
      <c r="BC895" s="7"/>
      <c r="BD895" s="7"/>
      <c r="BE895" s="7"/>
      <c r="BF895" s="7"/>
    </row>
    <row r="896" spans="1:58" hidden="1" x14ac:dyDescent="0.25">
      <c r="A896" s="3" t="s">
        <v>967</v>
      </c>
      <c r="B896" s="3" t="str">
        <f t="shared" si="315"/>
        <v>RO</v>
      </c>
      <c r="C896" s="3" t="s">
        <v>1527</v>
      </c>
      <c r="D896" s="3">
        <v>6</v>
      </c>
      <c r="E896" s="11">
        <f t="shared" si="316"/>
        <v>0</v>
      </c>
      <c r="F896" s="11">
        <f t="shared" si="317"/>
        <v>1</v>
      </c>
      <c r="G896" s="7">
        <v>49.249165876860658</v>
      </c>
      <c r="H896" s="11">
        <f t="shared" si="318"/>
        <v>0.98498331753721313</v>
      </c>
      <c r="I896" s="7">
        <f t="shared" si="319"/>
        <v>-457761.61514346872</v>
      </c>
      <c r="J896" s="7">
        <v>10348703.039999999</v>
      </c>
      <c r="K896" s="12">
        <v>0.11</v>
      </c>
      <c r="L896" s="7">
        <v>-514232.86</v>
      </c>
      <c r="M896" s="10">
        <f t="shared" si="320"/>
        <v>4.9690561030921225E-2</v>
      </c>
      <c r="N896" s="12">
        <f t="shared" si="321"/>
        <v>0.15969056103092122</v>
      </c>
      <c r="O896" s="7">
        <f t="shared" si="322"/>
        <v>-27465.696908608123</v>
      </c>
      <c r="P896" s="11">
        <f t="shared" si="323"/>
        <v>2.6540230985899588E-3</v>
      </c>
      <c r="Q896" s="12">
        <f t="shared" si="324"/>
        <v>0.11265402309858996</v>
      </c>
      <c r="R896" s="12">
        <f t="shared" si="325"/>
        <v>-4.7036537932331257E-2</v>
      </c>
      <c r="S896" s="12">
        <f t="shared" si="326"/>
        <v>-0.29454801604224734</v>
      </c>
      <c r="T896" s="7">
        <f t="shared" si="328"/>
        <v>-30483538.310000006</v>
      </c>
      <c r="U896" s="7">
        <f t="shared" si="329"/>
        <v>14235905.51</v>
      </c>
      <c r="V896" s="7">
        <f t="shared" si="329"/>
        <v>36744526.090000004</v>
      </c>
      <c r="W896" s="7">
        <f t="shared" si="329"/>
        <v>9634379.1099999994</v>
      </c>
      <c r="X896" s="7">
        <f t="shared" si="327"/>
        <v>1659461.38</v>
      </c>
      <c r="Y896" s="7" t="str">
        <f t="shared" si="330"/>
        <v/>
      </c>
      <c r="Z896" s="7" t="str">
        <f t="shared" si="331"/>
        <v/>
      </c>
      <c r="AA896" s="7" t="str">
        <f t="shared" si="332"/>
        <v/>
      </c>
      <c r="AB896" s="7" t="str">
        <f t="shared" si="332"/>
        <v/>
      </c>
      <c r="AC896" s="8" t="str">
        <f t="shared" si="333"/>
        <v/>
      </c>
      <c r="AE896" s="9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>
        <v>11780035.52</v>
      </c>
      <c r="AR896" s="7">
        <v>32811556.949999999</v>
      </c>
      <c r="AS896" s="7">
        <v>6965974.5800000001</v>
      </c>
      <c r="AT896" s="7">
        <v>1160320.8999999999</v>
      </c>
      <c r="AU896" s="7">
        <v>14235905.51</v>
      </c>
      <c r="AV896" s="7">
        <v>36744526.090000004</v>
      </c>
      <c r="AW896" s="7">
        <v>9634379.1099999994</v>
      </c>
      <c r="AX896" s="7">
        <v>1659461.38</v>
      </c>
      <c r="AY896" s="7"/>
      <c r="AZ896" s="7"/>
      <c r="BA896" s="7"/>
      <c r="BB896" s="7"/>
      <c r="BC896" s="7"/>
      <c r="BD896" s="7"/>
      <c r="BE896" s="7"/>
      <c r="BF896" s="7"/>
    </row>
    <row r="897" spans="1:58" hidden="1" x14ac:dyDescent="0.25">
      <c r="A897" s="3" t="s">
        <v>1128</v>
      </c>
      <c r="B897" s="3" t="str">
        <f t="shared" si="315"/>
        <v>RS</v>
      </c>
      <c r="C897" s="3" t="s">
        <v>1529</v>
      </c>
      <c r="D897" s="3">
        <v>7</v>
      </c>
      <c r="E897" s="11">
        <f t="shared" si="316"/>
        <v>0.20345091433948168</v>
      </c>
      <c r="F897" s="11">
        <f t="shared" si="317"/>
        <v>0.7965490856605183</v>
      </c>
      <c r="G897" s="7">
        <v>7.3775674124502144</v>
      </c>
      <c r="H897" s="11">
        <f t="shared" si="318"/>
        <v>0.11753189153572109</v>
      </c>
      <c r="I897" s="7">
        <f t="shared" si="319"/>
        <v>-24281831.122034147</v>
      </c>
      <c r="J897" s="7">
        <v>3858728.6314285719</v>
      </c>
      <c r="K897" s="12">
        <v>0.12330000000000001</v>
      </c>
      <c r="L897" s="7">
        <v>-927821.92</v>
      </c>
      <c r="M897" s="10">
        <f t="shared" si="320"/>
        <v>0.24044756929603089</v>
      </c>
      <c r="N897" s="12">
        <f t="shared" si="321"/>
        <v>0.36374756929603091</v>
      </c>
      <c r="O897" s="7">
        <f t="shared" si="322"/>
        <v>-1456909.8673220489</v>
      </c>
      <c r="P897" s="11">
        <f t="shared" si="323"/>
        <v>0.37756214714240588</v>
      </c>
      <c r="Q897" s="12">
        <f t="shared" si="324"/>
        <v>0.50086214714240584</v>
      </c>
      <c r="R897" s="12">
        <f t="shared" si="325"/>
        <v>0.13711457784637493</v>
      </c>
      <c r="S897" s="12">
        <f t="shared" si="326"/>
        <v>0.37694981195815536</v>
      </c>
      <c r="T897" s="7">
        <f t="shared" si="328"/>
        <v>-27515817.16</v>
      </c>
      <c r="U897" s="7">
        <f t="shared" si="329"/>
        <v>8036319.8399999999</v>
      </c>
      <c r="V897" s="7">
        <f t="shared" si="329"/>
        <v>21917699</v>
      </c>
      <c r="W897" s="7">
        <f t="shared" si="329"/>
        <v>13634438</v>
      </c>
      <c r="X897" s="7">
        <f t="shared" si="327"/>
        <v>0</v>
      </c>
      <c r="Y897" s="7" t="str">
        <f t="shared" si="330"/>
        <v/>
      </c>
      <c r="Z897" s="7" t="str">
        <f t="shared" si="331"/>
        <v/>
      </c>
      <c r="AA897" s="7" t="str">
        <f t="shared" si="332"/>
        <v/>
      </c>
      <c r="AB897" s="7" t="str">
        <f t="shared" si="332"/>
        <v/>
      </c>
      <c r="AC897" s="8" t="str">
        <f t="shared" si="333"/>
        <v/>
      </c>
      <c r="AE897" s="9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>
        <v>5671893.6699999999</v>
      </c>
      <c r="AR897" s="7">
        <v>18184403.219999999</v>
      </c>
      <c r="AS897" s="7">
        <v>8597723.9800000004</v>
      </c>
      <c r="AT897" s="7">
        <v>0</v>
      </c>
      <c r="AU897" s="7">
        <v>6478137.3300000001</v>
      </c>
      <c r="AV897" s="7">
        <v>20799711</v>
      </c>
      <c r="AW897" s="7">
        <v>11602263</v>
      </c>
      <c r="AX897" s="7">
        <v>0</v>
      </c>
      <c r="AY897" s="7">
        <v>8036319.8399999999</v>
      </c>
      <c r="AZ897" s="7">
        <v>21917699</v>
      </c>
      <c r="BA897" s="7">
        <v>13634438</v>
      </c>
      <c r="BB897" s="7">
        <v>0</v>
      </c>
      <c r="BC897" s="7"/>
      <c r="BD897" s="7"/>
      <c r="BE897" s="7"/>
      <c r="BF897" s="7"/>
    </row>
    <row r="898" spans="1:58" x14ac:dyDescent="0.25">
      <c r="A898" s="3" t="s">
        <v>512</v>
      </c>
      <c r="B898" s="3" t="str">
        <f t="shared" si="315"/>
        <v>MT</v>
      </c>
      <c r="C898" s="3" t="s">
        <v>1526</v>
      </c>
      <c r="D898" s="3">
        <v>6</v>
      </c>
      <c r="E898" s="11">
        <f t="shared" si="316"/>
        <v>0</v>
      </c>
      <c r="F898" s="11">
        <f t="shared" si="317"/>
        <v>1</v>
      </c>
      <c r="G898" s="7">
        <v>21.721767016161262</v>
      </c>
      <c r="H898" s="11">
        <f t="shared" si="318"/>
        <v>0.43443534032322523</v>
      </c>
      <c r="I898" s="7">
        <f t="shared" si="319"/>
        <v>-15558592.635651873</v>
      </c>
      <c r="J898" s="7">
        <v>13258869.24</v>
      </c>
      <c r="K898" s="12">
        <v>0.11</v>
      </c>
      <c r="L898" s="7">
        <v>-682831.77</v>
      </c>
      <c r="M898" s="10">
        <f t="shared" si="320"/>
        <v>5.1500000312243825E-2</v>
      </c>
      <c r="N898" s="12">
        <f t="shared" si="321"/>
        <v>0.16150000031224382</v>
      </c>
      <c r="O898" s="7">
        <f t="shared" si="322"/>
        <v>-933515.55813911243</v>
      </c>
      <c r="P898" s="11">
        <f t="shared" si="323"/>
        <v>7.0406875672537547E-2</v>
      </c>
      <c r="Q898" s="12">
        <f t="shared" si="324"/>
        <v>0.18040687567253755</v>
      </c>
      <c r="R898" s="12">
        <f t="shared" si="325"/>
        <v>1.8906875360293729E-2</v>
      </c>
      <c r="S898" s="12">
        <f t="shared" si="326"/>
        <v>0.11707043544110962</v>
      </c>
      <c r="T898" s="7">
        <f t="shared" si="328"/>
        <v>-27509838.830000002</v>
      </c>
      <c r="U898" s="7">
        <f t="shared" si="329"/>
        <v>19709424.48</v>
      </c>
      <c r="V898" s="7">
        <f t="shared" si="329"/>
        <v>35673163.520000003</v>
      </c>
      <c r="W898" s="7">
        <f t="shared" si="329"/>
        <v>11546099.789999999</v>
      </c>
      <c r="X898" s="7">
        <f t="shared" si="327"/>
        <v>0</v>
      </c>
      <c r="Y898" s="7" t="str">
        <f t="shared" si="330"/>
        <v/>
      </c>
      <c r="Z898" s="7" t="str">
        <f t="shared" si="331"/>
        <v/>
      </c>
      <c r="AA898" s="7" t="str">
        <f t="shared" si="332"/>
        <v/>
      </c>
      <c r="AB898" s="7" t="str">
        <f t="shared" si="332"/>
        <v/>
      </c>
      <c r="AC898" s="8" t="str">
        <f t="shared" si="333"/>
        <v/>
      </c>
      <c r="AE898" s="9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>
        <v>14137928.66</v>
      </c>
      <c r="AV898" s="7">
        <v>19638604.059999999</v>
      </c>
      <c r="AW898" s="7">
        <v>8852319.5700000003</v>
      </c>
      <c r="AX898" s="7">
        <v>0</v>
      </c>
      <c r="AY898" s="7">
        <v>19709424.48</v>
      </c>
      <c r="AZ898" s="7">
        <v>35673163.520000003</v>
      </c>
      <c r="BA898" s="7">
        <v>11546099.789999999</v>
      </c>
      <c r="BB898" s="7">
        <v>0</v>
      </c>
      <c r="BC898" s="7"/>
      <c r="BD898" s="7"/>
      <c r="BE898" s="7"/>
      <c r="BF898" s="7"/>
    </row>
    <row r="899" spans="1:58" hidden="1" x14ac:dyDescent="0.25">
      <c r="A899" s="3" t="s">
        <v>1420</v>
      </c>
      <c r="B899" s="3" t="str">
        <f t="shared" si="315"/>
        <v>SP</v>
      </c>
      <c r="C899" s="3" t="s">
        <v>1530</v>
      </c>
      <c r="D899" s="3">
        <v>7</v>
      </c>
      <c r="E899" s="11">
        <f t="shared" si="316"/>
        <v>0</v>
      </c>
      <c r="F899" s="11">
        <f t="shared" si="317"/>
        <v>1</v>
      </c>
      <c r="G899" s="7">
        <v>21.506048973233288</v>
      </c>
      <c r="H899" s="11">
        <f t="shared" si="318"/>
        <v>0.43012097946466576</v>
      </c>
      <c r="I899" s="7">
        <f t="shared" si="319"/>
        <v>-3060528.8116581296</v>
      </c>
      <c r="J899" s="7">
        <v>3520157.29</v>
      </c>
      <c r="K899" s="12">
        <v>0.12</v>
      </c>
      <c r="L899" s="7">
        <v>-70403.149999999994</v>
      </c>
      <c r="M899" s="10">
        <f t="shared" si="320"/>
        <v>2.0000001193128503E-2</v>
      </c>
      <c r="N899" s="12">
        <f t="shared" si="321"/>
        <v>0.1400000011931285</v>
      </c>
      <c r="O899" s="7">
        <f t="shared" si="322"/>
        <v>-183631.72869948778</v>
      </c>
      <c r="P899" s="11">
        <f t="shared" si="323"/>
        <v>5.2165773734357129E-2</v>
      </c>
      <c r="Q899" s="12">
        <f t="shared" si="324"/>
        <v>0.17216577373435712</v>
      </c>
      <c r="R899" s="12">
        <f t="shared" si="325"/>
        <v>3.2165772541228627E-2</v>
      </c>
      <c r="S899" s="12">
        <f t="shared" si="326"/>
        <v>0.22975551619357693</v>
      </c>
      <c r="T899" s="7">
        <f t="shared" si="328"/>
        <v>-5370488.6500000004</v>
      </c>
      <c r="U899" s="7">
        <f t="shared" si="329"/>
        <v>11478242.26</v>
      </c>
      <c r="V899" s="7">
        <f t="shared" si="329"/>
        <v>12517541.32</v>
      </c>
      <c r="W899" s="7">
        <f t="shared" si="329"/>
        <v>4331189.59</v>
      </c>
      <c r="X899" s="7">
        <f t="shared" si="327"/>
        <v>0</v>
      </c>
      <c r="Y899" s="7" t="str">
        <f t="shared" si="330"/>
        <v/>
      </c>
      <c r="Z899" s="7" t="str">
        <f t="shared" si="331"/>
        <v/>
      </c>
      <c r="AA899" s="7" t="str">
        <f t="shared" si="332"/>
        <v/>
      </c>
      <c r="AB899" s="7" t="str">
        <f t="shared" si="332"/>
        <v/>
      </c>
      <c r="AC899" s="8" t="str">
        <f t="shared" si="333"/>
        <v/>
      </c>
      <c r="AE899" s="9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>
        <v>8991890.2300000004</v>
      </c>
      <c r="AR899" s="7">
        <v>9600416.5199999996</v>
      </c>
      <c r="AS899" s="7">
        <v>5174139.63</v>
      </c>
      <c r="AT899" s="7">
        <v>0</v>
      </c>
      <c r="AU899" s="7">
        <v>8991890.2300000004</v>
      </c>
      <c r="AV899" s="7">
        <v>8143726.1200000001</v>
      </c>
      <c r="AW899" s="7">
        <v>5174139.63</v>
      </c>
      <c r="AX899" s="7">
        <v>0</v>
      </c>
      <c r="AY899" s="7">
        <v>11478242.26</v>
      </c>
      <c r="AZ899" s="7">
        <v>12517541.32</v>
      </c>
      <c r="BA899" s="7">
        <v>4331189.59</v>
      </c>
      <c r="BB899" s="7">
        <v>0</v>
      </c>
      <c r="BC899" s="7"/>
      <c r="BD899" s="7"/>
      <c r="BE899" s="7"/>
      <c r="BF899" s="7"/>
    </row>
    <row r="900" spans="1:58" hidden="1" x14ac:dyDescent="0.25">
      <c r="A900" s="3" t="s">
        <v>825</v>
      </c>
      <c r="B900" s="3" t="str">
        <f t="shared" si="315"/>
        <v>PR</v>
      </c>
      <c r="C900" s="3" t="s">
        <v>1529</v>
      </c>
      <c r="D900" s="3">
        <v>7</v>
      </c>
      <c r="E900" s="11">
        <f t="shared" si="316"/>
        <v>5.4098781837585236E-2</v>
      </c>
      <c r="F900" s="11">
        <f t="shared" si="317"/>
        <v>0.94590121816241479</v>
      </c>
      <c r="G900" s="7">
        <v>29.691738318741908</v>
      </c>
      <c r="H900" s="11">
        <f t="shared" si="318"/>
        <v>0.56170902890115249</v>
      </c>
      <c r="I900" s="7">
        <f t="shared" si="319"/>
        <v>-8492923.1370321345</v>
      </c>
      <c r="J900" s="7">
        <v>4804149.3600000003</v>
      </c>
      <c r="K900" s="12">
        <v>0.13730000000000001</v>
      </c>
      <c r="L900" s="7">
        <v>-683150.04</v>
      </c>
      <c r="M900" s="10">
        <f t="shared" si="320"/>
        <v>0.14220000020981863</v>
      </c>
      <c r="N900" s="12">
        <f t="shared" si="321"/>
        <v>0.27950000020981863</v>
      </c>
      <c r="O900" s="7">
        <f t="shared" si="322"/>
        <v>-509575.38822192803</v>
      </c>
      <c r="P900" s="11">
        <f t="shared" si="323"/>
        <v>0.10606984713354707</v>
      </c>
      <c r="Q900" s="12">
        <f t="shared" si="324"/>
        <v>0.24336984713354709</v>
      </c>
      <c r="R900" s="12">
        <f t="shared" si="325"/>
        <v>-3.6130153076271543E-2</v>
      </c>
      <c r="S900" s="12">
        <f t="shared" si="326"/>
        <v>-0.12926709498801037</v>
      </c>
      <c r="T900" s="7">
        <f t="shared" si="328"/>
        <v>-19377362.75</v>
      </c>
      <c r="U900" s="7">
        <f t="shared" si="329"/>
        <v>12968655.26</v>
      </c>
      <c r="V900" s="7">
        <f t="shared" si="329"/>
        <v>18329071.030000001</v>
      </c>
      <c r="W900" s="7">
        <f t="shared" si="329"/>
        <v>14016946.98</v>
      </c>
      <c r="X900" s="7">
        <f t="shared" si="327"/>
        <v>0</v>
      </c>
      <c r="Y900" s="7" t="str">
        <f t="shared" si="330"/>
        <v/>
      </c>
      <c r="Z900" s="7" t="str">
        <f t="shared" si="331"/>
        <v/>
      </c>
      <c r="AA900" s="7" t="str">
        <f t="shared" si="332"/>
        <v/>
      </c>
      <c r="AB900" s="7" t="str">
        <f t="shared" si="332"/>
        <v/>
      </c>
      <c r="AC900" s="8" t="str">
        <f t="shared" si="333"/>
        <v/>
      </c>
      <c r="AE900" s="9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>
        <v>8940782.25</v>
      </c>
      <c r="AR900" s="7">
        <v>19748264.300000001</v>
      </c>
      <c r="AS900" s="7">
        <v>3889442.74</v>
      </c>
      <c r="AT900" s="7">
        <v>0</v>
      </c>
      <c r="AU900" s="7">
        <v>10637651.310000001</v>
      </c>
      <c r="AV900" s="7">
        <v>17271351.960000001</v>
      </c>
      <c r="AW900" s="7">
        <v>8434734.5099999998</v>
      </c>
      <c r="AX900" s="7">
        <v>0</v>
      </c>
      <c r="AY900" s="7">
        <v>12968655.26</v>
      </c>
      <c r="AZ900" s="7">
        <v>18329071.030000001</v>
      </c>
      <c r="BA900" s="7">
        <v>14016946.98</v>
      </c>
      <c r="BB900" s="7">
        <v>0</v>
      </c>
      <c r="BC900" s="7"/>
      <c r="BD900" s="7"/>
      <c r="BE900" s="7"/>
      <c r="BF900" s="7"/>
    </row>
    <row r="901" spans="1:58" hidden="1" x14ac:dyDescent="0.25">
      <c r="A901" s="3" t="s">
        <v>1421</v>
      </c>
      <c r="B901" s="3" t="str">
        <f t="shared" si="315"/>
        <v>SP</v>
      </c>
      <c r="C901" s="3" t="s">
        <v>1530</v>
      </c>
      <c r="D901" s="3">
        <v>7</v>
      </c>
      <c r="E901" s="11">
        <f t="shared" si="316"/>
        <v>0</v>
      </c>
      <c r="F901" s="11">
        <f t="shared" si="317"/>
        <v>1</v>
      </c>
      <c r="G901" s="7">
        <v>39.563554492511209</v>
      </c>
      <c r="H901" s="11">
        <f t="shared" si="318"/>
        <v>0.79127108985022421</v>
      </c>
      <c r="I901" s="7">
        <f t="shared" si="319"/>
        <v>-1205071.6200247214</v>
      </c>
      <c r="J901" s="7">
        <v>3534121.89</v>
      </c>
      <c r="K901" s="12">
        <v>0.11</v>
      </c>
      <c r="L901" s="7">
        <v>-69869.23</v>
      </c>
      <c r="M901" s="10">
        <f t="shared" si="320"/>
        <v>1.9769898202350908E-2</v>
      </c>
      <c r="N901" s="12">
        <f t="shared" si="321"/>
        <v>0.12976989820235091</v>
      </c>
      <c r="O901" s="7">
        <f t="shared" si="322"/>
        <v>-72304.297201483278</v>
      </c>
      <c r="P901" s="11">
        <f t="shared" si="323"/>
        <v>2.0458914392871515E-2</v>
      </c>
      <c r="Q901" s="12">
        <f t="shared" si="324"/>
        <v>0.13045891439287152</v>
      </c>
      <c r="R901" s="12">
        <f t="shared" si="325"/>
        <v>6.890161905206138E-4</v>
      </c>
      <c r="S901" s="12">
        <f t="shared" si="326"/>
        <v>5.3095224706598554E-3</v>
      </c>
      <c r="T901" s="7">
        <f t="shared" si="328"/>
        <v>-5773381.46</v>
      </c>
      <c r="U901" s="7">
        <f t="shared" si="329"/>
        <v>10859819.51</v>
      </c>
      <c r="V901" s="7">
        <f t="shared" si="329"/>
        <v>13038176.35</v>
      </c>
      <c r="W901" s="7">
        <f t="shared" si="329"/>
        <v>3595024.62</v>
      </c>
      <c r="X901" s="7">
        <f t="shared" si="327"/>
        <v>0</v>
      </c>
      <c r="Y901" s="7" t="str">
        <f t="shared" si="330"/>
        <v/>
      </c>
      <c r="Z901" s="7" t="str">
        <f t="shared" si="331"/>
        <v/>
      </c>
      <c r="AA901" s="7" t="str">
        <f t="shared" si="332"/>
        <v/>
      </c>
      <c r="AB901" s="7" t="str">
        <f t="shared" si="332"/>
        <v/>
      </c>
      <c r="AC901" s="8" t="str">
        <f t="shared" si="333"/>
        <v/>
      </c>
      <c r="AE901" s="9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>
        <v>7956798.4100000001</v>
      </c>
      <c r="AR901" s="7">
        <v>10830198.33</v>
      </c>
      <c r="AS901" s="7">
        <v>2830140.69</v>
      </c>
      <c r="AT901" s="7">
        <v>102760.45</v>
      </c>
      <c r="AU901" s="7">
        <v>9130018.2200000007</v>
      </c>
      <c r="AV901" s="7">
        <v>12109199.93</v>
      </c>
      <c r="AW901" s="7">
        <v>3163143.75</v>
      </c>
      <c r="AX901" s="7">
        <v>599934.38</v>
      </c>
      <c r="AY901" s="7">
        <v>10859819.51</v>
      </c>
      <c r="AZ901" s="7">
        <v>13038176.35</v>
      </c>
      <c r="BA901" s="7">
        <v>3595024.62</v>
      </c>
      <c r="BB901" s="7">
        <v>0</v>
      </c>
      <c r="BC901" s="7"/>
      <c r="BD901" s="7"/>
      <c r="BE901" s="7"/>
      <c r="BF901" s="7"/>
    </row>
    <row r="902" spans="1:58" hidden="1" x14ac:dyDescent="0.25">
      <c r="A902" s="3" t="s">
        <v>207</v>
      </c>
      <c r="B902" s="3" t="str">
        <f t="shared" si="315"/>
        <v>GO</v>
      </c>
      <c r="C902" s="3" t="s">
        <v>1526</v>
      </c>
      <c r="D902" s="3">
        <v>6</v>
      </c>
      <c r="E902" s="11">
        <f t="shared" si="316"/>
        <v>0.18644866354266851</v>
      </c>
      <c r="F902" s="11">
        <f t="shared" si="317"/>
        <v>0.81355133645733146</v>
      </c>
      <c r="G902" s="7">
        <v>19.795016941432142</v>
      </c>
      <c r="H902" s="11">
        <f t="shared" si="318"/>
        <v>0.32208524975795272</v>
      </c>
      <c r="I902" s="7">
        <f t="shared" si="319"/>
        <v>-48824078.967624433</v>
      </c>
      <c r="J902" s="7">
        <v>10885681.82</v>
      </c>
      <c r="K902" s="12">
        <v>0.1226</v>
      </c>
      <c r="L902" s="7">
        <v>-653140.91</v>
      </c>
      <c r="M902" s="10">
        <f t="shared" si="320"/>
        <v>6.0000000073491037E-2</v>
      </c>
      <c r="N902" s="12">
        <f t="shared" si="321"/>
        <v>0.18260000007349103</v>
      </c>
      <c r="O902" s="7">
        <f t="shared" si="322"/>
        <v>-2929444.7380574658</v>
      </c>
      <c r="P902" s="11">
        <f t="shared" si="323"/>
        <v>0.26910989926926465</v>
      </c>
      <c r="Q902" s="12">
        <f t="shared" si="324"/>
        <v>0.39170989926926464</v>
      </c>
      <c r="R902" s="12">
        <f t="shared" si="325"/>
        <v>0.20910989919577361</v>
      </c>
      <c r="S902" s="12">
        <f t="shared" si="326"/>
        <v>1.145180170381233</v>
      </c>
      <c r="T902" s="7">
        <f t="shared" si="328"/>
        <v>-72020971.590000004</v>
      </c>
      <c r="U902" s="7">
        <f t="shared" si="329"/>
        <v>9435320.75</v>
      </c>
      <c r="V902" s="7">
        <f t="shared" si="329"/>
        <v>58592757.689999998</v>
      </c>
      <c r="W902" s="7">
        <f t="shared" si="329"/>
        <v>24938346.649999999</v>
      </c>
      <c r="X902" s="7">
        <f t="shared" si="327"/>
        <v>2074812</v>
      </c>
      <c r="Y902" s="7" t="str">
        <f t="shared" si="330"/>
        <v/>
      </c>
      <c r="Z902" s="7" t="str">
        <f t="shared" si="331"/>
        <v/>
      </c>
      <c r="AA902" s="7" t="str">
        <f t="shared" si="332"/>
        <v/>
      </c>
      <c r="AB902" s="7" t="str">
        <f t="shared" si="332"/>
        <v/>
      </c>
      <c r="AC902" s="8" t="str">
        <f t="shared" si="333"/>
        <v/>
      </c>
      <c r="AE902" s="9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>
        <v>6577543.7999999998</v>
      </c>
      <c r="AR902" s="7">
        <v>74657939.010000005</v>
      </c>
      <c r="AS902" s="7">
        <v>13558213.699999999</v>
      </c>
      <c r="AT902" s="7">
        <v>1907861.85</v>
      </c>
      <c r="AU902" s="7">
        <v>8431321.0700000003</v>
      </c>
      <c r="AV902" s="7">
        <v>37425949.549999997</v>
      </c>
      <c r="AW902" s="7">
        <v>15552675.43</v>
      </c>
      <c r="AX902" s="7">
        <v>2039730.03</v>
      </c>
      <c r="AY902" s="7">
        <v>9435320.75</v>
      </c>
      <c r="AZ902" s="7">
        <v>58592757.689999998</v>
      </c>
      <c r="BA902" s="7">
        <v>24938346.649999999</v>
      </c>
      <c r="BB902" s="7">
        <v>2074812</v>
      </c>
      <c r="BC902" s="7"/>
      <c r="BD902" s="7"/>
      <c r="BE902" s="7"/>
      <c r="BF902" s="7"/>
    </row>
    <row r="903" spans="1:58" hidden="1" x14ac:dyDescent="0.25">
      <c r="A903" s="3" t="s">
        <v>826</v>
      </c>
      <c r="B903" s="3" t="str">
        <f t="shared" si="315"/>
        <v>PR</v>
      </c>
      <c r="C903" s="3" t="s">
        <v>1529</v>
      </c>
      <c r="D903" s="3">
        <v>6</v>
      </c>
      <c r="E903" s="11">
        <f t="shared" si="316"/>
        <v>0.61521765576960619</v>
      </c>
      <c r="F903" s="11">
        <f t="shared" si="317"/>
        <v>0.38478234423039381</v>
      </c>
      <c r="G903" s="7">
        <v>10.207384215829384</v>
      </c>
      <c r="H903" s="11">
        <f t="shared" si="318"/>
        <v>7.8552424540543009E-2</v>
      </c>
      <c r="I903" s="7">
        <f t="shared" si="319"/>
        <v>-105747556.63913557</v>
      </c>
      <c r="J903" s="7">
        <v>19720145.974285714</v>
      </c>
      <c r="K903" s="12">
        <v>0.1426</v>
      </c>
      <c r="L903" s="7">
        <v>-2672848.06</v>
      </c>
      <c r="M903" s="10">
        <f t="shared" si="320"/>
        <v>0.13553895916821748</v>
      </c>
      <c r="N903" s="12">
        <f t="shared" si="321"/>
        <v>0.27813895916821751</v>
      </c>
      <c r="O903" s="7">
        <f t="shared" si="322"/>
        <v>-6344853.398348134</v>
      </c>
      <c r="P903" s="11">
        <f t="shared" si="323"/>
        <v>0.3217447480673607</v>
      </c>
      <c r="Q903" s="12">
        <f t="shared" si="324"/>
        <v>0.4643447480673607</v>
      </c>
      <c r="R903" s="12">
        <f t="shared" si="325"/>
        <v>0.18620578889914319</v>
      </c>
      <c r="S903" s="12">
        <f t="shared" si="326"/>
        <v>0.66947035919022957</v>
      </c>
      <c r="T903" s="7">
        <f t="shared" si="328"/>
        <v>-114762423.23</v>
      </c>
      <c r="U903" s="7">
        <f t="shared" si="329"/>
        <v>19920534.23</v>
      </c>
      <c r="V903" s="7">
        <f t="shared" si="329"/>
        <v>44158554.240000002</v>
      </c>
      <c r="W903" s="7">
        <f t="shared" si="329"/>
        <v>90524403.219999999</v>
      </c>
      <c r="X903" s="7">
        <f t="shared" si="327"/>
        <v>0</v>
      </c>
      <c r="Y903" s="7" t="str">
        <f t="shared" si="330"/>
        <v/>
      </c>
      <c r="Z903" s="7" t="str">
        <f t="shared" si="331"/>
        <v/>
      </c>
      <c r="AA903" s="7" t="str">
        <f t="shared" si="332"/>
        <v/>
      </c>
      <c r="AB903" s="7" t="str">
        <f t="shared" si="332"/>
        <v/>
      </c>
      <c r="AC903" s="8" t="str">
        <f t="shared" si="333"/>
        <v/>
      </c>
      <c r="AE903" s="9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>
        <v>16009246.050000001</v>
      </c>
      <c r="AR903" s="7">
        <v>38245698.420000002</v>
      </c>
      <c r="AS903" s="7">
        <v>55961513.740000002</v>
      </c>
      <c r="AT903" s="7">
        <v>0</v>
      </c>
      <c r="AU903" s="7">
        <v>17322174.27</v>
      </c>
      <c r="AV903" s="7">
        <v>52862594.450000003</v>
      </c>
      <c r="AW903" s="7">
        <v>72984915.980000004</v>
      </c>
      <c r="AX903" s="7">
        <v>0</v>
      </c>
      <c r="AY903" s="7">
        <v>19920534.23</v>
      </c>
      <c r="AZ903" s="7">
        <v>44158554.240000002</v>
      </c>
      <c r="BA903" s="7">
        <v>90524403.219999999</v>
      </c>
      <c r="BB903" s="7">
        <v>0</v>
      </c>
      <c r="BC903" s="7"/>
      <c r="BD903" s="7"/>
      <c r="BE903" s="7"/>
      <c r="BF903" s="7"/>
    </row>
    <row r="904" spans="1:58" hidden="1" x14ac:dyDescent="0.25">
      <c r="A904" s="3" t="s">
        <v>1129</v>
      </c>
      <c r="B904" s="3" t="str">
        <f t="shared" si="315"/>
        <v>RS</v>
      </c>
      <c r="C904" s="3" t="s">
        <v>1529</v>
      </c>
      <c r="D904" s="3">
        <v>7</v>
      </c>
      <c r="E904" s="11">
        <f t="shared" si="316"/>
        <v>0</v>
      </c>
      <c r="F904" s="11">
        <f t="shared" si="317"/>
        <v>1</v>
      </c>
      <c r="G904" s="7">
        <v>8.088032165492816</v>
      </c>
      <c r="H904" s="11">
        <f t="shared" si="318"/>
        <v>0.16176064330985632</v>
      </c>
      <c r="I904" s="7">
        <f t="shared" si="319"/>
        <v>-5183647.6968002394</v>
      </c>
      <c r="J904" s="7">
        <v>3830557.64</v>
      </c>
      <c r="K904" s="12">
        <v>0.11</v>
      </c>
      <c r="L904" s="7">
        <v>-306444.61</v>
      </c>
      <c r="M904" s="10">
        <f t="shared" si="320"/>
        <v>7.9999999686729675E-2</v>
      </c>
      <c r="N904" s="12">
        <f t="shared" si="321"/>
        <v>0.18999999968672968</v>
      </c>
      <c r="O904" s="7">
        <f t="shared" si="322"/>
        <v>-311018.86180801434</v>
      </c>
      <c r="P904" s="11">
        <f t="shared" si="323"/>
        <v>8.1194147442202255E-2</v>
      </c>
      <c r="Q904" s="12">
        <f t="shared" si="324"/>
        <v>0.19119414744220226</v>
      </c>
      <c r="R904" s="12">
        <f t="shared" si="325"/>
        <v>1.1941477554725799E-3</v>
      </c>
      <c r="S904" s="12">
        <f t="shared" si="326"/>
        <v>6.2849881970603594E-3</v>
      </c>
      <c r="T904" s="7">
        <f t="shared" si="328"/>
        <v>-6183970.7899999991</v>
      </c>
      <c r="U904" s="7">
        <f t="shared" si="329"/>
        <v>13911423.210000001</v>
      </c>
      <c r="V904" s="7">
        <f t="shared" si="329"/>
        <v>16893842</v>
      </c>
      <c r="W904" s="7">
        <f t="shared" si="329"/>
        <v>3475560</v>
      </c>
      <c r="X904" s="7">
        <f t="shared" si="327"/>
        <v>274008</v>
      </c>
      <c r="Y904" s="7" t="str">
        <f t="shared" si="330"/>
        <v/>
      </c>
      <c r="Z904" s="7" t="str">
        <f t="shared" si="331"/>
        <v/>
      </c>
      <c r="AA904" s="7" t="str">
        <f t="shared" si="332"/>
        <v/>
      </c>
      <c r="AB904" s="7" t="str">
        <f t="shared" si="332"/>
        <v/>
      </c>
      <c r="AC904" s="8" t="str">
        <f t="shared" si="333"/>
        <v/>
      </c>
      <c r="AE904" s="9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>
        <v>9674860.1699999999</v>
      </c>
      <c r="AR904" s="7">
        <v>13167939.09</v>
      </c>
      <c r="AS904" s="7">
        <v>915585.29</v>
      </c>
      <c r="AT904" s="7">
        <v>247968</v>
      </c>
      <c r="AU904" s="7">
        <v>11378881.029999999</v>
      </c>
      <c r="AV904" s="7">
        <v>16101660.92</v>
      </c>
      <c r="AW904" s="7">
        <v>1891639.32</v>
      </c>
      <c r="AX904" s="7">
        <v>260949.48</v>
      </c>
      <c r="AY904" s="7">
        <v>13911423.210000001</v>
      </c>
      <c r="AZ904" s="7">
        <v>16893842</v>
      </c>
      <c r="BA904" s="7">
        <v>3475560</v>
      </c>
      <c r="BB904" s="7">
        <v>274008</v>
      </c>
      <c r="BC904" s="7"/>
      <c r="BD904" s="7"/>
      <c r="BE904" s="7"/>
      <c r="BF904" s="7"/>
    </row>
    <row r="905" spans="1:58" hidden="1" x14ac:dyDescent="0.25">
      <c r="A905" s="3" t="s">
        <v>1422</v>
      </c>
      <c r="B905" s="3" t="str">
        <f t="shared" si="315"/>
        <v>SP</v>
      </c>
      <c r="C905" s="3" t="s">
        <v>1530</v>
      </c>
      <c r="D905" s="3">
        <v>7</v>
      </c>
      <c r="E905" s="11">
        <f t="shared" si="316"/>
        <v>0.52192322390967638</v>
      </c>
      <c r="F905" s="11">
        <f t="shared" si="317"/>
        <v>0.47807677609032362</v>
      </c>
      <c r="G905" s="7">
        <v>11.4557853330728</v>
      </c>
      <c r="H905" s="11">
        <f t="shared" si="318"/>
        <v>0.10953489839236516</v>
      </c>
      <c r="I905" s="7">
        <f t="shared" si="319"/>
        <v>-12403851.120809056</v>
      </c>
      <c r="J905" s="7">
        <v>3772591.7879999997</v>
      </c>
      <c r="K905" s="12">
        <v>0.11</v>
      </c>
      <c r="L905" s="7">
        <v>-520763.01</v>
      </c>
      <c r="M905" s="10">
        <f t="shared" si="320"/>
        <v>0.13803852610199235</v>
      </c>
      <c r="N905" s="12">
        <f t="shared" si="321"/>
        <v>0.24803852610199234</v>
      </c>
      <c r="O905" s="7">
        <f t="shared" si="322"/>
        <v>-744231.06724854338</v>
      </c>
      <c r="P905" s="11">
        <f t="shared" si="323"/>
        <v>0.19727315041500679</v>
      </c>
      <c r="Q905" s="12">
        <f t="shared" si="324"/>
        <v>0.3072731504150068</v>
      </c>
      <c r="R905" s="12">
        <f t="shared" si="325"/>
        <v>5.9234624313014461E-2</v>
      </c>
      <c r="S905" s="12">
        <f t="shared" si="326"/>
        <v>0.23881219278273513</v>
      </c>
      <c r="T905" s="7">
        <f t="shared" si="328"/>
        <v>-13929631.940000001</v>
      </c>
      <c r="U905" s="7">
        <f t="shared" si="329"/>
        <v>4937543.26</v>
      </c>
      <c r="V905" s="7">
        <f t="shared" si="329"/>
        <v>6659433.5300000003</v>
      </c>
      <c r="W905" s="7">
        <f t="shared" si="329"/>
        <v>12207741.67</v>
      </c>
      <c r="X905" s="7">
        <f t="shared" si="327"/>
        <v>0</v>
      </c>
      <c r="Y905" s="7" t="str">
        <f t="shared" si="330"/>
        <v/>
      </c>
      <c r="Z905" s="7" t="str">
        <f t="shared" si="331"/>
        <v/>
      </c>
      <c r="AA905" s="7" t="str">
        <f t="shared" si="332"/>
        <v/>
      </c>
      <c r="AB905" s="7" t="str">
        <f t="shared" si="332"/>
        <v/>
      </c>
      <c r="AC905" s="8" t="str">
        <f t="shared" si="333"/>
        <v/>
      </c>
      <c r="AE905" s="9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>
        <v>2745763.25</v>
      </c>
      <c r="AR905" s="7">
        <v>6799940.8700000001</v>
      </c>
      <c r="AS905" s="7">
        <v>7404830.1699999999</v>
      </c>
      <c r="AT905" s="7">
        <v>0</v>
      </c>
      <c r="AU905" s="7">
        <v>3805121.54</v>
      </c>
      <c r="AV905" s="7">
        <v>8278041.8099999996</v>
      </c>
      <c r="AW905" s="7">
        <v>6565882.71</v>
      </c>
      <c r="AX905" s="7">
        <v>0</v>
      </c>
      <c r="AY905" s="7">
        <v>4937543.26</v>
      </c>
      <c r="AZ905" s="7">
        <v>6659433.5300000003</v>
      </c>
      <c r="BA905" s="7">
        <v>12207741.67</v>
      </c>
      <c r="BB905" s="7">
        <v>0</v>
      </c>
      <c r="BC905" s="7"/>
      <c r="BD905" s="7"/>
      <c r="BE905" s="7"/>
      <c r="BF905" s="7"/>
    </row>
    <row r="906" spans="1:58" hidden="1" x14ac:dyDescent="0.25">
      <c r="A906" s="3" t="s">
        <v>1130</v>
      </c>
      <c r="B906" s="3" t="str">
        <f t="shared" si="315"/>
        <v>RS</v>
      </c>
      <c r="C906" s="3" t="s">
        <v>1529</v>
      </c>
      <c r="D906" s="3">
        <v>6</v>
      </c>
      <c r="E906" s="11">
        <f t="shared" si="316"/>
        <v>0</v>
      </c>
      <c r="F906" s="11">
        <f t="shared" si="317"/>
        <v>1</v>
      </c>
      <c r="G906" s="7">
        <v>12.744050281243522</v>
      </c>
      <c r="H906" s="11">
        <f t="shared" si="318"/>
        <v>0.25488100562487043</v>
      </c>
      <c r="I906" s="7">
        <f t="shared" si="319"/>
        <v>-4049715.9746590019</v>
      </c>
      <c r="J906" s="7">
        <v>16308538.529999999</v>
      </c>
      <c r="K906" s="12">
        <v>0.11</v>
      </c>
      <c r="L906" s="7">
        <v>-133730.01999999999</v>
      </c>
      <c r="M906" s="10">
        <f t="shared" si="320"/>
        <v>8.2000002485814408E-3</v>
      </c>
      <c r="N906" s="12">
        <f t="shared" si="321"/>
        <v>0.11820000024858145</v>
      </c>
      <c r="O906" s="7">
        <f t="shared" si="322"/>
        <v>-242982.9584795401</v>
      </c>
      <c r="P906" s="11">
        <f t="shared" si="323"/>
        <v>1.489912526696162E-2</v>
      </c>
      <c r="Q906" s="12">
        <f t="shared" si="324"/>
        <v>0.12489912526696162</v>
      </c>
      <c r="R906" s="12">
        <f t="shared" si="325"/>
        <v>6.6991250183801726E-3</v>
      </c>
      <c r="S906" s="12">
        <f t="shared" si="326"/>
        <v>5.6676184469471425E-2</v>
      </c>
      <c r="T906" s="7">
        <f t="shared" si="328"/>
        <v>-5434992.2699999996</v>
      </c>
      <c r="U906" s="7">
        <f t="shared" si="329"/>
        <v>15999873.16</v>
      </c>
      <c r="V906" s="7">
        <f t="shared" si="329"/>
        <v>17194746.789999999</v>
      </c>
      <c r="W906" s="7">
        <f t="shared" si="329"/>
        <v>4929354.9800000004</v>
      </c>
      <c r="X906" s="7">
        <f t="shared" si="327"/>
        <v>689236.34</v>
      </c>
      <c r="Y906" s="7" t="str">
        <f t="shared" si="330"/>
        <v/>
      </c>
      <c r="Z906" s="7" t="str">
        <f t="shared" si="331"/>
        <v/>
      </c>
      <c r="AA906" s="7" t="str">
        <f t="shared" si="332"/>
        <v/>
      </c>
      <c r="AB906" s="7" t="str">
        <f t="shared" si="332"/>
        <v/>
      </c>
      <c r="AC906" s="8" t="str">
        <f t="shared" si="333"/>
        <v/>
      </c>
      <c r="AE906" s="9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>
        <v>8109745.8399999999</v>
      </c>
      <c r="AR906" s="7">
        <v>8359897.2800000003</v>
      </c>
      <c r="AS906" s="7">
        <v>2369910.7799999998</v>
      </c>
      <c r="AT906" s="7">
        <v>0</v>
      </c>
      <c r="AU906" s="7">
        <v>11630097.98</v>
      </c>
      <c r="AV906" s="7">
        <v>12935748.279999999</v>
      </c>
      <c r="AW906" s="7">
        <v>3081214.63</v>
      </c>
      <c r="AX906" s="7">
        <v>0</v>
      </c>
      <c r="AY906" s="7">
        <v>15999873.16</v>
      </c>
      <c r="AZ906" s="7">
        <v>17194746.789999999</v>
      </c>
      <c r="BA906" s="7">
        <v>4929354.9800000004</v>
      </c>
      <c r="BB906" s="7">
        <v>689236.34</v>
      </c>
      <c r="BC906" s="7"/>
      <c r="BD906" s="7"/>
      <c r="BE906" s="7"/>
      <c r="BF906" s="7"/>
    </row>
    <row r="907" spans="1:58" hidden="1" x14ac:dyDescent="0.25">
      <c r="A907" s="3" t="s">
        <v>908</v>
      </c>
      <c r="B907" s="3" t="str">
        <f t="shared" si="315"/>
        <v>RJ</v>
      </c>
      <c r="C907" s="3" t="s">
        <v>1530</v>
      </c>
      <c r="D907" s="3">
        <v>3</v>
      </c>
      <c r="E907" s="11">
        <f t="shared" si="316"/>
        <v>0.5294327607925795</v>
      </c>
      <c r="F907" s="11">
        <f t="shared" si="317"/>
        <v>0.4705672392074205</v>
      </c>
      <c r="G907" s="7">
        <v>14.03520705959879</v>
      </c>
      <c r="H907" s="11">
        <f t="shared" si="318"/>
        <v>0.13209017275479801</v>
      </c>
      <c r="I907" s="7">
        <f t="shared" si="319"/>
        <v>-2181892009.5229516</v>
      </c>
      <c r="J907" s="7">
        <v>303195999.45428574</v>
      </c>
      <c r="K907" s="12">
        <v>0.11</v>
      </c>
      <c r="L907" s="7">
        <v>-62377881.420000002</v>
      </c>
      <c r="M907" s="10">
        <f t="shared" si="320"/>
        <v>0.2057345134245579</v>
      </c>
      <c r="N907" s="12">
        <f t="shared" si="321"/>
        <v>0.31573451342455788</v>
      </c>
      <c r="O907" s="7">
        <f t="shared" si="322"/>
        <v>-130913520.5713771</v>
      </c>
      <c r="P907" s="11">
        <f t="shared" si="323"/>
        <v>0.43177852216719481</v>
      </c>
      <c r="Q907" s="12">
        <f t="shared" si="324"/>
        <v>0.5417785221671948</v>
      </c>
      <c r="R907" s="12">
        <f t="shared" si="325"/>
        <v>0.22604400874263691</v>
      </c>
      <c r="S907" s="12">
        <f t="shared" si="326"/>
        <v>0.71593062884032221</v>
      </c>
      <c r="T907" s="7">
        <f t="shared" si="328"/>
        <v>-2513961636.3699999</v>
      </c>
      <c r="U907" s="7">
        <f t="shared" si="329"/>
        <v>131850163.93000001</v>
      </c>
      <c r="V907" s="7">
        <f t="shared" si="329"/>
        <v>1182987986.7</v>
      </c>
      <c r="W907" s="7">
        <f t="shared" si="329"/>
        <v>1462823813.5999999</v>
      </c>
      <c r="X907" s="7">
        <f t="shared" si="327"/>
        <v>0</v>
      </c>
      <c r="Y907" s="7" t="str">
        <f t="shared" si="330"/>
        <v/>
      </c>
      <c r="Z907" s="7" t="str">
        <f t="shared" si="331"/>
        <v/>
      </c>
      <c r="AA907" s="7" t="str">
        <f t="shared" si="332"/>
        <v/>
      </c>
      <c r="AB907" s="7" t="str">
        <f t="shared" si="332"/>
        <v/>
      </c>
      <c r="AC907" s="8" t="str">
        <f t="shared" si="333"/>
        <v/>
      </c>
      <c r="AE907" s="9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>
        <v>151740174.72999999</v>
      </c>
      <c r="AR907" s="7">
        <v>844178098.38999999</v>
      </c>
      <c r="AS907" s="7">
        <v>1213783276.99</v>
      </c>
      <c r="AT907" s="7">
        <v>0</v>
      </c>
      <c r="AU907" s="7">
        <v>127387511.51000001</v>
      </c>
      <c r="AV907" s="7">
        <v>1051444813</v>
      </c>
      <c r="AW907" s="7">
        <v>1331719911.01</v>
      </c>
      <c r="AX907" s="7">
        <v>0</v>
      </c>
      <c r="AY907" s="7">
        <v>131850163.93000001</v>
      </c>
      <c r="AZ907" s="7">
        <v>1182987986.7</v>
      </c>
      <c r="BA907" s="7">
        <v>1462823813.5999999</v>
      </c>
      <c r="BB907" s="7">
        <v>0</v>
      </c>
      <c r="BC907" s="7"/>
      <c r="BD907" s="7"/>
      <c r="BE907" s="7"/>
      <c r="BF907" s="7"/>
    </row>
    <row r="908" spans="1:58" hidden="1" x14ac:dyDescent="0.25">
      <c r="A908" s="3" t="s">
        <v>827</v>
      </c>
      <c r="B908" s="3" t="str">
        <f t="shared" si="315"/>
        <v>PR</v>
      </c>
      <c r="C908" s="3" t="s">
        <v>1529</v>
      </c>
      <c r="D908" s="3">
        <v>6</v>
      </c>
      <c r="E908" s="11">
        <f t="shared" si="316"/>
        <v>0.13013028505210983</v>
      </c>
      <c r="F908" s="11">
        <f t="shared" si="317"/>
        <v>0.86986971494789023</v>
      </c>
      <c r="G908" s="7">
        <v>17.480973093507746</v>
      </c>
      <c r="H908" s="11">
        <f t="shared" si="318"/>
        <v>0.30412338163722646</v>
      </c>
      <c r="I908" s="7">
        <f t="shared" si="319"/>
        <v>-26499343.309126806</v>
      </c>
      <c r="J908" s="7">
        <v>8824519.7300000004</v>
      </c>
      <c r="K908" s="12">
        <v>0.1235</v>
      </c>
      <c r="L908" s="7">
        <v>-286796.89</v>
      </c>
      <c r="M908" s="10">
        <f t="shared" si="320"/>
        <v>3.2499999861182245E-2</v>
      </c>
      <c r="N908" s="12">
        <f t="shared" si="321"/>
        <v>0.15599999986118224</v>
      </c>
      <c r="O908" s="7">
        <f t="shared" si="322"/>
        <v>-1589960.5985476084</v>
      </c>
      <c r="P908" s="11">
        <f t="shared" si="323"/>
        <v>0.18017531233369549</v>
      </c>
      <c r="Q908" s="12">
        <f t="shared" si="324"/>
        <v>0.30367531233369549</v>
      </c>
      <c r="R908" s="12">
        <f t="shared" si="325"/>
        <v>0.14767531247251325</v>
      </c>
      <c r="S908" s="12">
        <f t="shared" si="326"/>
        <v>0.94663661925591813</v>
      </c>
      <c r="T908" s="7">
        <f t="shared" si="328"/>
        <v>-38080519.749999993</v>
      </c>
      <c r="U908" s="7">
        <f t="shared" si="329"/>
        <v>11175969.23</v>
      </c>
      <c r="V908" s="7">
        <f t="shared" si="329"/>
        <v>33125090.859999999</v>
      </c>
      <c r="W908" s="7">
        <f t="shared" si="329"/>
        <v>28117587.079999998</v>
      </c>
      <c r="X908" s="7">
        <f t="shared" si="327"/>
        <v>11986188.960000001</v>
      </c>
      <c r="Y908" s="7" t="str">
        <f t="shared" si="330"/>
        <v/>
      </c>
      <c r="Z908" s="7" t="str">
        <f t="shared" si="331"/>
        <v/>
      </c>
      <c r="AA908" s="7" t="str">
        <f t="shared" si="332"/>
        <v/>
      </c>
      <c r="AB908" s="7" t="str">
        <f t="shared" si="332"/>
        <v/>
      </c>
      <c r="AC908" s="8" t="str">
        <f t="shared" si="333"/>
        <v/>
      </c>
      <c r="AE908" s="9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>
        <v>10082428.220000001</v>
      </c>
      <c r="AR908" s="7">
        <v>20582528.140000001</v>
      </c>
      <c r="AS908" s="7">
        <v>14481922.109999999</v>
      </c>
      <c r="AT908" s="7">
        <v>5637507.3300000001</v>
      </c>
      <c r="AU908" s="7">
        <v>10519588.119999999</v>
      </c>
      <c r="AV908" s="7">
        <v>24472101.760000002</v>
      </c>
      <c r="AW908" s="7">
        <v>17520005.280000001</v>
      </c>
      <c r="AX908" s="7">
        <v>7682211.2599999998</v>
      </c>
      <c r="AY908" s="7">
        <v>11175969.23</v>
      </c>
      <c r="AZ908" s="7">
        <v>33125090.859999999</v>
      </c>
      <c r="BA908" s="7">
        <v>28117587.079999998</v>
      </c>
      <c r="BB908" s="7">
        <v>11986188.960000001</v>
      </c>
      <c r="BC908" s="7"/>
      <c r="BD908" s="7"/>
      <c r="BE908" s="7"/>
      <c r="BF908" s="7"/>
    </row>
    <row r="909" spans="1:58" hidden="1" x14ac:dyDescent="0.25">
      <c r="A909" s="3" t="s">
        <v>1423</v>
      </c>
      <c r="B909" s="3" t="str">
        <f t="shared" si="315"/>
        <v>SP</v>
      </c>
      <c r="C909" s="3" t="s">
        <v>1530</v>
      </c>
      <c r="D909" s="3">
        <v>7</v>
      </c>
      <c r="E909" s="11">
        <f t="shared" si="316"/>
        <v>0.43267769629203784</v>
      </c>
      <c r="F909" s="11">
        <f t="shared" si="317"/>
        <v>0.56732230370796222</v>
      </c>
      <c r="G909" s="7">
        <v>37.29404522055723</v>
      </c>
      <c r="H909" s="11">
        <f t="shared" si="318"/>
        <v>0.42315487298230892</v>
      </c>
      <c r="I909" s="7">
        <f t="shared" si="319"/>
        <v>-14404341.6938235</v>
      </c>
      <c r="J909" s="7">
        <v>5513256.870000001</v>
      </c>
      <c r="K909" s="12">
        <v>0.11</v>
      </c>
      <c r="L909" s="7">
        <v>-576449.66</v>
      </c>
      <c r="M909" s="10">
        <f t="shared" si="320"/>
        <v>0.10455701114466665</v>
      </c>
      <c r="N909" s="12">
        <f t="shared" si="321"/>
        <v>0.21455701114466663</v>
      </c>
      <c r="O909" s="7">
        <f t="shared" si="322"/>
        <v>-864260.50162940996</v>
      </c>
      <c r="P909" s="11">
        <f t="shared" si="323"/>
        <v>0.15676042709568325</v>
      </c>
      <c r="Q909" s="12">
        <f t="shared" si="324"/>
        <v>0.26676042709568326</v>
      </c>
      <c r="R909" s="12">
        <f t="shared" si="325"/>
        <v>5.220341595101663E-2</v>
      </c>
      <c r="S909" s="12">
        <f t="shared" si="326"/>
        <v>0.24330790064845798</v>
      </c>
      <c r="T909" s="7">
        <f t="shared" si="328"/>
        <v>-24970899.5</v>
      </c>
      <c r="U909" s="7">
        <f t="shared" si="329"/>
        <v>4259386.66</v>
      </c>
      <c r="V909" s="7">
        <f t="shared" si="329"/>
        <v>14166548.23</v>
      </c>
      <c r="W909" s="7">
        <f t="shared" si="329"/>
        <v>15063737.93</v>
      </c>
      <c r="X909" s="7">
        <f t="shared" si="327"/>
        <v>0</v>
      </c>
      <c r="Y909" s="7" t="str">
        <f t="shared" si="330"/>
        <v/>
      </c>
      <c r="Z909" s="7" t="str">
        <f t="shared" si="331"/>
        <v/>
      </c>
      <c r="AA909" s="7" t="str">
        <f t="shared" si="332"/>
        <v/>
      </c>
      <c r="AB909" s="7" t="str">
        <f t="shared" si="332"/>
        <v/>
      </c>
      <c r="AC909" s="8" t="str">
        <f t="shared" si="333"/>
        <v/>
      </c>
      <c r="AE909" s="9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>
        <v>3194590.04</v>
      </c>
      <c r="AR909" s="7">
        <v>11031811.199999999</v>
      </c>
      <c r="AS909" s="7">
        <v>11222340.16</v>
      </c>
      <c r="AT909" s="7">
        <v>0</v>
      </c>
      <c r="AU909" s="7">
        <v>3834025.72</v>
      </c>
      <c r="AV909" s="7">
        <v>12577175.07</v>
      </c>
      <c r="AW909" s="7">
        <v>12586841.789999999</v>
      </c>
      <c r="AX909" s="7">
        <v>0</v>
      </c>
      <c r="AY909" s="7">
        <v>4259386.66</v>
      </c>
      <c r="AZ909" s="7">
        <v>14166548.23</v>
      </c>
      <c r="BA909" s="7">
        <v>15063737.93</v>
      </c>
      <c r="BB909" s="7">
        <v>0</v>
      </c>
      <c r="BC909" s="7"/>
      <c r="BD909" s="7"/>
      <c r="BE909" s="7"/>
      <c r="BF909" s="7"/>
    </row>
    <row r="910" spans="1:58" hidden="1" x14ac:dyDescent="0.25">
      <c r="A910" s="3" t="s">
        <v>968</v>
      </c>
      <c r="B910" s="3" t="str">
        <f t="shared" si="315"/>
        <v>RO</v>
      </c>
      <c r="C910" s="3" t="s">
        <v>1527</v>
      </c>
      <c r="D910" s="3">
        <v>6</v>
      </c>
      <c r="E910" s="11">
        <f t="shared" si="316"/>
        <v>0</v>
      </c>
      <c r="F910" s="11">
        <f t="shared" si="317"/>
        <v>1</v>
      </c>
      <c r="G910" s="7">
        <v>32.290491734655099</v>
      </c>
      <c r="H910" s="11">
        <f t="shared" si="318"/>
        <v>0.64580983469310194</v>
      </c>
      <c r="I910" s="7">
        <f t="shared" si="319"/>
        <v>-9185973.4329425357</v>
      </c>
      <c r="J910" s="7">
        <v>20358485.68</v>
      </c>
      <c r="K910" s="12">
        <v>0.11</v>
      </c>
      <c r="L910" s="7">
        <v>-1205260.52</v>
      </c>
      <c r="M910" s="10">
        <f t="shared" si="320"/>
        <v>5.9201874783056066E-2</v>
      </c>
      <c r="N910" s="12">
        <f t="shared" si="321"/>
        <v>0.16920187478305607</v>
      </c>
      <c r="O910" s="7">
        <f t="shared" si="322"/>
        <v>-551158.40597655217</v>
      </c>
      <c r="P910" s="11">
        <f t="shared" si="323"/>
        <v>2.7072662212691261E-2</v>
      </c>
      <c r="Q910" s="12">
        <f t="shared" si="324"/>
        <v>0.13707266221269127</v>
      </c>
      <c r="R910" s="12">
        <f t="shared" si="325"/>
        <v>-3.2129212570364801E-2</v>
      </c>
      <c r="S910" s="12">
        <f t="shared" si="326"/>
        <v>-0.18988685918261605</v>
      </c>
      <c r="T910" s="7">
        <f t="shared" si="328"/>
        <v>-25935145.390000001</v>
      </c>
      <c r="U910" s="7">
        <f t="shared" si="329"/>
        <v>20526204.449999999</v>
      </c>
      <c r="V910" s="7">
        <f t="shared" si="329"/>
        <v>41376354.600000001</v>
      </c>
      <c r="W910" s="7">
        <f t="shared" si="329"/>
        <v>5084995.24</v>
      </c>
      <c r="X910" s="7">
        <f t="shared" si="327"/>
        <v>0</v>
      </c>
      <c r="Y910" s="7" t="str">
        <f t="shared" si="330"/>
        <v/>
      </c>
      <c r="Z910" s="7" t="str">
        <f t="shared" si="331"/>
        <v/>
      </c>
      <c r="AA910" s="7" t="str">
        <f t="shared" si="332"/>
        <v/>
      </c>
      <c r="AB910" s="7" t="str">
        <f t="shared" si="332"/>
        <v/>
      </c>
      <c r="AC910" s="8" t="str">
        <f t="shared" si="333"/>
        <v/>
      </c>
      <c r="AE910" s="9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>
        <v>10464119.59</v>
      </c>
      <c r="AR910" s="7">
        <v>31757362.899999999</v>
      </c>
      <c r="AS910" s="7">
        <v>2980609.07</v>
      </c>
      <c r="AT910" s="7">
        <v>0</v>
      </c>
      <c r="AU910" s="7">
        <v>14714026.18</v>
      </c>
      <c r="AV910" s="7">
        <v>52141206.5</v>
      </c>
      <c r="AW910" s="7">
        <v>3915872.55</v>
      </c>
      <c r="AX910" s="7">
        <v>294237.96000000002</v>
      </c>
      <c r="AY910" s="7">
        <v>20526204.449999999</v>
      </c>
      <c r="AZ910" s="7">
        <v>41376354.600000001</v>
      </c>
      <c r="BA910" s="7">
        <v>5084995.24</v>
      </c>
      <c r="BB910" s="7">
        <v>0</v>
      </c>
      <c r="BC910" s="7"/>
      <c r="BD910" s="7"/>
      <c r="BE910" s="7"/>
      <c r="BF910" s="7"/>
    </row>
    <row r="911" spans="1:58" x14ac:dyDescent="0.25">
      <c r="A911" s="3" t="s">
        <v>513</v>
      </c>
      <c r="B911" s="3" t="str">
        <f t="shared" si="315"/>
        <v>MT</v>
      </c>
      <c r="C911" s="3" t="s">
        <v>1526</v>
      </c>
      <c r="D911" s="3">
        <v>6</v>
      </c>
      <c r="E911" s="11">
        <f t="shared" si="316"/>
        <v>0</v>
      </c>
      <c r="F911" s="11">
        <f t="shared" si="317"/>
        <v>1</v>
      </c>
      <c r="G911" s="7">
        <v>19.092984789637352</v>
      </c>
      <c r="H911" s="11">
        <f t="shared" si="318"/>
        <v>0.38185969579274703</v>
      </c>
      <c r="I911" s="7">
        <f t="shared" si="319"/>
        <v>-8903868.0238610357</v>
      </c>
      <c r="J911" s="7">
        <v>22542985.667999998</v>
      </c>
      <c r="K911" s="12">
        <v>0.11</v>
      </c>
      <c r="L911" s="7">
        <v>-366658.86</v>
      </c>
      <c r="M911" s="10">
        <f t="shared" si="320"/>
        <v>1.6264875709009391E-2</v>
      </c>
      <c r="N911" s="12">
        <f t="shared" si="321"/>
        <v>0.12626487570900941</v>
      </c>
      <c r="O911" s="7">
        <f t="shared" si="322"/>
        <v>-534232.08143166208</v>
      </c>
      <c r="P911" s="11">
        <f t="shared" si="323"/>
        <v>2.3698372935134767E-2</v>
      </c>
      <c r="Q911" s="12">
        <f t="shared" si="324"/>
        <v>0.13369837293513476</v>
      </c>
      <c r="R911" s="12">
        <f t="shared" si="325"/>
        <v>7.4334972261253518E-3</v>
      </c>
      <c r="S911" s="12">
        <f t="shared" si="326"/>
        <v>5.8872249185566217E-2</v>
      </c>
      <c r="T911" s="7">
        <f t="shared" si="328"/>
        <v>-14404283.24</v>
      </c>
      <c r="U911" s="7">
        <f t="shared" si="329"/>
        <v>46983456.140000001</v>
      </c>
      <c r="V911" s="7">
        <f t="shared" si="329"/>
        <v>46134549.460000001</v>
      </c>
      <c r="W911" s="7">
        <f t="shared" si="329"/>
        <v>15253189.92</v>
      </c>
      <c r="X911" s="7">
        <f t="shared" si="327"/>
        <v>0</v>
      </c>
      <c r="Y911" s="7" t="str">
        <f t="shared" si="330"/>
        <v/>
      </c>
      <c r="Z911" s="7" t="str">
        <f t="shared" si="331"/>
        <v/>
      </c>
      <c r="AA911" s="7" t="str">
        <f t="shared" si="332"/>
        <v/>
      </c>
      <c r="AB911" s="7" t="str">
        <f t="shared" si="332"/>
        <v/>
      </c>
      <c r="AC911" s="8" t="str">
        <f t="shared" si="333"/>
        <v/>
      </c>
      <c r="AE911" s="9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>
        <v>32292664.98</v>
      </c>
      <c r="AR911" s="7">
        <v>31609882.59</v>
      </c>
      <c r="AS911" s="7">
        <v>9799774.2699999996</v>
      </c>
      <c r="AT911" s="7">
        <v>380947.89</v>
      </c>
      <c r="AU911" s="7">
        <v>36847367.039999999</v>
      </c>
      <c r="AV911" s="7">
        <v>45943405.079999998</v>
      </c>
      <c r="AW911" s="7">
        <v>11957173.119999999</v>
      </c>
      <c r="AX911" s="7">
        <v>182192.45</v>
      </c>
      <c r="AY911" s="7">
        <v>46983456.140000001</v>
      </c>
      <c r="AZ911" s="7">
        <v>46134549.460000001</v>
      </c>
      <c r="BA911" s="7">
        <v>15253189.92</v>
      </c>
      <c r="BB911" s="7">
        <v>0</v>
      </c>
      <c r="BC911" s="7"/>
      <c r="BD911" s="7"/>
      <c r="BE911" s="7"/>
      <c r="BF911" s="7"/>
    </row>
    <row r="912" spans="1:58" hidden="1" x14ac:dyDescent="0.25">
      <c r="A912" s="3" t="s">
        <v>828</v>
      </c>
      <c r="B912" s="3" t="str">
        <f t="shared" si="315"/>
        <v>PR</v>
      </c>
      <c r="C912" s="3" t="s">
        <v>1529</v>
      </c>
      <c r="D912" s="3">
        <v>7</v>
      </c>
      <c r="E912" s="11">
        <f t="shared" si="316"/>
        <v>0.73278661929048805</v>
      </c>
      <c r="F912" s="11">
        <f t="shared" si="317"/>
        <v>0.26721338070951195</v>
      </c>
      <c r="G912" s="7">
        <v>15.93410034940851</v>
      </c>
      <c r="H912" s="11">
        <f t="shared" si="318"/>
        <v>8.5156096458601283E-2</v>
      </c>
      <c r="I912" s="7">
        <f t="shared" si="319"/>
        <v>-12240471.046586914</v>
      </c>
      <c r="J912" s="7">
        <v>5767668.1200000001</v>
      </c>
      <c r="K912" s="12">
        <v>0.11</v>
      </c>
      <c r="L912" s="7">
        <v>-439952.23</v>
      </c>
      <c r="M912" s="10">
        <f t="shared" si="320"/>
        <v>7.6279047415092949E-2</v>
      </c>
      <c r="N912" s="12">
        <f t="shared" si="321"/>
        <v>0.18627904741509294</v>
      </c>
      <c r="O912" s="7">
        <f t="shared" si="322"/>
        <v>-734428.26279521477</v>
      </c>
      <c r="P912" s="11">
        <f t="shared" si="323"/>
        <v>0.12733538884605841</v>
      </c>
      <c r="Q912" s="12">
        <f t="shared" si="324"/>
        <v>0.23733538884605843</v>
      </c>
      <c r="R912" s="12">
        <f t="shared" si="325"/>
        <v>5.1056341430965491E-2</v>
      </c>
      <c r="S912" s="12">
        <f t="shared" si="326"/>
        <v>0.2740852615441749</v>
      </c>
      <c r="T912" s="7">
        <f t="shared" si="328"/>
        <v>-13379846.549999999</v>
      </c>
      <c r="U912" s="7">
        <f t="shared" si="329"/>
        <v>7180775.0300000003</v>
      </c>
      <c r="V912" s="7">
        <f t="shared" si="329"/>
        <v>3575274.03</v>
      </c>
      <c r="W912" s="7">
        <f t="shared" si="329"/>
        <v>17792299.469999999</v>
      </c>
      <c r="X912" s="7">
        <f t="shared" si="327"/>
        <v>806951.92</v>
      </c>
      <c r="Y912" s="7" t="str">
        <f t="shared" si="330"/>
        <v/>
      </c>
      <c r="Z912" s="7" t="str">
        <f t="shared" si="331"/>
        <v/>
      </c>
      <c r="AA912" s="7" t="str">
        <f t="shared" si="332"/>
        <v/>
      </c>
      <c r="AB912" s="7" t="str">
        <f t="shared" si="332"/>
        <v/>
      </c>
      <c r="AC912" s="8" t="str">
        <f t="shared" si="333"/>
        <v/>
      </c>
      <c r="AE912" s="9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>
        <v>6019819.9100000001</v>
      </c>
      <c r="AR912" s="7">
        <v>5192449.33</v>
      </c>
      <c r="AS912" s="7">
        <v>13015079.460000001</v>
      </c>
      <c r="AT912" s="7">
        <v>0</v>
      </c>
      <c r="AU912" s="7">
        <v>5836096.4500000002</v>
      </c>
      <c r="AV912" s="7">
        <v>7782334.1200000001</v>
      </c>
      <c r="AW912" s="7">
        <v>15525739.99</v>
      </c>
      <c r="AX912" s="7">
        <v>861118.21</v>
      </c>
      <c r="AY912" s="7">
        <v>7180775.0300000003</v>
      </c>
      <c r="AZ912" s="7">
        <v>3575274.03</v>
      </c>
      <c r="BA912" s="7">
        <v>17792299.469999999</v>
      </c>
      <c r="BB912" s="7">
        <v>806951.92</v>
      </c>
      <c r="BC912" s="7"/>
      <c r="BD912" s="7"/>
      <c r="BE912" s="7"/>
      <c r="BF912" s="7"/>
    </row>
    <row r="913" spans="1:58" hidden="1" x14ac:dyDescent="0.25">
      <c r="A913" s="3" t="s">
        <v>82</v>
      </c>
      <c r="B913" s="3" t="str">
        <f t="shared" si="315"/>
        <v>CE</v>
      </c>
      <c r="C913" s="3" t="s">
        <v>1528</v>
      </c>
      <c r="D913" s="3">
        <v>6</v>
      </c>
      <c r="E913" s="11">
        <f t="shared" si="316"/>
        <v>0</v>
      </c>
      <c r="F913" s="11">
        <f t="shared" si="317"/>
        <v>1</v>
      </c>
      <c r="G913" s="7">
        <v>20.314274073683617</v>
      </c>
      <c r="H913" s="11">
        <f t="shared" si="318"/>
        <v>0.40628548147367233</v>
      </c>
      <c r="I913" s="7">
        <f t="shared" si="319"/>
        <v>-24125415.680077758</v>
      </c>
      <c r="J913" s="7">
        <v>11053454.92</v>
      </c>
      <c r="K913" s="12">
        <v>0.11</v>
      </c>
      <c r="L913" s="7">
        <v>-694156.97</v>
      </c>
      <c r="M913" s="10">
        <f t="shared" si="320"/>
        <v>6.2800000092640709E-2</v>
      </c>
      <c r="N913" s="12">
        <f t="shared" si="321"/>
        <v>0.17280000009264071</v>
      </c>
      <c r="O913" s="7">
        <f t="shared" si="322"/>
        <v>-1447524.9408046654</v>
      </c>
      <c r="P913" s="11">
        <f t="shared" si="323"/>
        <v>0.13095678693053062</v>
      </c>
      <c r="Q913" s="12">
        <f t="shared" si="324"/>
        <v>0.24095678693053063</v>
      </c>
      <c r="R913" s="12">
        <f t="shared" si="325"/>
        <v>6.8156786837889921E-2</v>
      </c>
      <c r="S913" s="12">
        <f t="shared" si="326"/>
        <v>0.3944258495448496</v>
      </c>
      <c r="T913" s="7">
        <f t="shared" si="328"/>
        <v>-40634707.300000004</v>
      </c>
      <c r="U913" s="7">
        <f t="shared" si="329"/>
        <v>10443912.41</v>
      </c>
      <c r="V913" s="7">
        <f t="shared" si="329"/>
        <v>41336945.340000004</v>
      </c>
      <c r="W913" s="7">
        <f t="shared" si="329"/>
        <v>9741674.3699999992</v>
      </c>
      <c r="X913" s="7">
        <f t="shared" si="327"/>
        <v>0</v>
      </c>
      <c r="Y913" s="7" t="str">
        <f t="shared" si="330"/>
        <v/>
      </c>
      <c r="Z913" s="7" t="str">
        <f t="shared" si="331"/>
        <v/>
      </c>
      <c r="AA913" s="7" t="str">
        <f t="shared" si="332"/>
        <v/>
      </c>
      <c r="AB913" s="7" t="str">
        <f t="shared" si="332"/>
        <v/>
      </c>
      <c r="AC913" s="8" t="str">
        <f t="shared" si="333"/>
        <v/>
      </c>
      <c r="AE913" s="9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>
        <v>6161186.5999999996</v>
      </c>
      <c r="AR913" s="7">
        <v>38222411.700000003</v>
      </c>
      <c r="AS913" s="7">
        <v>6048670.2699999996</v>
      </c>
      <c r="AT913" s="7">
        <v>126046.3</v>
      </c>
      <c r="AU913" s="7">
        <v>7069149.8799999999</v>
      </c>
      <c r="AV913" s="7">
        <v>31004317</v>
      </c>
      <c r="AW913" s="7">
        <v>6990961.9800000004</v>
      </c>
      <c r="AX913" s="7">
        <v>391054.07</v>
      </c>
      <c r="AY913" s="7">
        <v>10443912.41</v>
      </c>
      <c r="AZ913" s="7">
        <v>41336945.340000004</v>
      </c>
      <c r="BA913" s="7">
        <v>9741674.3699999992</v>
      </c>
      <c r="BB913" s="7">
        <v>0</v>
      </c>
      <c r="BC913" s="7"/>
      <c r="BD913" s="7"/>
      <c r="BE913" s="7"/>
      <c r="BF913" s="7"/>
    </row>
    <row r="914" spans="1:58" hidden="1" x14ac:dyDescent="0.25">
      <c r="A914" s="3" t="s">
        <v>1131</v>
      </c>
      <c r="B914" s="3" t="str">
        <f t="shared" si="315"/>
        <v>RS</v>
      </c>
      <c r="C914" s="3" t="s">
        <v>1529</v>
      </c>
      <c r="D914" s="3">
        <v>7</v>
      </c>
      <c r="E914" s="11">
        <f t="shared" si="316"/>
        <v>0</v>
      </c>
      <c r="F914" s="11">
        <f t="shared" si="317"/>
        <v>1</v>
      </c>
      <c r="G914" s="7">
        <v>12.179729976668881</v>
      </c>
      <c r="H914" s="11">
        <f t="shared" si="318"/>
        <v>0.24359459953337761</v>
      </c>
      <c r="I914" s="7">
        <f t="shared" si="319"/>
        <v>-5150054.8582514161</v>
      </c>
      <c r="J914" s="7">
        <v>2467921.12</v>
      </c>
      <c r="K914" s="12">
        <v>0.11</v>
      </c>
      <c r="L914" s="7">
        <v>-246792.11</v>
      </c>
      <c r="M914" s="10">
        <f t="shared" si="320"/>
        <v>9.9999999189601313E-2</v>
      </c>
      <c r="N914" s="12">
        <f t="shared" si="321"/>
        <v>0.20999999918960133</v>
      </c>
      <c r="O914" s="7">
        <f t="shared" si="322"/>
        <v>-309003.29149508494</v>
      </c>
      <c r="P914" s="11">
        <f t="shared" si="323"/>
        <v>0.1252079286452579</v>
      </c>
      <c r="Q914" s="12">
        <f t="shared" si="324"/>
        <v>0.23520792864525791</v>
      </c>
      <c r="R914" s="12">
        <f t="shared" si="325"/>
        <v>2.5207929455656586E-2</v>
      </c>
      <c r="S914" s="12">
        <f t="shared" si="326"/>
        <v>0.12003775977588105</v>
      </c>
      <c r="T914" s="7">
        <f t="shared" si="328"/>
        <v>-6808590.8100000015</v>
      </c>
      <c r="U914" s="7">
        <f t="shared" si="329"/>
        <v>11238991.369999999</v>
      </c>
      <c r="V914" s="7">
        <f t="shared" si="329"/>
        <v>13781383.960000001</v>
      </c>
      <c r="W914" s="7">
        <f t="shared" si="329"/>
        <v>4266198.22</v>
      </c>
      <c r="X914" s="7">
        <f t="shared" si="327"/>
        <v>0</v>
      </c>
      <c r="Y914" s="7" t="str">
        <f t="shared" si="330"/>
        <v/>
      </c>
      <c r="Z914" s="7" t="str">
        <f t="shared" si="331"/>
        <v/>
      </c>
      <c r="AA914" s="7" t="str">
        <f t="shared" si="332"/>
        <v/>
      </c>
      <c r="AB914" s="7" t="str">
        <f t="shared" si="332"/>
        <v/>
      </c>
      <c r="AC914" s="8" t="str">
        <f t="shared" si="333"/>
        <v/>
      </c>
      <c r="AE914" s="9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>
        <v>8057052.8399999999</v>
      </c>
      <c r="AR914" s="7">
        <v>10461464.77</v>
      </c>
      <c r="AS914" s="7">
        <v>3898897.83</v>
      </c>
      <c r="AT914" s="7">
        <v>0</v>
      </c>
      <c r="AU914" s="7">
        <v>9149462.2100000009</v>
      </c>
      <c r="AV914" s="7">
        <v>12297411.220000001</v>
      </c>
      <c r="AW914" s="7">
        <v>4019522.93</v>
      </c>
      <c r="AX914" s="7">
        <v>0</v>
      </c>
      <c r="AY914" s="7">
        <v>11238991.369999999</v>
      </c>
      <c r="AZ914" s="7">
        <v>13781383.960000001</v>
      </c>
      <c r="BA914" s="7">
        <v>4266198.22</v>
      </c>
      <c r="BB914" s="7">
        <v>0</v>
      </c>
      <c r="BC914" s="7"/>
      <c r="BD914" s="7"/>
      <c r="BE914" s="7"/>
      <c r="BF914" s="7"/>
    </row>
    <row r="915" spans="1:58" hidden="1" x14ac:dyDescent="0.25">
      <c r="A915" s="3" t="s">
        <v>387</v>
      </c>
      <c r="B915" s="3" t="str">
        <f t="shared" si="315"/>
        <v>MG</v>
      </c>
      <c r="C915" s="3" t="s">
        <v>1530</v>
      </c>
      <c r="D915" s="3">
        <v>6</v>
      </c>
      <c r="E915" s="11">
        <f t="shared" si="316"/>
        <v>6.8713948641643832E-2</v>
      </c>
      <c r="F915" s="11">
        <f t="shared" si="317"/>
        <v>0.93128605135835618</v>
      </c>
      <c r="G915" s="7">
        <v>52.027195353958547</v>
      </c>
      <c r="H915" s="11">
        <f t="shared" si="318"/>
        <v>0.96904402648875743</v>
      </c>
      <c r="I915" s="7">
        <f t="shared" si="319"/>
        <v>-1417531.4401951896</v>
      </c>
      <c r="J915" s="7">
        <v>14885146.460000001</v>
      </c>
      <c r="K915" s="12">
        <v>0.187</v>
      </c>
      <c r="L915" s="7">
        <v>-967534.52</v>
      </c>
      <c r="M915" s="10">
        <f t="shared" si="320"/>
        <v>6.5000000006718101E-2</v>
      </c>
      <c r="N915" s="12">
        <f t="shared" si="321"/>
        <v>0.25200000000671807</v>
      </c>
      <c r="O915" s="7">
        <f t="shared" si="322"/>
        <v>-85051.88641171137</v>
      </c>
      <c r="P915" s="11">
        <f t="shared" si="323"/>
        <v>5.7138763558871536E-3</v>
      </c>
      <c r="Q915" s="12">
        <f t="shared" si="324"/>
        <v>0.19271387635588716</v>
      </c>
      <c r="R915" s="12">
        <f t="shared" si="325"/>
        <v>-5.9286123650830913E-2</v>
      </c>
      <c r="S915" s="12">
        <f t="shared" si="326"/>
        <v>-0.23526239543353333</v>
      </c>
      <c r="T915" s="7">
        <f t="shared" si="328"/>
        <v>-45791854.670000002</v>
      </c>
      <c r="U915" s="7">
        <f t="shared" si="329"/>
        <v>20309441.84</v>
      </c>
      <c r="V915" s="7">
        <f t="shared" si="329"/>
        <v>42645315.520000003</v>
      </c>
      <c r="W915" s="7">
        <f t="shared" si="329"/>
        <v>23455980.989999998</v>
      </c>
      <c r="X915" s="7">
        <f t="shared" si="327"/>
        <v>0</v>
      </c>
      <c r="Y915" s="7" t="str">
        <f t="shared" si="330"/>
        <v/>
      </c>
      <c r="Z915" s="7" t="str">
        <f t="shared" si="331"/>
        <v/>
      </c>
      <c r="AA915" s="7" t="str">
        <f t="shared" si="332"/>
        <v/>
      </c>
      <c r="AB915" s="7" t="str">
        <f t="shared" si="332"/>
        <v/>
      </c>
      <c r="AC915" s="8" t="str">
        <f t="shared" si="333"/>
        <v/>
      </c>
      <c r="AE915" s="9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>
        <v>15694634.4</v>
      </c>
      <c r="AR915" s="7">
        <v>26591246.260000002</v>
      </c>
      <c r="AS915" s="7">
        <v>21574127.050000001</v>
      </c>
      <c r="AT915" s="7">
        <v>0</v>
      </c>
      <c r="AU915" s="7">
        <v>20719851.289999999</v>
      </c>
      <c r="AV915" s="7">
        <v>37490894.009999998</v>
      </c>
      <c r="AW915" s="7">
        <v>22613922.399999999</v>
      </c>
      <c r="AX915" s="7">
        <v>0</v>
      </c>
      <c r="AY915" s="7">
        <v>20309441.84</v>
      </c>
      <c r="AZ915" s="7">
        <v>42645315.520000003</v>
      </c>
      <c r="BA915" s="7">
        <v>23455980.989999998</v>
      </c>
      <c r="BB915" s="7">
        <v>0</v>
      </c>
      <c r="BC915" s="7"/>
      <c r="BD915" s="7"/>
      <c r="BE915" s="7"/>
      <c r="BF915" s="7"/>
    </row>
    <row r="916" spans="1:58" hidden="1" x14ac:dyDescent="0.25">
      <c r="A916" s="3" t="s">
        <v>1132</v>
      </c>
      <c r="B916" s="3" t="str">
        <f t="shared" si="315"/>
        <v>RS</v>
      </c>
      <c r="C916" s="3" t="s">
        <v>1529</v>
      </c>
      <c r="D916" s="3">
        <v>6</v>
      </c>
      <c r="E916" s="11">
        <f t="shared" si="316"/>
        <v>0</v>
      </c>
      <c r="F916" s="11">
        <f t="shared" si="317"/>
        <v>1</v>
      </c>
      <c r="G916" s="7">
        <v>8.5088668305773769</v>
      </c>
      <c r="H916" s="11">
        <f t="shared" si="318"/>
        <v>0.17017733661154755</v>
      </c>
      <c r="I916" s="7">
        <f t="shared" si="319"/>
        <v>-61883447.681795284</v>
      </c>
      <c r="J916" s="7">
        <v>28263754.139999997</v>
      </c>
      <c r="K916" s="12">
        <v>0.12</v>
      </c>
      <c r="L916" s="7">
        <v>-3259364.49</v>
      </c>
      <c r="M916" s="10">
        <f t="shared" si="320"/>
        <v>0.11531958825622592</v>
      </c>
      <c r="N916" s="12">
        <f t="shared" si="321"/>
        <v>0.2353195882562259</v>
      </c>
      <c r="O916" s="7">
        <f t="shared" si="322"/>
        <v>-3713006.8609077171</v>
      </c>
      <c r="P916" s="11">
        <f t="shared" si="323"/>
        <v>0.13136991082345006</v>
      </c>
      <c r="Q916" s="12">
        <f t="shared" si="324"/>
        <v>0.25136991082345006</v>
      </c>
      <c r="R916" s="12">
        <f t="shared" si="325"/>
        <v>1.6050322567224162E-2</v>
      </c>
      <c r="S916" s="12">
        <f t="shared" si="326"/>
        <v>6.8206487552357586E-2</v>
      </c>
      <c r="T916" s="7">
        <f t="shared" si="328"/>
        <v>-74574304.139999986</v>
      </c>
      <c r="U916" s="7">
        <f t="shared" si="329"/>
        <v>86691458.650000006</v>
      </c>
      <c r="V916" s="7">
        <f t="shared" si="329"/>
        <v>101436903.81999999</v>
      </c>
      <c r="W916" s="7">
        <f t="shared" si="329"/>
        <v>59828858.969999999</v>
      </c>
      <c r="X916" s="7">
        <f t="shared" si="327"/>
        <v>0</v>
      </c>
      <c r="Y916" s="7" t="str">
        <f t="shared" si="330"/>
        <v/>
      </c>
      <c r="Z916" s="7" t="str">
        <f t="shared" si="331"/>
        <v/>
      </c>
      <c r="AA916" s="7" t="str">
        <f t="shared" si="332"/>
        <v/>
      </c>
      <c r="AB916" s="7" t="str">
        <f t="shared" si="332"/>
        <v/>
      </c>
      <c r="AC916" s="8" t="str">
        <f t="shared" si="333"/>
        <v/>
      </c>
      <c r="AE916" s="9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>
        <v>61847527.43</v>
      </c>
      <c r="AR916" s="7">
        <v>101894664.34</v>
      </c>
      <c r="AS916" s="7">
        <v>35120632.5</v>
      </c>
      <c r="AT916" s="7">
        <v>0</v>
      </c>
      <c r="AU916" s="7">
        <v>72286056.689999998</v>
      </c>
      <c r="AV916" s="7">
        <v>101764536.43000001</v>
      </c>
      <c r="AW916" s="7">
        <v>45764046.490000002</v>
      </c>
      <c r="AX916" s="7">
        <v>0</v>
      </c>
      <c r="AY916" s="7">
        <v>86691458.650000006</v>
      </c>
      <c r="AZ916" s="7">
        <v>101436903.81999999</v>
      </c>
      <c r="BA916" s="7">
        <v>59828858.969999999</v>
      </c>
      <c r="BB916" s="7">
        <v>0</v>
      </c>
      <c r="BC916" s="7"/>
      <c r="BD916" s="7"/>
      <c r="BE916" s="7"/>
      <c r="BF916" s="7"/>
    </row>
    <row r="917" spans="1:58" hidden="1" x14ac:dyDescent="0.25">
      <c r="A917" s="3" t="s">
        <v>829</v>
      </c>
      <c r="B917" s="3" t="str">
        <f t="shared" si="315"/>
        <v>PR</v>
      </c>
      <c r="C917" s="3" t="s">
        <v>1529</v>
      </c>
      <c r="D917" s="3">
        <v>6</v>
      </c>
      <c r="E917" s="11">
        <f t="shared" si="316"/>
        <v>4.6470941999042142E-2</v>
      </c>
      <c r="F917" s="11">
        <f t="shared" si="317"/>
        <v>0.95352905800095789</v>
      </c>
      <c r="G917" s="7">
        <v>50.78440087205081</v>
      </c>
      <c r="H917" s="11">
        <f t="shared" si="318"/>
        <v>0.9684880384933926</v>
      </c>
      <c r="I917" s="7">
        <f t="shared" si="319"/>
        <v>-732900.83442328847</v>
      </c>
      <c r="J917" s="7">
        <v>12922692.529999999</v>
      </c>
      <c r="K917" s="12">
        <v>0.14000000000000001</v>
      </c>
      <c r="L917" s="7">
        <v>-310435.58</v>
      </c>
      <c r="M917" s="10">
        <f t="shared" si="320"/>
        <v>2.4022515375903632E-2</v>
      </c>
      <c r="N917" s="12">
        <f t="shared" si="321"/>
        <v>0.16402251537590365</v>
      </c>
      <c r="O917" s="7">
        <f t="shared" si="322"/>
        <v>-43974.050065397307</v>
      </c>
      <c r="P917" s="11">
        <f t="shared" si="323"/>
        <v>3.4028550910200528E-3</v>
      </c>
      <c r="Q917" s="12">
        <f t="shared" si="324"/>
        <v>0.14340285509102008</v>
      </c>
      <c r="R917" s="12">
        <f t="shared" si="325"/>
        <v>-2.0619660284883573E-2</v>
      </c>
      <c r="S917" s="12">
        <f t="shared" si="326"/>
        <v>-0.12571237697231885</v>
      </c>
      <c r="T917" s="7">
        <f t="shared" si="328"/>
        <v>-23257861.439999998</v>
      </c>
      <c r="U917" s="7">
        <f t="shared" si="329"/>
        <v>11699403.550000001</v>
      </c>
      <c r="V917" s="7">
        <f t="shared" si="329"/>
        <v>22177046.710000001</v>
      </c>
      <c r="W917" s="7">
        <f t="shared" si="329"/>
        <v>12780218.279999999</v>
      </c>
      <c r="X917" s="7">
        <f t="shared" si="327"/>
        <v>0</v>
      </c>
      <c r="Y917" s="7" t="str">
        <f t="shared" si="330"/>
        <v/>
      </c>
      <c r="Z917" s="7" t="str">
        <f t="shared" si="331"/>
        <v/>
      </c>
      <c r="AA917" s="7" t="str">
        <f t="shared" si="332"/>
        <v/>
      </c>
      <c r="AB917" s="7" t="str">
        <f t="shared" si="332"/>
        <v/>
      </c>
      <c r="AC917" s="8" t="str">
        <f t="shared" si="333"/>
        <v/>
      </c>
      <c r="AE917" s="9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>
        <v>10660325.630000001</v>
      </c>
      <c r="AR917" s="7">
        <v>19161085.23</v>
      </c>
      <c r="AS917" s="7">
        <v>1702225.72</v>
      </c>
      <c r="AT917" s="7">
        <v>0</v>
      </c>
      <c r="AU917" s="7">
        <v>14665980.109999999</v>
      </c>
      <c r="AV917" s="7">
        <v>25215345.43</v>
      </c>
      <c r="AW917" s="7">
        <v>9151338.4100000001</v>
      </c>
      <c r="AX917" s="7">
        <v>19862766.379999999</v>
      </c>
      <c r="AY917" s="7">
        <v>11699403.550000001</v>
      </c>
      <c r="AZ917" s="7">
        <v>22177046.710000001</v>
      </c>
      <c r="BA917" s="7">
        <v>12780218.279999999</v>
      </c>
      <c r="BB917" s="7">
        <v>0</v>
      </c>
      <c r="BC917" s="7"/>
      <c r="BD917" s="7"/>
      <c r="BE917" s="7"/>
      <c r="BF917" s="7"/>
    </row>
    <row r="918" spans="1:58" hidden="1" x14ac:dyDescent="0.25">
      <c r="A918" s="3" t="s">
        <v>208</v>
      </c>
      <c r="B918" s="3" t="str">
        <f t="shared" si="315"/>
        <v>GO</v>
      </c>
      <c r="C918" s="3" t="s">
        <v>1526</v>
      </c>
      <c r="D918" s="3">
        <v>7</v>
      </c>
      <c r="E918" s="11">
        <f t="shared" si="316"/>
        <v>0.33075260967986592</v>
      </c>
      <c r="F918" s="11">
        <f t="shared" si="317"/>
        <v>0.66924739032013414</v>
      </c>
      <c r="G918" s="7">
        <v>37.265198476880187</v>
      </c>
      <c r="H918" s="11">
        <f t="shared" si="318"/>
        <v>0.49879273660827805</v>
      </c>
      <c r="I918" s="7">
        <f t="shared" si="319"/>
        <v>-8495933.8984721918</v>
      </c>
      <c r="J918" s="7">
        <v>2399479.16</v>
      </c>
      <c r="K918" s="12">
        <v>0.11</v>
      </c>
      <c r="L918" s="7">
        <v>-220885.05</v>
      </c>
      <c r="M918" s="10">
        <f t="shared" si="320"/>
        <v>9.2055415059324783E-2</v>
      </c>
      <c r="N918" s="12">
        <f t="shared" si="321"/>
        <v>0.20205541505932478</v>
      </c>
      <c r="O918" s="7">
        <f t="shared" si="322"/>
        <v>-509756.03390833148</v>
      </c>
      <c r="P918" s="11">
        <f t="shared" si="323"/>
        <v>0.21244445144850996</v>
      </c>
      <c r="Q918" s="12">
        <f t="shared" si="324"/>
        <v>0.32244445144850997</v>
      </c>
      <c r="R918" s="12">
        <f t="shared" si="325"/>
        <v>0.12038903638918519</v>
      </c>
      <c r="S918" s="12">
        <f t="shared" si="326"/>
        <v>0.59582187566632738</v>
      </c>
      <c r="T918" s="7">
        <f t="shared" si="328"/>
        <v>-16950939.300000001</v>
      </c>
      <c r="U918" s="7">
        <f t="shared" si="329"/>
        <v>1526302.25</v>
      </c>
      <c r="V918" s="7">
        <f t="shared" si="329"/>
        <v>11344371.890000001</v>
      </c>
      <c r="W918" s="7">
        <f t="shared" si="329"/>
        <v>8092827.7000000002</v>
      </c>
      <c r="X918" s="7">
        <f t="shared" si="327"/>
        <v>959958.04</v>
      </c>
      <c r="Y918" s="7" t="str">
        <f t="shared" si="330"/>
        <v/>
      </c>
      <c r="Z918" s="7" t="str">
        <f t="shared" si="331"/>
        <v/>
      </c>
      <c r="AA918" s="7" t="str">
        <f t="shared" si="332"/>
        <v/>
      </c>
      <c r="AB918" s="7" t="str">
        <f t="shared" si="332"/>
        <v/>
      </c>
      <c r="AC918" s="8" t="str">
        <f t="shared" si="333"/>
        <v/>
      </c>
      <c r="AE918" s="9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>
        <v>1266786.83</v>
      </c>
      <c r="AR918" s="7">
        <v>10684942.17</v>
      </c>
      <c r="AS918" s="7">
        <v>3867525.01</v>
      </c>
      <c r="AT918" s="7">
        <v>884369.36</v>
      </c>
      <c r="AU918" s="7">
        <v>1388001.14</v>
      </c>
      <c r="AV918" s="7">
        <v>11918814.65</v>
      </c>
      <c r="AW918" s="7">
        <v>4922176.1900000004</v>
      </c>
      <c r="AX918" s="7">
        <v>1070050.93</v>
      </c>
      <c r="AY918" s="7">
        <v>1526302.25</v>
      </c>
      <c r="AZ918" s="7">
        <v>11344371.890000001</v>
      </c>
      <c r="BA918" s="7">
        <v>8092827.7000000002</v>
      </c>
      <c r="BB918" s="7">
        <v>959958.04</v>
      </c>
      <c r="BC918" s="7"/>
      <c r="BD918" s="7"/>
      <c r="BE918" s="7"/>
      <c r="BF918" s="7"/>
    </row>
    <row r="919" spans="1:58" hidden="1" x14ac:dyDescent="0.25">
      <c r="A919" s="3" t="s">
        <v>1133</v>
      </c>
      <c r="B919" s="3" t="str">
        <f t="shared" si="315"/>
        <v>RS</v>
      </c>
      <c r="C919" s="3" t="s">
        <v>1529</v>
      </c>
      <c r="D919" s="3">
        <v>7</v>
      </c>
      <c r="E919" s="11">
        <f t="shared" si="316"/>
        <v>7.4663399548363804E-2</v>
      </c>
      <c r="F919" s="11">
        <f t="shared" si="317"/>
        <v>0.92533660045163624</v>
      </c>
      <c r="G919" s="7">
        <v>7.5966588380422904</v>
      </c>
      <c r="H919" s="11">
        <f t="shared" si="318"/>
        <v>0.14058932927969858</v>
      </c>
      <c r="I919" s="7">
        <f t="shared" si="319"/>
        <v>-17382331.11521006</v>
      </c>
      <c r="J919" s="7">
        <v>4857174.97</v>
      </c>
      <c r="K919" s="12">
        <v>0.11</v>
      </c>
      <c r="L919" s="7">
        <v>-922863.24</v>
      </c>
      <c r="M919" s="10">
        <f t="shared" si="320"/>
        <v>0.18999999911471174</v>
      </c>
      <c r="N919" s="12">
        <f t="shared" si="321"/>
        <v>0.29999999911471176</v>
      </c>
      <c r="O919" s="7">
        <f t="shared" si="322"/>
        <v>-1042939.8669126036</v>
      </c>
      <c r="P919" s="11">
        <f t="shared" si="323"/>
        <v>0.21472149415128103</v>
      </c>
      <c r="Q919" s="12">
        <f t="shared" si="324"/>
        <v>0.32472149415128104</v>
      </c>
      <c r="R919" s="12">
        <f t="shared" si="325"/>
        <v>2.4721495036569285E-2</v>
      </c>
      <c r="S919" s="12">
        <f t="shared" si="326"/>
        <v>8.2404983698404877E-2</v>
      </c>
      <c r="T919" s="7">
        <f t="shared" si="328"/>
        <v>-20225873.039999999</v>
      </c>
      <c r="U919" s="7">
        <f t="shared" si="329"/>
        <v>11891774.560000001</v>
      </c>
      <c r="V919" s="7">
        <f t="shared" si="329"/>
        <v>18715740.600000001</v>
      </c>
      <c r="W919" s="7">
        <f t="shared" si="329"/>
        <v>13401907</v>
      </c>
      <c r="X919" s="7">
        <f t="shared" si="327"/>
        <v>0</v>
      </c>
      <c r="Y919" s="7" t="str">
        <f t="shared" si="330"/>
        <v/>
      </c>
      <c r="Z919" s="7" t="str">
        <f t="shared" si="331"/>
        <v/>
      </c>
      <c r="AA919" s="7" t="str">
        <f t="shared" si="332"/>
        <v/>
      </c>
      <c r="AB919" s="7" t="str">
        <f t="shared" si="332"/>
        <v/>
      </c>
      <c r="AC919" s="8" t="str">
        <f t="shared" si="333"/>
        <v/>
      </c>
      <c r="AE919" s="9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>
        <v>8496633.6600000001</v>
      </c>
      <c r="AR919" s="7">
        <v>16462630.33</v>
      </c>
      <c r="AS919" s="7">
        <v>8532916.1699999999</v>
      </c>
      <c r="AT919" s="7">
        <v>0</v>
      </c>
      <c r="AU919" s="7">
        <v>9704144.2400000002</v>
      </c>
      <c r="AV919" s="7">
        <v>17560256.949999999</v>
      </c>
      <c r="AW919" s="7">
        <v>10156752.77</v>
      </c>
      <c r="AX919" s="7">
        <v>0</v>
      </c>
      <c r="AY919" s="7">
        <v>11891774.560000001</v>
      </c>
      <c r="AZ919" s="7">
        <v>18715740.600000001</v>
      </c>
      <c r="BA919" s="7">
        <v>13401907</v>
      </c>
      <c r="BB919" s="7">
        <v>0</v>
      </c>
      <c r="BC919" s="7"/>
      <c r="BD919" s="7"/>
      <c r="BE919" s="7"/>
      <c r="BF919" s="7"/>
    </row>
    <row r="920" spans="1:58" x14ac:dyDescent="0.25">
      <c r="A920" s="3" t="s">
        <v>514</v>
      </c>
      <c r="B920" s="3" t="str">
        <f t="shared" si="315"/>
        <v>MT</v>
      </c>
      <c r="C920" s="3" t="s">
        <v>1526</v>
      </c>
      <c r="D920" s="3">
        <v>7</v>
      </c>
      <c r="E920" s="11">
        <f t="shared" si="316"/>
        <v>0</v>
      </c>
      <c r="F920" s="11">
        <f t="shared" si="317"/>
        <v>1</v>
      </c>
      <c r="G920" s="7">
        <v>24.26210968502733</v>
      </c>
      <c r="H920" s="11">
        <f t="shared" si="318"/>
        <v>0.48524219370054661</v>
      </c>
      <c r="I920" s="7">
        <f t="shared" si="319"/>
        <v>-1594670.1693623182</v>
      </c>
      <c r="J920" s="7">
        <v>5039639.54</v>
      </c>
      <c r="K920" s="12">
        <v>0.11</v>
      </c>
      <c r="L920" s="7">
        <v>-105832.43</v>
      </c>
      <c r="M920" s="10">
        <f t="shared" si="320"/>
        <v>2.0999999932534857E-2</v>
      </c>
      <c r="N920" s="12">
        <f t="shared" si="321"/>
        <v>0.13099999993253486</v>
      </c>
      <c r="O920" s="7">
        <f t="shared" si="322"/>
        <v>-95680.210161739087</v>
      </c>
      <c r="P920" s="11">
        <f t="shared" si="323"/>
        <v>1.8985526524728211E-2</v>
      </c>
      <c r="Q920" s="12">
        <f t="shared" si="324"/>
        <v>0.12898552652472822</v>
      </c>
      <c r="R920" s="12">
        <f t="shared" si="325"/>
        <v>-2.0144734078066384E-3</v>
      </c>
      <c r="S920" s="12">
        <f t="shared" si="326"/>
        <v>-1.5377659609496885E-2</v>
      </c>
      <c r="T920" s="7">
        <f t="shared" si="328"/>
        <v>-3097903.8099999996</v>
      </c>
      <c r="U920" s="7">
        <f t="shared" si="329"/>
        <v>6135419.4800000004</v>
      </c>
      <c r="V920" s="7">
        <f t="shared" si="329"/>
        <v>5462487.21</v>
      </c>
      <c r="W920" s="7">
        <f t="shared" si="329"/>
        <v>3770836.08</v>
      </c>
      <c r="X920" s="7">
        <f t="shared" si="327"/>
        <v>0</v>
      </c>
      <c r="Y920" s="7" t="str">
        <f t="shared" si="330"/>
        <v/>
      </c>
      <c r="Z920" s="7" t="str">
        <f t="shared" si="331"/>
        <v/>
      </c>
      <c r="AA920" s="7" t="str">
        <f t="shared" si="332"/>
        <v/>
      </c>
      <c r="AB920" s="7" t="str">
        <f t="shared" si="332"/>
        <v/>
      </c>
      <c r="AC920" s="8" t="str">
        <f t="shared" si="333"/>
        <v/>
      </c>
      <c r="AE920" s="9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>
        <v>3649710.22</v>
      </c>
      <c r="AR920" s="7">
        <v>3491554.38</v>
      </c>
      <c r="AS920" s="7">
        <v>1563776.72</v>
      </c>
      <c r="AT920" s="7">
        <v>0</v>
      </c>
      <c r="AU920" s="7">
        <v>4892468.9400000004</v>
      </c>
      <c r="AV920" s="7">
        <v>4041808.46</v>
      </c>
      <c r="AW920" s="7">
        <v>2869297.51</v>
      </c>
      <c r="AX920" s="7">
        <v>0</v>
      </c>
      <c r="AY920" s="7">
        <v>6135419.4800000004</v>
      </c>
      <c r="AZ920" s="7">
        <v>5462487.21</v>
      </c>
      <c r="BA920" s="7">
        <v>3770836.08</v>
      </c>
      <c r="BB920" s="7">
        <v>0</v>
      </c>
      <c r="BC920" s="7"/>
      <c r="BD920" s="7"/>
      <c r="BE920" s="7"/>
      <c r="BF920" s="7"/>
    </row>
    <row r="921" spans="1:58" hidden="1" x14ac:dyDescent="0.25">
      <c r="A921" s="3" t="s">
        <v>1134</v>
      </c>
      <c r="B921" s="3" t="str">
        <f t="shared" si="315"/>
        <v>RS</v>
      </c>
      <c r="C921" s="3" t="s">
        <v>1529</v>
      </c>
      <c r="D921" s="3">
        <v>6</v>
      </c>
      <c r="E921" s="11">
        <f t="shared" si="316"/>
        <v>0</v>
      </c>
      <c r="F921" s="11">
        <f t="shared" si="317"/>
        <v>1</v>
      </c>
      <c r="G921" s="7">
        <v>25.411095377614242</v>
      </c>
      <c r="H921" s="11">
        <f t="shared" si="318"/>
        <v>0.5082219075522848</v>
      </c>
      <c r="I921" s="7">
        <f t="shared" si="319"/>
        <v>-53885475.5793733</v>
      </c>
      <c r="J921" s="7">
        <v>27236879.75</v>
      </c>
      <c r="K921" s="12">
        <v>0.11</v>
      </c>
      <c r="L921" s="7">
        <v>-3949347.56</v>
      </c>
      <c r="M921" s="10">
        <f t="shared" si="320"/>
        <v>0.14499999986231904</v>
      </c>
      <c r="N921" s="12">
        <f t="shared" si="321"/>
        <v>0.25499999986231903</v>
      </c>
      <c r="O921" s="7">
        <f t="shared" si="322"/>
        <v>-3233128.5347623979</v>
      </c>
      <c r="P921" s="11">
        <f t="shared" si="323"/>
        <v>0.11870407199497211</v>
      </c>
      <c r="Q921" s="12">
        <f t="shared" si="324"/>
        <v>0.22870407199497211</v>
      </c>
      <c r="R921" s="12">
        <f t="shared" si="325"/>
        <v>-2.6295927867346913E-2</v>
      </c>
      <c r="S921" s="12">
        <f t="shared" si="326"/>
        <v>-0.10312128580997937</v>
      </c>
      <c r="T921" s="7">
        <f t="shared" si="328"/>
        <v>-109572745.12</v>
      </c>
      <c r="U921" s="7">
        <f t="shared" si="329"/>
        <v>79493006.200000003</v>
      </c>
      <c r="V921" s="7">
        <f t="shared" si="329"/>
        <v>134495190.21000001</v>
      </c>
      <c r="W921" s="7">
        <f t="shared" si="329"/>
        <v>55840238.780000001</v>
      </c>
      <c r="X921" s="7">
        <f t="shared" si="327"/>
        <v>1269677.67</v>
      </c>
      <c r="Y921" s="7" t="str">
        <f t="shared" si="330"/>
        <v/>
      </c>
      <c r="Z921" s="7" t="str">
        <f t="shared" si="331"/>
        <v/>
      </c>
      <c r="AA921" s="7" t="str">
        <f t="shared" si="332"/>
        <v/>
      </c>
      <c r="AB921" s="7" t="str">
        <f t="shared" si="332"/>
        <v/>
      </c>
      <c r="AC921" s="8" t="str">
        <f t="shared" si="333"/>
        <v/>
      </c>
      <c r="AE921" s="9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>
        <v>51661259.909999996</v>
      </c>
      <c r="AR921" s="7">
        <v>87493256.579999998</v>
      </c>
      <c r="AS921" s="7">
        <v>36920311.329999998</v>
      </c>
      <c r="AT921" s="7">
        <v>2062182.25</v>
      </c>
      <c r="AU921" s="7">
        <v>62636039.960000001</v>
      </c>
      <c r="AV921" s="7">
        <v>105996849.94</v>
      </c>
      <c r="AW921" s="7">
        <v>42894933.369999997</v>
      </c>
      <c r="AX921" s="7">
        <v>3285736.55</v>
      </c>
      <c r="AY921" s="7">
        <v>79493006.200000003</v>
      </c>
      <c r="AZ921" s="7">
        <v>134495190.21000001</v>
      </c>
      <c r="BA921" s="7">
        <v>55840238.780000001</v>
      </c>
      <c r="BB921" s="7">
        <v>1269677.67</v>
      </c>
      <c r="BC921" s="7"/>
      <c r="BD921" s="7"/>
      <c r="BE921" s="7"/>
      <c r="BF921" s="7"/>
    </row>
    <row r="922" spans="1:58" hidden="1" x14ac:dyDescent="0.25">
      <c r="A922" s="3" t="s">
        <v>1298</v>
      </c>
      <c r="B922" s="3" t="str">
        <f t="shared" si="315"/>
        <v>SC</v>
      </c>
      <c r="C922" s="3" t="s">
        <v>1529</v>
      </c>
      <c r="D922" s="3">
        <v>6</v>
      </c>
      <c r="E922" s="11">
        <f t="shared" si="316"/>
        <v>0.22677842327823594</v>
      </c>
      <c r="F922" s="11">
        <f t="shared" si="317"/>
        <v>0.77322157672176406</v>
      </c>
      <c r="G922" s="7">
        <v>8.2203832184842511</v>
      </c>
      <c r="H922" s="11">
        <f t="shared" si="318"/>
        <v>0.12712355346907045</v>
      </c>
      <c r="I922" s="7">
        <f t="shared" si="319"/>
        <v>-16989336.867559411</v>
      </c>
      <c r="J922" s="7">
        <v>7761708.6299999999</v>
      </c>
      <c r="K922" s="12">
        <v>0.2</v>
      </c>
      <c r="L922" s="7">
        <v>-284890.15000000002</v>
      </c>
      <c r="M922" s="10">
        <f t="shared" si="320"/>
        <v>3.6704566427405307E-2</v>
      </c>
      <c r="N922" s="12">
        <f t="shared" si="321"/>
        <v>0.23670456642740531</v>
      </c>
      <c r="O922" s="7">
        <f t="shared" si="322"/>
        <v>-1019360.2120535646</v>
      </c>
      <c r="P922" s="11">
        <f t="shared" si="323"/>
        <v>0.13133193484146088</v>
      </c>
      <c r="Q922" s="12">
        <f t="shared" si="324"/>
        <v>0.3313319348414609</v>
      </c>
      <c r="R922" s="12">
        <f t="shared" si="325"/>
        <v>9.4627368414055585E-2</v>
      </c>
      <c r="S922" s="12">
        <f t="shared" si="326"/>
        <v>0.39976993195472121</v>
      </c>
      <c r="T922" s="7">
        <f t="shared" si="328"/>
        <v>-19463621.609999999</v>
      </c>
      <c r="U922" s="7">
        <f t="shared" si="329"/>
        <v>14932825.810000001</v>
      </c>
      <c r="V922" s="7">
        <f t="shared" si="329"/>
        <v>15049692.189999999</v>
      </c>
      <c r="W922" s="7">
        <f t="shared" si="329"/>
        <v>19346755.23</v>
      </c>
      <c r="X922" s="7">
        <f t="shared" si="329"/>
        <v>0</v>
      </c>
      <c r="Y922" s="7" t="str">
        <f t="shared" si="330"/>
        <v/>
      </c>
      <c r="Z922" s="7" t="str">
        <f t="shared" si="331"/>
        <v/>
      </c>
      <c r="AA922" s="7" t="str">
        <f t="shared" si="332"/>
        <v/>
      </c>
      <c r="AB922" s="7" t="str">
        <f t="shared" si="332"/>
        <v/>
      </c>
      <c r="AC922" s="8" t="str">
        <f t="shared" si="333"/>
        <v/>
      </c>
      <c r="AE922" s="9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>
        <v>10688046.859999999</v>
      </c>
      <c r="AR922" s="7">
        <v>11273383.029999999</v>
      </c>
      <c r="AS922" s="7">
        <v>10384768.130000001</v>
      </c>
      <c r="AT922" s="7">
        <v>0</v>
      </c>
      <c r="AU922" s="7">
        <v>12254495.26</v>
      </c>
      <c r="AV922" s="7">
        <v>14935510.1</v>
      </c>
      <c r="AW922" s="7">
        <v>14947005.380000001</v>
      </c>
      <c r="AX922" s="7">
        <v>0</v>
      </c>
      <c r="AY922" s="7">
        <v>14932825.810000001</v>
      </c>
      <c r="AZ922" s="7">
        <v>15049692.189999999</v>
      </c>
      <c r="BA922" s="7">
        <v>19346755.23</v>
      </c>
      <c r="BB922" s="7">
        <v>0</v>
      </c>
      <c r="BC922" s="7"/>
      <c r="BD922" s="7"/>
      <c r="BE922" s="7"/>
      <c r="BF922" s="7"/>
    </row>
    <row r="923" spans="1:58" hidden="1" x14ac:dyDescent="0.25">
      <c r="A923" s="3" t="s">
        <v>209</v>
      </c>
      <c r="B923" s="3" t="str">
        <f t="shared" ref="B923:B977" si="334">RIGHT(A923,2)</f>
        <v>GO</v>
      </c>
      <c r="C923" s="3" t="s">
        <v>1526</v>
      </c>
      <c r="D923" s="3">
        <v>7</v>
      </c>
      <c r="E923" s="11">
        <f t="shared" ref="E923:E976" si="335">IF(U923+X923&gt;=W923,0,(U923+X923-W923)/T923)</f>
        <v>0.37395029438056393</v>
      </c>
      <c r="F923" s="11">
        <f t="shared" ref="F923:F976" si="336">IF(T923&gt;=0,0,1-E923)</f>
        <v>0.62604970561943607</v>
      </c>
      <c r="G923" s="7">
        <v>16.729180461294042</v>
      </c>
      <c r="H923" s="11">
        <f t="shared" ref="H923:H976" si="337">IF(T923&gt;0,"",G923*$G$2*F923/100)</f>
        <v>0.20946597006095113</v>
      </c>
      <c r="I923" s="7">
        <f t="shared" ref="I923:I976" si="338">IF(T923&gt;0,"",T923*(1-H923))</f>
        <v>-19327674.100362387</v>
      </c>
      <c r="J923" s="7">
        <v>4179275.7171428576</v>
      </c>
      <c r="K923" s="12">
        <v>0.15640000000000001</v>
      </c>
      <c r="L923" s="7">
        <v>-198174.33</v>
      </c>
      <c r="M923" s="10">
        <f t="shared" ref="M923:M976" si="339">L923*-1/J923</f>
        <v>4.7418343132307368E-2</v>
      </c>
      <c r="N923" s="12">
        <f t="shared" ref="N923:N976" si="340">M923+K923</f>
        <v>0.20381834313230737</v>
      </c>
      <c r="O923" s="7">
        <f t="shared" ref="O923:O976" si="341">6%*I923</f>
        <v>-1159660.4460217431</v>
      </c>
      <c r="P923" s="11">
        <f t="shared" ref="P923:P976" si="342">O923*-1/J923</f>
        <v>0.27747880841289396</v>
      </c>
      <c r="Q923" s="12">
        <f t="shared" ref="Q923:Q976" si="343">P923+K923</f>
        <v>0.43387880841289395</v>
      </c>
      <c r="R923" s="12">
        <f t="shared" ref="R923:R977" si="344">Q923-N923</f>
        <v>0.23006046528058657</v>
      </c>
      <c r="S923" s="12">
        <f t="shared" ref="S923:S977" si="345">Q923/N923-1</f>
        <v>1.1287525045341198</v>
      </c>
      <c r="T923" s="7">
        <f t="shared" ref="T923:T966" si="346">IF(SUM(U923:X923)&lt;&gt;0,U923-V923-W923+X923,"")</f>
        <v>-24448883.120000001</v>
      </c>
      <c r="U923" s="7">
        <f t="shared" ref="U923:X966" si="347">IF(SUM($BC923:$BF923)&lt;&gt;0,BC923,IF(SUM($AY923:$BB923)&lt;&gt;0,AY923,IF(SUM($AU923:$AX923)&lt;&gt;0,AU923,IF(SUM($AQ923:$AT923)&lt;&gt;0,AQ923,""))))</f>
        <v>2379329.61</v>
      </c>
      <c r="V923" s="7">
        <f t="shared" si="347"/>
        <v>15306216.08</v>
      </c>
      <c r="W923" s="7">
        <f t="shared" si="347"/>
        <v>12339002.970000001</v>
      </c>
      <c r="X923" s="7">
        <f t="shared" si="347"/>
        <v>817006.32</v>
      </c>
      <c r="Y923" s="7" t="str">
        <f t="shared" ref="Y923:Y966" si="348">IF(SUM(AA923:AC923)&lt;&gt;0,AA923-(AB923/3)-(AC923/3),"")</f>
        <v/>
      </c>
      <c r="Z923" s="7" t="str">
        <f t="shared" ref="Z923:Z966" si="349">IF(SUM(AA923:AC923)&lt;&gt;0,AA923-AB923-AC923,"")</f>
        <v/>
      </c>
      <c r="AA923" s="7" t="str">
        <f t="shared" ref="AA923:AB966" si="350">IF(SUM($AN923:$AP923)&lt;&gt;0,AN923,IF(SUM($AK923:$AM923)&lt;&gt;0,AK923,IF(SUM($AH923:$AJ923)&lt;&gt;0,AH923,IF(SUM($AE923:$AG923)&lt;&gt;0,AE923,""))))</f>
        <v/>
      </c>
      <c r="AB923" s="7" t="str">
        <f t="shared" si="350"/>
        <v/>
      </c>
      <c r="AC923" s="8" t="str">
        <f t="shared" ref="AC923:AC966" si="351">IF(SUM($AN923:$AP923)&lt;&gt;0,AP923,IF(SUM($AK923:$AM923)&lt;&gt;0,AM923,IF(SUM($AH923:$AJ923)&lt;&gt;0,AJ923,IF(SUM($AE923:$AG923)&lt;&gt;0,AG923,""))))</f>
        <v/>
      </c>
      <c r="AE923" s="9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>
        <v>1830801.28</v>
      </c>
      <c r="AR923" s="7">
        <v>8087367.29</v>
      </c>
      <c r="AS923" s="7">
        <v>7646692.4400000004</v>
      </c>
      <c r="AT923" s="7">
        <v>0</v>
      </c>
      <c r="AU923" s="7">
        <v>2048965.36</v>
      </c>
      <c r="AV923" s="7">
        <v>11724569.130000001</v>
      </c>
      <c r="AW923" s="7">
        <v>7851730.5199999996</v>
      </c>
      <c r="AX923" s="7">
        <v>0</v>
      </c>
      <c r="AY923" s="7">
        <v>2379329.61</v>
      </c>
      <c r="AZ923" s="7">
        <v>15306216.08</v>
      </c>
      <c r="BA923" s="7">
        <v>12339002.970000001</v>
      </c>
      <c r="BB923" s="7">
        <v>817006.32</v>
      </c>
      <c r="BC923" s="7"/>
      <c r="BD923" s="7"/>
      <c r="BE923" s="7"/>
      <c r="BF923" s="7"/>
    </row>
    <row r="924" spans="1:58" hidden="1" x14ac:dyDescent="0.25">
      <c r="A924" s="3" t="s">
        <v>210</v>
      </c>
      <c r="B924" s="3" t="str">
        <f t="shared" si="334"/>
        <v>GO</v>
      </c>
      <c r="C924" s="3" t="s">
        <v>1526</v>
      </c>
      <c r="D924" s="3">
        <v>5</v>
      </c>
      <c r="E924" s="11">
        <f t="shared" si="335"/>
        <v>9.4124054094412962E-2</v>
      </c>
      <c r="F924" s="11">
        <f t="shared" si="336"/>
        <v>0.90587594590558707</v>
      </c>
      <c r="G924" s="7">
        <v>22.809328806235513</v>
      </c>
      <c r="H924" s="11">
        <f t="shared" si="337"/>
        <v>0.41324844615640299</v>
      </c>
      <c r="I924" s="7">
        <f t="shared" si="338"/>
        <v>-147554609.32837647</v>
      </c>
      <c r="J924" s="7">
        <v>41076724</v>
      </c>
      <c r="K924" s="12">
        <v>0.11</v>
      </c>
      <c r="L924" s="7">
        <v>-1191225</v>
      </c>
      <c r="M924" s="10">
        <f t="shared" si="339"/>
        <v>2.9000000097378749E-2</v>
      </c>
      <c r="N924" s="12">
        <f t="shared" si="340"/>
        <v>0.13900000009737876</v>
      </c>
      <c r="O924" s="7">
        <f t="shared" si="341"/>
        <v>-8853276.5597025882</v>
      </c>
      <c r="P924" s="11">
        <f t="shared" si="342"/>
        <v>0.21553024919179506</v>
      </c>
      <c r="Q924" s="12">
        <f t="shared" si="343"/>
        <v>0.32553024919179507</v>
      </c>
      <c r="R924" s="12">
        <f t="shared" si="344"/>
        <v>0.18653024909441632</v>
      </c>
      <c r="S924" s="12">
        <f t="shared" si="345"/>
        <v>1.3419442371492045</v>
      </c>
      <c r="T924" s="7">
        <f t="shared" si="346"/>
        <v>-251477151.38</v>
      </c>
      <c r="U924" s="7">
        <f t="shared" si="347"/>
        <v>24848380.66</v>
      </c>
      <c r="V924" s="7">
        <f t="shared" si="347"/>
        <v>227807102.38</v>
      </c>
      <c r="W924" s="7">
        <f t="shared" si="347"/>
        <v>48518429.659999996</v>
      </c>
      <c r="X924" s="7">
        <f t="shared" si="347"/>
        <v>0</v>
      </c>
      <c r="Y924" s="7" t="str">
        <f t="shared" si="348"/>
        <v/>
      </c>
      <c r="Z924" s="7" t="str">
        <f t="shared" si="349"/>
        <v/>
      </c>
      <c r="AA924" s="7" t="str">
        <f t="shared" si="350"/>
        <v/>
      </c>
      <c r="AB924" s="7" t="str">
        <f t="shared" si="350"/>
        <v/>
      </c>
      <c r="AC924" s="8" t="str">
        <f t="shared" si="351"/>
        <v/>
      </c>
      <c r="AE924" s="9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>
        <v>23605051.07</v>
      </c>
      <c r="AR924" s="7">
        <v>154283915.83000001</v>
      </c>
      <c r="AS924" s="7">
        <v>42799558.18</v>
      </c>
      <c r="AT924" s="7">
        <v>0</v>
      </c>
      <c r="AU924" s="7">
        <v>25695828.109999999</v>
      </c>
      <c r="AV924" s="7">
        <v>179158428.37</v>
      </c>
      <c r="AW924" s="7">
        <v>43212286.789999999</v>
      </c>
      <c r="AX924" s="7">
        <v>0</v>
      </c>
      <c r="AY924" s="7">
        <v>24848380.66</v>
      </c>
      <c r="AZ924" s="7">
        <v>227807102.38</v>
      </c>
      <c r="BA924" s="7">
        <v>48518429.659999996</v>
      </c>
      <c r="BB924" s="7">
        <v>0</v>
      </c>
      <c r="BC924" s="7"/>
      <c r="BD924" s="7"/>
      <c r="BE924" s="7"/>
      <c r="BF924" s="7"/>
    </row>
    <row r="925" spans="1:58" hidden="1" x14ac:dyDescent="0.25">
      <c r="A925" s="3" t="s">
        <v>1135</v>
      </c>
      <c r="B925" s="3" t="str">
        <f t="shared" si="334"/>
        <v>RS</v>
      </c>
      <c r="C925" s="3" t="s">
        <v>1529</v>
      </c>
      <c r="D925" s="3">
        <v>4</v>
      </c>
      <c r="E925" s="11">
        <f t="shared" si="335"/>
        <v>0.26124127463612529</v>
      </c>
      <c r="F925" s="11">
        <f t="shared" si="336"/>
        <v>0.73875872536387477</v>
      </c>
      <c r="G925" s="7">
        <v>10.914939596562126</v>
      </c>
      <c r="H925" s="11">
        <f t="shared" si="337"/>
        <v>0.16127013727559844</v>
      </c>
      <c r="I925" s="7">
        <f t="shared" si="338"/>
        <v>-1052633105.5139308</v>
      </c>
      <c r="J925" s="7">
        <v>209276211.84857145</v>
      </c>
      <c r="K925" s="12">
        <v>0.11</v>
      </c>
      <c r="L925" s="7">
        <v>-22158794.620000001</v>
      </c>
      <c r="M925" s="10">
        <f t="shared" si="339"/>
        <v>0.10588300707599635</v>
      </c>
      <c r="N925" s="12">
        <f t="shared" si="340"/>
        <v>0.21588300707599634</v>
      </c>
      <c r="O925" s="7">
        <f t="shared" si="341"/>
        <v>-63157986.330835849</v>
      </c>
      <c r="P925" s="11">
        <f t="shared" si="342"/>
        <v>0.30179247690385302</v>
      </c>
      <c r="Q925" s="12">
        <f t="shared" si="343"/>
        <v>0.41179247690385301</v>
      </c>
      <c r="R925" s="12">
        <f t="shared" si="344"/>
        <v>0.19590946982785667</v>
      </c>
      <c r="S925" s="12">
        <f t="shared" si="345"/>
        <v>0.90747980807443329</v>
      </c>
      <c r="T925" s="7">
        <f t="shared" si="346"/>
        <v>-1255032343.8999999</v>
      </c>
      <c r="U925" s="7">
        <f t="shared" si="347"/>
        <v>297837813.73000002</v>
      </c>
      <c r="V925" s="7">
        <f t="shared" si="347"/>
        <v>927166094.66999996</v>
      </c>
      <c r="W925" s="7">
        <f t="shared" si="347"/>
        <v>961137282.38</v>
      </c>
      <c r="X925" s="7">
        <f t="shared" si="347"/>
        <v>335433219.42000002</v>
      </c>
      <c r="Y925" s="7" t="str">
        <f t="shared" si="348"/>
        <v/>
      </c>
      <c r="Z925" s="7" t="str">
        <f t="shared" si="349"/>
        <v/>
      </c>
      <c r="AA925" s="7" t="str">
        <f t="shared" si="350"/>
        <v/>
      </c>
      <c r="AB925" s="7" t="str">
        <f t="shared" si="350"/>
        <v/>
      </c>
      <c r="AC925" s="8" t="str">
        <f t="shared" si="351"/>
        <v/>
      </c>
      <c r="AE925" s="9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>
        <v>242042251.27000001</v>
      </c>
      <c r="AR925" s="7">
        <v>866610616.37</v>
      </c>
      <c r="AS925" s="7">
        <v>588023128.42999995</v>
      </c>
      <c r="AT925" s="7">
        <v>145666767.03999999</v>
      </c>
      <c r="AU925" s="7">
        <v>265679436.28999999</v>
      </c>
      <c r="AV925" s="7">
        <v>907309628.05999994</v>
      </c>
      <c r="AW925" s="7">
        <v>710717785.12</v>
      </c>
      <c r="AX925" s="7">
        <v>200733561.06999999</v>
      </c>
      <c r="AY925" s="7">
        <v>297837813.73000002</v>
      </c>
      <c r="AZ925" s="7">
        <v>927166094.66999996</v>
      </c>
      <c r="BA925" s="7">
        <v>961137282.38</v>
      </c>
      <c r="BB925" s="7">
        <v>335433219.42000002</v>
      </c>
      <c r="BC925" s="7"/>
      <c r="BD925" s="7"/>
      <c r="BE925" s="7"/>
      <c r="BF925" s="7"/>
    </row>
    <row r="926" spans="1:58" hidden="1" x14ac:dyDescent="0.25">
      <c r="A926" s="3" t="s">
        <v>969</v>
      </c>
      <c r="B926" s="3" t="str">
        <f t="shared" si="334"/>
        <v>RO</v>
      </c>
      <c r="C926" s="3" t="s">
        <v>1527</v>
      </c>
      <c r="D926" s="3">
        <v>6</v>
      </c>
      <c r="E926" s="11">
        <f t="shared" si="335"/>
        <v>0</v>
      </c>
      <c r="F926" s="11">
        <f t="shared" si="336"/>
        <v>1</v>
      </c>
      <c r="G926" s="7">
        <v>32.738976898904454</v>
      </c>
      <c r="H926" s="11">
        <f t="shared" si="337"/>
        <v>0.65477953797808908</v>
      </c>
      <c r="I926" s="7">
        <f t="shared" si="338"/>
        <v>-1553685.8513439321</v>
      </c>
      <c r="J926" s="7">
        <v>7230000.6200000001</v>
      </c>
      <c r="K926" s="12">
        <v>0.11</v>
      </c>
      <c r="L926" s="7">
        <v>-323904.03000000003</v>
      </c>
      <c r="M926" s="10">
        <f t="shared" si="339"/>
        <v>4.4800000307607168E-2</v>
      </c>
      <c r="N926" s="12">
        <f t="shared" si="340"/>
        <v>0.15480000030760716</v>
      </c>
      <c r="O926" s="7">
        <f t="shared" si="341"/>
        <v>-93221.151080635929</v>
      </c>
      <c r="P926" s="11">
        <f t="shared" si="342"/>
        <v>1.2893657411696865E-2</v>
      </c>
      <c r="Q926" s="12">
        <f t="shared" si="343"/>
        <v>0.12289365741169686</v>
      </c>
      <c r="R926" s="12">
        <f t="shared" si="344"/>
        <v>-3.1906342895910295E-2</v>
      </c>
      <c r="S926" s="12">
        <f t="shared" si="345"/>
        <v>-0.20611332579139763</v>
      </c>
      <c r="T926" s="7">
        <f t="shared" si="346"/>
        <v>-4500561.3</v>
      </c>
      <c r="U926" s="7">
        <f t="shared" si="347"/>
        <v>13610775.859999999</v>
      </c>
      <c r="V926" s="7">
        <f t="shared" si="347"/>
        <v>15976544.119999999</v>
      </c>
      <c r="W926" s="7">
        <f t="shared" si="347"/>
        <v>2134793.04</v>
      </c>
      <c r="X926" s="7">
        <f t="shared" si="347"/>
        <v>0</v>
      </c>
      <c r="Y926" s="7" t="str">
        <f t="shared" si="348"/>
        <v/>
      </c>
      <c r="Z926" s="7" t="str">
        <f t="shared" si="349"/>
        <v/>
      </c>
      <c r="AA926" s="7" t="str">
        <f t="shared" si="350"/>
        <v/>
      </c>
      <c r="AB926" s="7" t="str">
        <f t="shared" si="350"/>
        <v/>
      </c>
      <c r="AC926" s="8" t="str">
        <f t="shared" si="351"/>
        <v/>
      </c>
      <c r="AE926" s="9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>
        <v>4724406.2</v>
      </c>
      <c r="AR926" s="7">
        <v>11901377.439999999</v>
      </c>
      <c r="AS926" s="7">
        <v>1407799.54</v>
      </c>
      <c r="AT926" s="7">
        <v>5274369</v>
      </c>
      <c r="AU926" s="7">
        <v>11689525.689999999</v>
      </c>
      <c r="AV926" s="7">
        <v>13617864.66</v>
      </c>
      <c r="AW926" s="7">
        <v>2149356.0499999998</v>
      </c>
      <c r="AX926" s="7">
        <v>0</v>
      </c>
      <c r="AY926" s="7">
        <v>13610775.859999999</v>
      </c>
      <c r="AZ926" s="7">
        <v>15976544.119999999</v>
      </c>
      <c r="BA926" s="7">
        <v>2134793.04</v>
      </c>
      <c r="BB926" s="7">
        <v>0</v>
      </c>
      <c r="BC926" s="7"/>
      <c r="BD926" s="7"/>
      <c r="BE926" s="7"/>
      <c r="BF926" s="7"/>
    </row>
    <row r="927" spans="1:58" hidden="1" x14ac:dyDescent="0.25">
      <c r="A927" s="3" t="s">
        <v>21</v>
      </c>
      <c r="B927" s="3" t="str">
        <f t="shared" si="334"/>
        <v>AL</v>
      </c>
      <c r="C927" s="3" t="s">
        <v>1528</v>
      </c>
      <c r="D927" s="3">
        <v>6</v>
      </c>
      <c r="E927" s="11">
        <f t="shared" si="335"/>
        <v>0.39949971415831198</v>
      </c>
      <c r="F927" s="11">
        <f t="shared" si="336"/>
        <v>0.60050028584168802</v>
      </c>
      <c r="G927" s="7">
        <v>19.528628029465281</v>
      </c>
      <c r="H927" s="11">
        <f t="shared" si="337"/>
        <v>0.23453893427579803</v>
      </c>
      <c r="I927" s="7">
        <f t="shared" si="338"/>
        <v>-30286695.194075733</v>
      </c>
      <c r="J927" s="7">
        <v>9485898.6199999992</v>
      </c>
      <c r="K927" s="12">
        <v>0.11</v>
      </c>
      <c r="L927" s="7">
        <v>-521724.42</v>
      </c>
      <c r="M927" s="10">
        <f t="shared" si="339"/>
        <v>5.4999999567779484E-2</v>
      </c>
      <c r="N927" s="12">
        <f t="shared" si="340"/>
        <v>0.1649999995677795</v>
      </c>
      <c r="O927" s="7">
        <f t="shared" si="341"/>
        <v>-1817201.711644544</v>
      </c>
      <c r="P927" s="11">
        <f t="shared" si="342"/>
        <v>0.19156874687793618</v>
      </c>
      <c r="Q927" s="12">
        <f t="shared" si="343"/>
        <v>0.30156874687793617</v>
      </c>
      <c r="R927" s="12">
        <f t="shared" si="344"/>
        <v>0.13656874731015667</v>
      </c>
      <c r="S927" s="12">
        <f t="shared" si="345"/>
        <v>0.82768937980546053</v>
      </c>
      <c r="T927" s="7">
        <f t="shared" si="346"/>
        <v>-39566604.43</v>
      </c>
      <c r="U927" s="7">
        <f t="shared" si="347"/>
        <v>206530.11</v>
      </c>
      <c r="V927" s="7">
        <f t="shared" si="347"/>
        <v>23759757.27</v>
      </c>
      <c r="W927" s="7">
        <f t="shared" si="347"/>
        <v>21023881.300000001</v>
      </c>
      <c r="X927" s="7">
        <f t="shared" si="347"/>
        <v>5010504.03</v>
      </c>
      <c r="Y927" s="7" t="str">
        <f t="shared" si="348"/>
        <v/>
      </c>
      <c r="Z927" s="7" t="str">
        <f t="shared" si="349"/>
        <v/>
      </c>
      <c r="AA927" s="7" t="str">
        <f t="shared" si="350"/>
        <v/>
      </c>
      <c r="AB927" s="7" t="str">
        <f t="shared" si="350"/>
        <v/>
      </c>
      <c r="AC927" s="8" t="str">
        <f t="shared" si="351"/>
        <v/>
      </c>
      <c r="AE927" s="9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>
        <v>206530.11</v>
      </c>
      <c r="AV927" s="7">
        <v>23759757.27</v>
      </c>
      <c r="AW927" s="7">
        <v>21023881.300000001</v>
      </c>
      <c r="AX927" s="7">
        <v>5010504.03</v>
      </c>
      <c r="AY927" s="7"/>
      <c r="AZ927" s="7"/>
      <c r="BA927" s="7"/>
      <c r="BB927" s="7"/>
      <c r="BC927" s="7"/>
      <c r="BD927" s="7"/>
      <c r="BE927" s="7"/>
      <c r="BF927" s="7"/>
    </row>
    <row r="928" spans="1:58" hidden="1" x14ac:dyDescent="0.25">
      <c r="A928" s="3" t="s">
        <v>1136</v>
      </c>
      <c r="B928" s="3" t="str">
        <f t="shared" si="334"/>
        <v>RS</v>
      </c>
      <c r="C928" s="3" t="s">
        <v>1529</v>
      </c>
      <c r="D928" s="3">
        <v>7</v>
      </c>
      <c r="E928" s="11">
        <f t="shared" si="335"/>
        <v>0</v>
      </c>
      <c r="F928" s="11">
        <f t="shared" si="336"/>
        <v>1</v>
      </c>
      <c r="G928" s="7">
        <v>12.827032529794009</v>
      </c>
      <c r="H928" s="11">
        <f t="shared" si="337"/>
        <v>0.25654065059588016</v>
      </c>
      <c r="I928" s="7">
        <f t="shared" si="338"/>
        <v>-5720412.4239160111</v>
      </c>
      <c r="J928" s="7">
        <v>4674121.28</v>
      </c>
      <c r="K928" s="12">
        <v>0.11</v>
      </c>
      <c r="L928" s="7">
        <v>-383277.94</v>
      </c>
      <c r="M928" s="10">
        <f t="shared" si="339"/>
        <v>8.199999893883797E-2</v>
      </c>
      <c r="N928" s="12">
        <f t="shared" si="340"/>
        <v>0.19199999893883796</v>
      </c>
      <c r="O928" s="7">
        <f t="shared" si="341"/>
        <v>-343224.74543496064</v>
      </c>
      <c r="P928" s="11">
        <f t="shared" si="342"/>
        <v>7.3430860021449981E-2</v>
      </c>
      <c r="Q928" s="12">
        <f t="shared" si="343"/>
        <v>0.18343086002144998</v>
      </c>
      <c r="R928" s="12">
        <f t="shared" si="344"/>
        <v>-8.5691389173879751E-3</v>
      </c>
      <c r="S928" s="12">
        <f t="shared" si="345"/>
        <v>-4.4630932108065791E-2</v>
      </c>
      <c r="T928" s="7">
        <f t="shared" si="346"/>
        <v>-7694317.6900000013</v>
      </c>
      <c r="U928" s="7">
        <f t="shared" si="347"/>
        <v>15410020.119999999</v>
      </c>
      <c r="V928" s="7">
        <f t="shared" si="347"/>
        <v>17343686.23</v>
      </c>
      <c r="W928" s="7">
        <f t="shared" si="347"/>
        <v>5760651.5800000001</v>
      </c>
      <c r="X928" s="7">
        <f t="shared" si="347"/>
        <v>0</v>
      </c>
      <c r="Y928" s="7" t="str">
        <f t="shared" si="348"/>
        <v/>
      </c>
      <c r="Z928" s="7" t="str">
        <f t="shared" si="349"/>
        <v/>
      </c>
      <c r="AA928" s="7" t="str">
        <f t="shared" si="350"/>
        <v/>
      </c>
      <c r="AB928" s="7" t="str">
        <f t="shared" si="350"/>
        <v/>
      </c>
      <c r="AC928" s="8" t="str">
        <f t="shared" si="351"/>
        <v/>
      </c>
      <c r="AE928" s="9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>
        <v>10994425.59</v>
      </c>
      <c r="AR928" s="7">
        <v>12226543.75</v>
      </c>
      <c r="AS928" s="7">
        <v>2498779.81</v>
      </c>
      <c r="AT928" s="7">
        <v>0</v>
      </c>
      <c r="AU928" s="7">
        <v>12958664.93</v>
      </c>
      <c r="AV928" s="7">
        <v>15724846.609999999</v>
      </c>
      <c r="AW928" s="7">
        <v>3521731.53</v>
      </c>
      <c r="AX928" s="7">
        <v>0</v>
      </c>
      <c r="AY928" s="7">
        <v>15410020.119999999</v>
      </c>
      <c r="AZ928" s="7">
        <v>17343686.23</v>
      </c>
      <c r="BA928" s="7">
        <v>5760651.5800000001</v>
      </c>
      <c r="BB928" s="7">
        <v>0</v>
      </c>
      <c r="BC928" s="7"/>
      <c r="BD928" s="7"/>
      <c r="BE928" s="7"/>
      <c r="BF928" s="7"/>
    </row>
    <row r="929" spans="1:58" x14ac:dyDescent="0.25">
      <c r="A929" s="3" t="s">
        <v>515</v>
      </c>
      <c r="B929" s="3" t="str">
        <f t="shared" si="334"/>
        <v>MT</v>
      </c>
      <c r="C929" s="3" t="s">
        <v>1526</v>
      </c>
      <c r="D929" s="3">
        <v>7</v>
      </c>
      <c r="E929" s="11">
        <f t="shared" si="335"/>
        <v>0</v>
      </c>
      <c r="F929" s="11">
        <f t="shared" si="336"/>
        <v>1</v>
      </c>
      <c r="G929" s="7">
        <v>20.896048048800907</v>
      </c>
      <c r="H929" s="11">
        <f t="shared" si="337"/>
        <v>0.41792096097601816</v>
      </c>
      <c r="I929" s="7">
        <f t="shared" si="338"/>
        <v>-12199176.800957149</v>
      </c>
      <c r="J929" s="7">
        <v>6286097.4000000004</v>
      </c>
      <c r="K929" s="12">
        <v>0.11</v>
      </c>
      <c r="L929" s="7">
        <v>-292303.53000000003</v>
      </c>
      <c r="M929" s="10">
        <f t="shared" si="339"/>
        <v>4.6500000143173091E-2</v>
      </c>
      <c r="N929" s="12">
        <f t="shared" si="340"/>
        <v>0.15650000014317308</v>
      </c>
      <c r="O929" s="7">
        <f t="shared" si="341"/>
        <v>-731950.60805742885</v>
      </c>
      <c r="P929" s="11">
        <f t="shared" si="342"/>
        <v>0.11643959065244977</v>
      </c>
      <c r="Q929" s="12">
        <f t="shared" si="343"/>
        <v>0.22643959065244978</v>
      </c>
      <c r="R929" s="12">
        <f t="shared" si="344"/>
        <v>6.99395905092767E-2</v>
      </c>
      <c r="S929" s="12">
        <f t="shared" si="345"/>
        <v>0.44689834150346885</v>
      </c>
      <c r="T929" s="7">
        <f t="shared" si="346"/>
        <v>-20957938.670000002</v>
      </c>
      <c r="U929" s="7">
        <f t="shared" si="347"/>
        <v>10013368.720000001</v>
      </c>
      <c r="V929" s="7">
        <f t="shared" si="347"/>
        <v>27573709.710000001</v>
      </c>
      <c r="W929" s="7">
        <f t="shared" si="347"/>
        <v>3397597.68</v>
      </c>
      <c r="X929" s="7">
        <f t="shared" si="347"/>
        <v>0</v>
      </c>
      <c r="Y929" s="7" t="str">
        <f t="shared" si="348"/>
        <v/>
      </c>
      <c r="Z929" s="7" t="str">
        <f t="shared" si="349"/>
        <v/>
      </c>
      <c r="AA929" s="7" t="str">
        <f t="shared" si="350"/>
        <v/>
      </c>
      <c r="AB929" s="7" t="str">
        <f t="shared" si="350"/>
        <v/>
      </c>
      <c r="AC929" s="8" t="str">
        <f t="shared" si="351"/>
        <v/>
      </c>
      <c r="AE929" s="9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>
        <v>6194817.79</v>
      </c>
      <c r="AR929" s="7">
        <v>15367374.65</v>
      </c>
      <c r="AS929" s="7">
        <v>1540460.07</v>
      </c>
      <c r="AT929" s="7">
        <v>0</v>
      </c>
      <c r="AU929" s="7">
        <v>7676561.1399999997</v>
      </c>
      <c r="AV929" s="7">
        <v>19439580.059999999</v>
      </c>
      <c r="AW929" s="7">
        <v>2174791.0499999998</v>
      </c>
      <c r="AX929" s="7">
        <v>0</v>
      </c>
      <c r="AY929" s="7">
        <v>10013368.720000001</v>
      </c>
      <c r="AZ929" s="7">
        <v>27573709.710000001</v>
      </c>
      <c r="BA929" s="7">
        <v>3397597.68</v>
      </c>
      <c r="BB929" s="7">
        <v>0</v>
      </c>
      <c r="BC929" s="7"/>
      <c r="BD929" s="7"/>
      <c r="BE929" s="7"/>
      <c r="BF929" s="7"/>
    </row>
    <row r="930" spans="1:58" hidden="1" x14ac:dyDescent="0.25">
      <c r="A930" s="3" t="s">
        <v>728</v>
      </c>
      <c r="B930" s="3" t="str">
        <f t="shared" si="334"/>
        <v>PI</v>
      </c>
      <c r="C930" s="3" t="s">
        <v>1528</v>
      </c>
      <c r="D930" s="3">
        <v>7</v>
      </c>
      <c r="E930" s="11">
        <f t="shared" si="335"/>
        <v>4.9955543765102618E-2</v>
      </c>
      <c r="F930" s="11">
        <f t="shared" si="336"/>
        <v>0.95004445623489742</v>
      </c>
      <c r="G930" s="7">
        <v>19.503427801024124</v>
      </c>
      <c r="H930" s="11">
        <f t="shared" si="337"/>
        <v>0.37058246919881094</v>
      </c>
      <c r="I930" s="7">
        <f t="shared" si="338"/>
        <v>-8358030.5324056521</v>
      </c>
      <c r="J930" s="7">
        <v>3308253.99</v>
      </c>
      <c r="K930" s="12">
        <v>0.11</v>
      </c>
      <c r="L930" s="7">
        <v>-91244.67</v>
      </c>
      <c r="M930" s="10">
        <f t="shared" si="339"/>
        <v>2.7580914366251544E-2</v>
      </c>
      <c r="N930" s="12">
        <f t="shared" si="340"/>
        <v>0.13758091436625156</v>
      </c>
      <c r="O930" s="7">
        <f t="shared" si="341"/>
        <v>-501481.83194433909</v>
      </c>
      <c r="P930" s="11">
        <f t="shared" si="342"/>
        <v>0.15158504560417355</v>
      </c>
      <c r="Q930" s="12">
        <f t="shared" si="343"/>
        <v>0.26158504560417356</v>
      </c>
      <c r="R930" s="12">
        <f t="shared" si="344"/>
        <v>0.12400413123792201</v>
      </c>
      <c r="S930" s="12">
        <f t="shared" si="345"/>
        <v>0.90131783037735125</v>
      </c>
      <c r="T930" s="7">
        <f t="shared" si="346"/>
        <v>-13278992.279999999</v>
      </c>
      <c r="U930" s="7">
        <f t="shared" si="347"/>
        <v>930990.05</v>
      </c>
      <c r="V930" s="7">
        <f t="shared" si="347"/>
        <v>12615633</v>
      </c>
      <c r="W930" s="7">
        <f t="shared" si="347"/>
        <v>1765022.14</v>
      </c>
      <c r="X930" s="7">
        <f t="shared" si="347"/>
        <v>170672.81</v>
      </c>
      <c r="Y930" s="7" t="str">
        <f t="shared" si="348"/>
        <v/>
      </c>
      <c r="Z930" s="7" t="str">
        <f t="shared" si="349"/>
        <v/>
      </c>
      <c r="AA930" s="7" t="str">
        <f t="shared" si="350"/>
        <v/>
      </c>
      <c r="AB930" s="7" t="str">
        <f t="shared" si="350"/>
        <v/>
      </c>
      <c r="AC930" s="8" t="str">
        <f t="shared" si="351"/>
        <v/>
      </c>
      <c r="AE930" s="9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>
        <v>598636.63</v>
      </c>
      <c r="AR930" s="7">
        <v>11780167.57</v>
      </c>
      <c r="AS930" s="7">
        <v>1657383.57</v>
      </c>
      <c r="AT930" s="7">
        <v>0</v>
      </c>
      <c r="AU930" s="7">
        <v>930990.05</v>
      </c>
      <c r="AV930" s="7">
        <v>12615633</v>
      </c>
      <c r="AW930" s="7">
        <v>1765022.14</v>
      </c>
      <c r="AX930" s="7">
        <v>170672.81</v>
      </c>
      <c r="AY930" s="7"/>
      <c r="AZ930" s="7"/>
      <c r="BA930" s="7"/>
      <c r="BB930" s="7"/>
      <c r="BC930" s="7"/>
      <c r="BD930" s="7"/>
      <c r="BE930" s="7"/>
      <c r="BF930" s="7"/>
    </row>
    <row r="931" spans="1:58" hidden="1" x14ac:dyDescent="0.25">
      <c r="A931" s="3" t="s">
        <v>211</v>
      </c>
      <c r="B931" s="3" t="str">
        <f t="shared" si="334"/>
        <v>GO</v>
      </c>
      <c r="C931" s="3" t="s">
        <v>1526</v>
      </c>
      <c r="D931" s="3">
        <v>7</v>
      </c>
      <c r="E931" s="11">
        <f t="shared" si="335"/>
        <v>0</v>
      </c>
      <c r="F931" s="11">
        <f t="shared" si="336"/>
        <v>1</v>
      </c>
      <c r="G931" s="7">
        <v>22.201594196708403</v>
      </c>
      <c r="H931" s="11">
        <f t="shared" si="337"/>
        <v>0.44403188393416804</v>
      </c>
      <c r="I931" s="7">
        <f t="shared" si="338"/>
        <v>-5608428.1170537835</v>
      </c>
      <c r="J931" s="7">
        <v>4062320.08</v>
      </c>
      <c r="K931" s="12">
        <v>0.11</v>
      </c>
      <c r="L931" s="7">
        <v>-81246.399999999994</v>
      </c>
      <c r="M931" s="10">
        <f t="shared" si="339"/>
        <v>1.9999999606136402E-2</v>
      </c>
      <c r="N931" s="12">
        <f t="shared" si="340"/>
        <v>0.1299999996061364</v>
      </c>
      <c r="O931" s="7">
        <f t="shared" si="341"/>
        <v>-336505.68702322699</v>
      </c>
      <c r="P931" s="11">
        <f t="shared" si="342"/>
        <v>8.2835837746991853E-2</v>
      </c>
      <c r="Q931" s="12">
        <f t="shared" si="343"/>
        <v>0.19283583774699187</v>
      </c>
      <c r="R931" s="12">
        <f t="shared" si="344"/>
        <v>6.2835838140855471E-2</v>
      </c>
      <c r="S931" s="12">
        <f t="shared" si="345"/>
        <v>0.48335260254792667</v>
      </c>
      <c r="T931" s="7">
        <f t="shared" si="346"/>
        <v>-10087679.41</v>
      </c>
      <c r="U931" s="7">
        <f t="shared" si="347"/>
        <v>419423.3</v>
      </c>
      <c r="V931" s="7">
        <f t="shared" si="347"/>
        <v>12190910.550000001</v>
      </c>
      <c r="W931" s="7">
        <f t="shared" si="347"/>
        <v>0</v>
      </c>
      <c r="X931" s="7">
        <f t="shared" si="347"/>
        <v>1683807.84</v>
      </c>
      <c r="Y931" s="7" t="str">
        <f t="shared" si="348"/>
        <v/>
      </c>
      <c r="Z931" s="7" t="str">
        <f t="shared" si="349"/>
        <v/>
      </c>
      <c r="AA931" s="7" t="str">
        <f t="shared" si="350"/>
        <v/>
      </c>
      <c r="AB931" s="7" t="str">
        <f t="shared" si="350"/>
        <v/>
      </c>
      <c r="AC931" s="8" t="str">
        <f t="shared" si="351"/>
        <v/>
      </c>
      <c r="AE931" s="9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>
        <v>817146.38</v>
      </c>
      <c r="AR931" s="7">
        <v>10584961.939999999</v>
      </c>
      <c r="AS931" s="7">
        <v>4046716.2</v>
      </c>
      <c r="AT931" s="7">
        <v>0</v>
      </c>
      <c r="AU931" s="7">
        <v>419423.3</v>
      </c>
      <c r="AV931" s="7">
        <v>12190910.550000001</v>
      </c>
      <c r="AW931" s="7">
        <v>0</v>
      </c>
      <c r="AX931" s="7">
        <v>1683807.84</v>
      </c>
      <c r="AY931" s="7"/>
      <c r="AZ931" s="7"/>
      <c r="BA931" s="7"/>
      <c r="BB931" s="7"/>
      <c r="BC931" s="7"/>
      <c r="BD931" s="7"/>
      <c r="BE931" s="7"/>
      <c r="BF931" s="7"/>
    </row>
    <row r="932" spans="1:58" hidden="1" x14ac:dyDescent="0.25">
      <c r="A932" s="3" t="s">
        <v>1137</v>
      </c>
      <c r="B932" s="3" t="str">
        <f t="shared" si="334"/>
        <v>RS</v>
      </c>
      <c r="C932" s="3" t="s">
        <v>1529</v>
      </c>
      <c r="D932" s="3">
        <v>7</v>
      </c>
      <c r="E932" s="11">
        <f t="shared" si="335"/>
        <v>0</v>
      </c>
      <c r="F932" s="11">
        <f t="shared" si="336"/>
        <v>1</v>
      </c>
      <c r="G932" s="7">
        <v>8.0469055351041145</v>
      </c>
      <c r="H932" s="11">
        <f t="shared" si="337"/>
        <v>0.1609381107020823</v>
      </c>
      <c r="I932" s="7">
        <f t="shared" si="338"/>
        <v>-3739634.6859287629</v>
      </c>
      <c r="J932" s="7">
        <v>2842027.37</v>
      </c>
      <c r="K932" s="12">
        <v>0.11</v>
      </c>
      <c r="L932" s="7">
        <v>-261466.52</v>
      </c>
      <c r="M932" s="10">
        <f t="shared" si="339"/>
        <v>9.2000000689648517E-2</v>
      </c>
      <c r="N932" s="12">
        <f t="shared" si="340"/>
        <v>0.20200000068964852</v>
      </c>
      <c r="O932" s="7">
        <f t="shared" si="341"/>
        <v>-224378.08115572575</v>
      </c>
      <c r="P932" s="11">
        <f t="shared" si="342"/>
        <v>7.8950007140756617E-2</v>
      </c>
      <c r="Q932" s="12">
        <f t="shared" si="343"/>
        <v>0.1889500071407566</v>
      </c>
      <c r="R932" s="12">
        <f t="shared" si="344"/>
        <v>-1.3049993548891914E-2</v>
      </c>
      <c r="S932" s="12">
        <f t="shared" si="345"/>
        <v>-6.4603928239296615E-2</v>
      </c>
      <c r="T932" s="7">
        <f t="shared" si="346"/>
        <v>-4456923.5399999991</v>
      </c>
      <c r="U932" s="7">
        <f t="shared" si="347"/>
        <v>10859213.560000001</v>
      </c>
      <c r="V932" s="7">
        <f t="shared" si="347"/>
        <v>12758626.1</v>
      </c>
      <c r="W932" s="7">
        <f t="shared" si="347"/>
        <v>2557511</v>
      </c>
      <c r="X932" s="7">
        <f t="shared" si="347"/>
        <v>0</v>
      </c>
      <c r="Y932" s="7" t="str">
        <f t="shared" si="348"/>
        <v/>
      </c>
      <c r="Z932" s="7" t="str">
        <f t="shared" si="349"/>
        <v/>
      </c>
      <c r="AA932" s="7" t="str">
        <f t="shared" si="350"/>
        <v/>
      </c>
      <c r="AB932" s="7" t="str">
        <f t="shared" si="350"/>
        <v/>
      </c>
      <c r="AC932" s="8" t="str">
        <f t="shared" si="351"/>
        <v/>
      </c>
      <c r="AE932" s="9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>
        <v>7492067.2599999998</v>
      </c>
      <c r="AR932" s="7">
        <v>9558676.2400000002</v>
      </c>
      <c r="AS932" s="7">
        <v>1103917.58</v>
      </c>
      <c r="AT932" s="7">
        <v>0</v>
      </c>
      <c r="AU932" s="7">
        <v>8578220.9100000001</v>
      </c>
      <c r="AV932" s="7">
        <v>12325778.68</v>
      </c>
      <c r="AW932" s="7">
        <v>1860042.26</v>
      </c>
      <c r="AX932" s="7">
        <v>0</v>
      </c>
      <c r="AY932" s="7">
        <v>10859213.560000001</v>
      </c>
      <c r="AZ932" s="7">
        <v>12758626.1</v>
      </c>
      <c r="BA932" s="7">
        <v>2557511</v>
      </c>
      <c r="BB932" s="7">
        <v>0</v>
      </c>
      <c r="BC932" s="7"/>
      <c r="BD932" s="7"/>
      <c r="BE932" s="7"/>
      <c r="BF932" s="7"/>
    </row>
    <row r="933" spans="1:58" hidden="1" x14ac:dyDescent="0.25">
      <c r="A933" s="3" t="s">
        <v>539</v>
      </c>
      <c r="B933" s="3" t="str">
        <f t="shared" si="334"/>
        <v>PA</v>
      </c>
      <c r="C933" s="3" t="s">
        <v>1527</v>
      </c>
      <c r="D933" s="3">
        <v>6</v>
      </c>
      <c r="E933" s="11">
        <f t="shared" si="335"/>
        <v>9.510149195508294E-2</v>
      </c>
      <c r="F933" s="11">
        <f t="shared" si="336"/>
        <v>0.904898508044917</v>
      </c>
      <c r="G933" s="7">
        <v>19.706552924641194</v>
      </c>
      <c r="H933" s="11">
        <f t="shared" si="337"/>
        <v>0.35664860680432026</v>
      </c>
      <c r="I933" s="7">
        <f t="shared" si="338"/>
        <v>-103492591.89014108</v>
      </c>
      <c r="J933" s="7">
        <v>25521685.280000001</v>
      </c>
      <c r="K933" s="12">
        <v>0.11</v>
      </c>
      <c r="L933" s="7">
        <v>-1742868.06</v>
      </c>
      <c r="M933" s="10">
        <f t="shared" si="339"/>
        <v>6.8289693289408038E-2</v>
      </c>
      <c r="N933" s="12">
        <f t="shared" si="340"/>
        <v>0.17828969328940802</v>
      </c>
      <c r="O933" s="7">
        <f t="shared" si="341"/>
        <v>-6209555.5134084653</v>
      </c>
      <c r="P933" s="11">
        <f t="shared" si="342"/>
        <v>0.24330507352014746</v>
      </c>
      <c r="Q933" s="12">
        <f t="shared" si="343"/>
        <v>0.35330507352014745</v>
      </c>
      <c r="R933" s="12">
        <f t="shared" si="344"/>
        <v>0.17501538023073943</v>
      </c>
      <c r="S933" s="12">
        <f t="shared" si="345"/>
        <v>0.98163487188598397</v>
      </c>
      <c r="T933" s="7">
        <f t="shared" si="346"/>
        <v>-160864797.97000003</v>
      </c>
      <c r="U933" s="7">
        <f t="shared" si="347"/>
        <v>9132977.6400000006</v>
      </c>
      <c r="V933" s="7">
        <f t="shared" si="347"/>
        <v>145566315.68000001</v>
      </c>
      <c r="W933" s="7">
        <f t="shared" si="347"/>
        <v>24431459.93</v>
      </c>
      <c r="X933" s="7">
        <f t="shared" si="347"/>
        <v>0</v>
      </c>
      <c r="Y933" s="7" t="str">
        <f t="shared" si="348"/>
        <v/>
      </c>
      <c r="Z933" s="7" t="str">
        <f t="shared" si="349"/>
        <v/>
      </c>
      <c r="AA933" s="7" t="str">
        <f t="shared" si="350"/>
        <v/>
      </c>
      <c r="AB933" s="7" t="str">
        <f t="shared" si="350"/>
        <v/>
      </c>
      <c r="AC933" s="8" t="str">
        <f t="shared" si="351"/>
        <v/>
      </c>
      <c r="AE933" s="9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>
        <v>14828178.949999999</v>
      </c>
      <c r="AR933" s="7">
        <v>108769236.09999999</v>
      </c>
      <c r="AS933" s="7">
        <v>15141950.539999999</v>
      </c>
      <c r="AT933" s="7">
        <v>0</v>
      </c>
      <c r="AU933" s="7">
        <v>9624063.2100000009</v>
      </c>
      <c r="AV933" s="7">
        <v>124583082.67</v>
      </c>
      <c r="AW933" s="7">
        <v>15843387.699999999</v>
      </c>
      <c r="AX933" s="7">
        <v>0</v>
      </c>
      <c r="AY933" s="7">
        <v>9132977.6400000006</v>
      </c>
      <c r="AZ933" s="7">
        <v>145566315.68000001</v>
      </c>
      <c r="BA933" s="7">
        <v>24431459.93</v>
      </c>
      <c r="BB933" s="7">
        <v>0</v>
      </c>
      <c r="BC933" s="7"/>
      <c r="BD933" s="7"/>
      <c r="BE933" s="7"/>
      <c r="BF933" s="7"/>
    </row>
    <row r="934" spans="1:58" hidden="1" x14ac:dyDescent="0.25">
      <c r="A934" s="3" t="s">
        <v>388</v>
      </c>
      <c r="B934" s="3" t="str">
        <f t="shared" si="334"/>
        <v>MG</v>
      </c>
      <c r="C934" s="3" t="s">
        <v>1530</v>
      </c>
      <c r="D934" s="3">
        <v>7</v>
      </c>
      <c r="E934" s="11">
        <f t="shared" si="335"/>
        <v>9.5233651251212179E-2</v>
      </c>
      <c r="F934" s="11">
        <f t="shared" si="336"/>
        <v>0.90476634874878781</v>
      </c>
      <c r="G934" s="7">
        <v>53.379052594744437</v>
      </c>
      <c r="H934" s="11">
        <f t="shared" si="337"/>
        <v>0.96591141031632854</v>
      </c>
      <c r="I934" s="7">
        <f t="shared" si="338"/>
        <v>-396788.20559785503</v>
      </c>
      <c r="J934" s="7">
        <v>2562255.2799999998</v>
      </c>
      <c r="K934" s="12">
        <v>0.11</v>
      </c>
      <c r="L934" s="7">
        <v>-426458.81</v>
      </c>
      <c r="M934" s="10">
        <f t="shared" si="339"/>
        <v>0.16643884523481206</v>
      </c>
      <c r="N934" s="12">
        <f t="shared" si="340"/>
        <v>0.27643884523481205</v>
      </c>
      <c r="O934" s="7">
        <f t="shared" si="341"/>
        <v>-23807.292335871301</v>
      </c>
      <c r="P934" s="11">
        <f t="shared" si="342"/>
        <v>9.2915380140698948E-3</v>
      </c>
      <c r="Q934" s="12">
        <f t="shared" si="343"/>
        <v>0.1192915380140699</v>
      </c>
      <c r="R934" s="12">
        <f t="shared" si="344"/>
        <v>-0.15714730722074216</v>
      </c>
      <c r="S934" s="12">
        <f t="shared" si="345"/>
        <v>-0.56847042277020954</v>
      </c>
      <c r="T934" s="7">
        <f t="shared" si="346"/>
        <v>-11639912.629999999</v>
      </c>
      <c r="U934" s="7">
        <f t="shared" si="347"/>
        <v>5092791.33</v>
      </c>
      <c r="V934" s="7">
        <f t="shared" si="347"/>
        <v>10531401.25</v>
      </c>
      <c r="W934" s="7">
        <f t="shared" si="347"/>
        <v>6201302.71</v>
      </c>
      <c r="X934" s="7">
        <f t="shared" si="347"/>
        <v>0</v>
      </c>
      <c r="Y934" s="7" t="str">
        <f t="shared" si="348"/>
        <v/>
      </c>
      <c r="Z934" s="7" t="str">
        <f t="shared" si="349"/>
        <v/>
      </c>
      <c r="AA934" s="7" t="str">
        <f t="shared" si="350"/>
        <v/>
      </c>
      <c r="AB934" s="7" t="str">
        <f t="shared" si="350"/>
        <v/>
      </c>
      <c r="AC934" s="8" t="str">
        <f t="shared" si="351"/>
        <v/>
      </c>
      <c r="AE934" s="9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>
        <v>3467796.61</v>
      </c>
      <c r="AR934" s="7">
        <v>8729846.1899999995</v>
      </c>
      <c r="AS934" s="7">
        <v>4140971.51</v>
      </c>
      <c r="AT934" s="7">
        <v>10728</v>
      </c>
      <c r="AU934" s="7">
        <v>4314216.18</v>
      </c>
      <c r="AV934" s="7">
        <v>9024147.3499999996</v>
      </c>
      <c r="AW934" s="7">
        <v>4848634.95</v>
      </c>
      <c r="AX934" s="7">
        <v>0</v>
      </c>
      <c r="AY934" s="7">
        <v>5092791.33</v>
      </c>
      <c r="AZ934" s="7">
        <v>10531401.25</v>
      </c>
      <c r="BA934" s="7">
        <v>6201302.71</v>
      </c>
      <c r="BB934" s="7">
        <v>0</v>
      </c>
      <c r="BC934" s="7"/>
      <c r="BD934" s="7"/>
      <c r="BE934" s="7"/>
      <c r="BF934" s="7"/>
    </row>
    <row r="935" spans="1:58" hidden="1" x14ac:dyDescent="0.25">
      <c r="A935" s="3" t="s">
        <v>22</v>
      </c>
      <c r="B935" s="3" t="str">
        <f t="shared" si="334"/>
        <v>AL</v>
      </c>
      <c r="C935" s="3" t="s">
        <v>1528</v>
      </c>
      <c r="D935" s="3">
        <v>6</v>
      </c>
      <c r="E935" s="11">
        <f t="shared" si="335"/>
        <v>0.15091857877609033</v>
      </c>
      <c r="F935" s="11">
        <f t="shared" si="336"/>
        <v>0.84908142122390973</v>
      </c>
      <c r="G935" s="7">
        <v>26.137571447157455</v>
      </c>
      <c r="H935" s="11">
        <f t="shared" si="337"/>
        <v>0.44385852623387867</v>
      </c>
      <c r="I935" s="7">
        <f t="shared" si="338"/>
        <v>-20634606.506447721</v>
      </c>
      <c r="J935" s="7">
        <v>15950196.99</v>
      </c>
      <c r="K935" s="12">
        <v>0.11960000000000001</v>
      </c>
      <c r="L935" s="7">
        <v>-618816.84</v>
      </c>
      <c r="M935" s="10">
        <f t="shared" si="339"/>
        <v>3.8796814884980296E-2</v>
      </c>
      <c r="N935" s="12">
        <f t="shared" si="340"/>
        <v>0.15839681488498031</v>
      </c>
      <c r="O935" s="7">
        <f t="shared" si="341"/>
        <v>-1238076.3903868631</v>
      </c>
      <c r="P935" s="11">
        <f t="shared" si="342"/>
        <v>7.7621385564270895E-2</v>
      </c>
      <c r="Q935" s="12">
        <f t="shared" si="343"/>
        <v>0.19722138556427091</v>
      </c>
      <c r="R935" s="12">
        <f t="shared" si="344"/>
        <v>3.8824570679290599E-2</v>
      </c>
      <c r="S935" s="12">
        <f t="shared" si="345"/>
        <v>0.24510954154907116</v>
      </c>
      <c r="T935" s="7">
        <f t="shared" si="346"/>
        <v>-37103160.759999998</v>
      </c>
      <c r="U935" s="7">
        <f t="shared" si="347"/>
        <v>21530713.77</v>
      </c>
      <c r="V935" s="7">
        <f t="shared" si="347"/>
        <v>31503604.469999999</v>
      </c>
      <c r="W935" s="7">
        <f t="shared" si="347"/>
        <v>28169648.260000002</v>
      </c>
      <c r="X935" s="7">
        <f t="shared" si="347"/>
        <v>1039378.2</v>
      </c>
      <c r="Y935" s="7" t="str">
        <f t="shared" si="348"/>
        <v/>
      </c>
      <c r="Z935" s="7" t="str">
        <f t="shared" si="349"/>
        <v/>
      </c>
      <c r="AA935" s="7" t="str">
        <f t="shared" si="350"/>
        <v/>
      </c>
      <c r="AB935" s="7" t="str">
        <f t="shared" si="350"/>
        <v/>
      </c>
      <c r="AC935" s="8" t="str">
        <f t="shared" si="351"/>
        <v/>
      </c>
      <c r="AE935" s="9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>
        <v>13849891.800000001</v>
      </c>
      <c r="AR935" s="7">
        <v>31453446.719999999</v>
      </c>
      <c r="AS935" s="7">
        <v>15027642</v>
      </c>
      <c r="AT935" s="7">
        <v>1311813.93</v>
      </c>
      <c r="AU935" s="7">
        <v>17617591.399999999</v>
      </c>
      <c r="AV935" s="7">
        <v>32897195.989999998</v>
      </c>
      <c r="AW935" s="7">
        <v>18657521.239999998</v>
      </c>
      <c r="AX935" s="7">
        <v>1179968.8500000001</v>
      </c>
      <c r="AY935" s="7">
        <v>21530713.77</v>
      </c>
      <c r="AZ935" s="7">
        <v>31503604.469999999</v>
      </c>
      <c r="BA935" s="7">
        <v>28169648.260000002</v>
      </c>
      <c r="BB935" s="7">
        <v>1039378.2</v>
      </c>
      <c r="BC935" s="7"/>
      <c r="BD935" s="7"/>
      <c r="BE935" s="7"/>
      <c r="BF935" s="7"/>
    </row>
    <row r="936" spans="1:58" hidden="1" x14ac:dyDescent="0.25">
      <c r="A936" s="3" t="s">
        <v>937</v>
      </c>
      <c r="B936" s="3" t="str">
        <f t="shared" si="334"/>
        <v>RN</v>
      </c>
      <c r="C936" s="3" t="s">
        <v>1528</v>
      </c>
      <c r="D936" s="3">
        <v>7</v>
      </c>
      <c r="E936" s="11">
        <f t="shared" si="335"/>
        <v>0.25480139922073752</v>
      </c>
      <c r="F936" s="11">
        <f t="shared" si="336"/>
        <v>0.74519860077926248</v>
      </c>
      <c r="G936" s="7">
        <v>28.536000940359308</v>
      </c>
      <c r="H936" s="11">
        <f t="shared" si="337"/>
        <v>0.42529975945182946</v>
      </c>
      <c r="I936" s="7">
        <f t="shared" si="338"/>
        <v>-9894771.9921319634</v>
      </c>
      <c r="J936" s="7">
        <v>2628899.39</v>
      </c>
      <c r="K936" s="12">
        <v>0.1198</v>
      </c>
      <c r="L936" s="7">
        <v>-151790.79999999999</v>
      </c>
      <c r="M936" s="10">
        <f t="shared" si="339"/>
        <v>5.7739295987283855E-2</v>
      </c>
      <c r="N936" s="12">
        <f t="shared" si="340"/>
        <v>0.17753929598728385</v>
      </c>
      <c r="O936" s="7">
        <f t="shared" si="341"/>
        <v>-593686.31952791777</v>
      </c>
      <c r="P936" s="11">
        <f t="shared" si="342"/>
        <v>0.2258307494711381</v>
      </c>
      <c r="Q936" s="12">
        <f t="shared" si="343"/>
        <v>0.34563074947113809</v>
      </c>
      <c r="R936" s="12">
        <f t="shared" si="344"/>
        <v>0.16809145348385424</v>
      </c>
      <c r="S936" s="12">
        <f t="shared" si="345"/>
        <v>0.94678449944903287</v>
      </c>
      <c r="T936" s="7">
        <f t="shared" si="346"/>
        <v>-17217274.84</v>
      </c>
      <c r="U936" s="7">
        <f t="shared" si="347"/>
        <v>1554567.66</v>
      </c>
      <c r="V936" s="7">
        <f t="shared" si="347"/>
        <v>12830289.119999999</v>
      </c>
      <c r="W936" s="7">
        <f t="shared" si="347"/>
        <v>5941553.3799999999</v>
      </c>
      <c r="X936" s="7">
        <f t="shared" si="347"/>
        <v>0</v>
      </c>
      <c r="Y936" s="7" t="str">
        <f t="shared" si="348"/>
        <v/>
      </c>
      <c r="Z936" s="7" t="str">
        <f t="shared" si="349"/>
        <v/>
      </c>
      <c r="AA936" s="7" t="str">
        <f t="shared" si="350"/>
        <v/>
      </c>
      <c r="AB936" s="7" t="str">
        <f t="shared" si="350"/>
        <v/>
      </c>
      <c r="AC936" s="8" t="str">
        <f t="shared" si="351"/>
        <v/>
      </c>
      <c r="AE936" s="9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>
        <v>724606.36</v>
      </c>
      <c r="AR936" s="7">
        <v>12409818.09</v>
      </c>
      <c r="AS936" s="7">
        <v>358381.4</v>
      </c>
      <c r="AT936" s="7">
        <v>0</v>
      </c>
      <c r="AU936" s="7">
        <v>1239486.1100000001</v>
      </c>
      <c r="AV936" s="7">
        <v>12509101.689999999</v>
      </c>
      <c r="AW936" s="7">
        <v>1697757.2</v>
      </c>
      <c r="AX936" s="7">
        <v>0</v>
      </c>
      <c r="AY936" s="7">
        <v>1554567.66</v>
      </c>
      <c r="AZ936" s="7">
        <v>12830289.119999999</v>
      </c>
      <c r="BA936" s="7">
        <v>5941553.3799999999</v>
      </c>
      <c r="BB936" s="7">
        <v>0</v>
      </c>
      <c r="BC936" s="7"/>
      <c r="BD936" s="7"/>
      <c r="BE936" s="7"/>
      <c r="BF936" s="7"/>
    </row>
    <row r="937" spans="1:58" hidden="1" x14ac:dyDescent="0.25">
      <c r="A937" s="3" t="s">
        <v>1424</v>
      </c>
      <c r="B937" s="3" t="str">
        <f t="shared" si="334"/>
        <v>SP</v>
      </c>
      <c r="C937" s="3" t="s">
        <v>1530</v>
      </c>
      <c r="D937" s="3">
        <v>5</v>
      </c>
      <c r="E937" s="11">
        <f t="shared" si="335"/>
        <v>0</v>
      </c>
      <c r="F937" s="11">
        <f t="shared" si="336"/>
        <v>1</v>
      </c>
      <c r="G937" s="7">
        <v>19.198373963250287</v>
      </c>
      <c r="H937" s="11">
        <f t="shared" si="337"/>
        <v>0.38396747926500574</v>
      </c>
      <c r="I937" s="7">
        <f t="shared" si="338"/>
        <v>-18420345.356380872</v>
      </c>
      <c r="J937" s="7">
        <v>42583000</v>
      </c>
      <c r="K937" s="12">
        <v>0.16</v>
      </c>
      <c r="L937" s="7">
        <v>-2554980</v>
      </c>
      <c r="M937" s="10">
        <f t="shared" si="339"/>
        <v>0.06</v>
      </c>
      <c r="N937" s="12">
        <f t="shared" si="340"/>
        <v>0.22</v>
      </c>
      <c r="O937" s="7">
        <f t="shared" si="341"/>
        <v>-1105220.7213828524</v>
      </c>
      <c r="P937" s="11">
        <f t="shared" si="342"/>
        <v>2.5954505821169302E-2</v>
      </c>
      <c r="Q937" s="12">
        <f t="shared" si="343"/>
        <v>0.18595450582116929</v>
      </c>
      <c r="R937" s="12">
        <f t="shared" si="344"/>
        <v>-3.404549417883071E-2</v>
      </c>
      <c r="S937" s="12">
        <f t="shared" si="345"/>
        <v>-0.15475224626741235</v>
      </c>
      <c r="T937" s="7">
        <f t="shared" si="346"/>
        <v>-29901579.43999999</v>
      </c>
      <c r="U937" s="7">
        <f t="shared" si="347"/>
        <v>111355708.37</v>
      </c>
      <c r="V937" s="7">
        <f t="shared" si="347"/>
        <v>56907210.43</v>
      </c>
      <c r="W937" s="7">
        <f t="shared" si="347"/>
        <v>84350077.379999995</v>
      </c>
      <c r="X937" s="7">
        <f t="shared" si="347"/>
        <v>0</v>
      </c>
      <c r="Y937" s="7" t="str">
        <f t="shared" si="348"/>
        <v/>
      </c>
      <c r="Z937" s="7" t="str">
        <f t="shared" si="349"/>
        <v/>
      </c>
      <c r="AA937" s="7" t="str">
        <f t="shared" si="350"/>
        <v/>
      </c>
      <c r="AB937" s="7" t="str">
        <f t="shared" si="350"/>
        <v/>
      </c>
      <c r="AC937" s="8" t="str">
        <f t="shared" si="351"/>
        <v/>
      </c>
      <c r="AE937" s="9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>
        <v>63095608.689999998</v>
      </c>
      <c r="AR937" s="7">
        <v>28284427.07</v>
      </c>
      <c r="AS937" s="7">
        <v>36040918.049999997</v>
      </c>
      <c r="AT937" s="7">
        <v>15540136.9</v>
      </c>
      <c r="AU937" s="7">
        <v>90768458.239999995</v>
      </c>
      <c r="AV937" s="7">
        <v>29760326.43</v>
      </c>
      <c r="AW937" s="7">
        <v>56599408.960000001</v>
      </c>
      <c r="AX937" s="7">
        <v>0</v>
      </c>
      <c r="AY937" s="7">
        <v>111355708.37</v>
      </c>
      <c r="AZ937" s="7">
        <v>56907210.43</v>
      </c>
      <c r="BA937" s="7">
        <v>84350077.379999995</v>
      </c>
      <c r="BB937" s="7">
        <v>0</v>
      </c>
      <c r="BC937" s="7"/>
      <c r="BD937" s="7"/>
      <c r="BE937" s="7"/>
      <c r="BF937" s="7"/>
    </row>
    <row r="938" spans="1:58" hidden="1" x14ac:dyDescent="0.25">
      <c r="A938" s="3" t="s">
        <v>389</v>
      </c>
      <c r="B938" s="3" t="str">
        <f t="shared" si="334"/>
        <v>MG</v>
      </c>
      <c r="C938" s="3" t="s">
        <v>1530</v>
      </c>
      <c r="D938" s="3">
        <v>7</v>
      </c>
      <c r="E938" s="11">
        <f t="shared" si="335"/>
        <v>0</v>
      </c>
      <c r="F938" s="11">
        <f t="shared" si="336"/>
        <v>1</v>
      </c>
      <c r="G938" s="7">
        <v>17.011294977295822</v>
      </c>
      <c r="H938" s="11">
        <f t="shared" si="337"/>
        <v>0.34022589954591642</v>
      </c>
      <c r="I938" s="7">
        <f t="shared" si="338"/>
        <v>-6539252.0305355815</v>
      </c>
      <c r="J938" s="7">
        <v>3190067.1239999998</v>
      </c>
      <c r="K938" s="12">
        <v>0.16800000000000001</v>
      </c>
      <c r="L938" s="7">
        <v>-244290</v>
      </c>
      <c r="M938" s="10">
        <f t="shared" si="339"/>
        <v>7.657832594246064E-2</v>
      </c>
      <c r="N938" s="12">
        <f t="shared" si="340"/>
        <v>0.24457832594246065</v>
      </c>
      <c r="O938" s="7">
        <f t="shared" si="341"/>
        <v>-392355.1218321349</v>
      </c>
      <c r="P938" s="11">
        <f t="shared" si="342"/>
        <v>0.12299274798336028</v>
      </c>
      <c r="Q938" s="12">
        <f t="shared" si="343"/>
        <v>0.29099274798336028</v>
      </c>
      <c r="R938" s="12">
        <f t="shared" si="344"/>
        <v>4.6414422040899628E-2</v>
      </c>
      <c r="S938" s="12">
        <f t="shared" si="345"/>
        <v>0.18977324283354147</v>
      </c>
      <c r="T938" s="7">
        <f t="shared" si="346"/>
        <v>-9911350</v>
      </c>
      <c r="U938" s="7">
        <f t="shared" si="347"/>
        <v>10758229.859999999</v>
      </c>
      <c r="V938" s="7">
        <f t="shared" si="347"/>
        <v>13552775.720000001</v>
      </c>
      <c r="W938" s="7">
        <f t="shared" si="347"/>
        <v>7116804.1399999997</v>
      </c>
      <c r="X938" s="7">
        <f t="shared" si="347"/>
        <v>0</v>
      </c>
      <c r="Y938" s="7" t="str">
        <f t="shared" si="348"/>
        <v/>
      </c>
      <c r="Z938" s="7" t="str">
        <f t="shared" si="349"/>
        <v/>
      </c>
      <c r="AA938" s="7" t="str">
        <f t="shared" si="350"/>
        <v/>
      </c>
      <c r="AB938" s="7" t="str">
        <f t="shared" si="350"/>
        <v/>
      </c>
      <c r="AC938" s="8" t="str">
        <f t="shared" si="351"/>
        <v/>
      </c>
      <c r="AE938" s="9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>
        <v>8192977.3399999999</v>
      </c>
      <c r="AR938" s="7">
        <v>9325213.8800000008</v>
      </c>
      <c r="AS938" s="7">
        <v>6583662.3200000003</v>
      </c>
      <c r="AT938" s="7">
        <v>0</v>
      </c>
      <c r="AU938" s="7">
        <v>9024063.9199999999</v>
      </c>
      <c r="AV938" s="7">
        <v>11063043.35</v>
      </c>
      <c r="AW938" s="7">
        <v>7119527.4299999997</v>
      </c>
      <c r="AX938" s="7">
        <v>0</v>
      </c>
      <c r="AY938" s="7">
        <v>10758229.859999999</v>
      </c>
      <c r="AZ938" s="7">
        <v>13552775.720000001</v>
      </c>
      <c r="BA938" s="7">
        <v>7116804.1399999997</v>
      </c>
      <c r="BB938" s="7">
        <v>0</v>
      </c>
      <c r="BC938" s="7"/>
      <c r="BD938" s="7"/>
      <c r="BE938" s="7"/>
      <c r="BF938" s="7"/>
    </row>
    <row r="939" spans="1:58" hidden="1" x14ac:dyDescent="0.25">
      <c r="A939" s="3" t="s">
        <v>390</v>
      </c>
      <c r="B939" s="3" t="str">
        <f t="shared" si="334"/>
        <v>MG</v>
      </c>
      <c r="C939" s="3" t="s">
        <v>1530</v>
      </c>
      <c r="D939" s="3">
        <v>6</v>
      </c>
      <c r="E939" s="11">
        <f t="shared" si="335"/>
        <v>0</v>
      </c>
      <c r="F939" s="11">
        <f t="shared" si="336"/>
        <v>1</v>
      </c>
      <c r="G939" s="7">
        <v>12.522531997250674</v>
      </c>
      <c r="H939" s="11">
        <f t="shared" si="337"/>
        <v>0.25045063994501349</v>
      </c>
      <c r="I939" s="7">
        <f t="shared" si="338"/>
        <v>-5192814.7344769323</v>
      </c>
      <c r="J939" s="7">
        <v>13886765.880000001</v>
      </c>
      <c r="K939" s="12">
        <v>0.14499999999999999</v>
      </c>
      <c r="L939" s="7">
        <v>-266625.7</v>
      </c>
      <c r="M939" s="10">
        <f t="shared" si="339"/>
        <v>1.9199985245232636E-2</v>
      </c>
      <c r="N939" s="12">
        <f t="shared" si="340"/>
        <v>0.16419998524523263</v>
      </c>
      <c r="O939" s="7">
        <f t="shared" si="341"/>
        <v>-311568.88406861591</v>
      </c>
      <c r="P939" s="11">
        <f t="shared" si="342"/>
        <v>2.2436389204007801E-2</v>
      </c>
      <c r="Q939" s="12">
        <f t="shared" si="343"/>
        <v>0.1674363892040078</v>
      </c>
      <c r="R939" s="12">
        <f t="shared" si="344"/>
        <v>3.2364039587751692E-3</v>
      </c>
      <c r="S939" s="12">
        <f t="shared" si="345"/>
        <v>1.9710135503006265E-2</v>
      </c>
      <c r="T939" s="7">
        <f t="shared" si="346"/>
        <v>-6927915.6400000006</v>
      </c>
      <c r="U939" s="7">
        <f t="shared" si="347"/>
        <v>25325714.52</v>
      </c>
      <c r="V939" s="7">
        <f t="shared" si="347"/>
        <v>27504831.84</v>
      </c>
      <c r="W939" s="7">
        <f t="shared" si="347"/>
        <v>5186853.79</v>
      </c>
      <c r="X939" s="7">
        <f t="shared" si="347"/>
        <v>438055.47</v>
      </c>
      <c r="Y939" s="7">
        <f t="shared" si="348"/>
        <v>-113460085.59</v>
      </c>
      <c r="Z939" s="7">
        <f t="shared" si="349"/>
        <v>-341895200.64999998</v>
      </c>
      <c r="AA939" s="7">
        <f t="shared" si="350"/>
        <v>757471.94</v>
      </c>
      <c r="AB939" s="7">
        <f t="shared" si="350"/>
        <v>171028032.94999999</v>
      </c>
      <c r="AC939" s="8">
        <f t="shared" si="351"/>
        <v>171624639.63999999</v>
      </c>
      <c r="AE939" s="9">
        <v>205667.34</v>
      </c>
      <c r="AF939" s="7">
        <v>149130851.71000001</v>
      </c>
      <c r="AG939" s="7">
        <v>153652929.16</v>
      </c>
      <c r="AH939" s="7">
        <v>667545.91</v>
      </c>
      <c r="AI939" s="7">
        <v>171118148.72</v>
      </c>
      <c r="AJ939" s="7">
        <v>141257401.38999999</v>
      </c>
      <c r="AK939" s="7">
        <v>757471.94</v>
      </c>
      <c r="AL939" s="7">
        <v>171028032.94999999</v>
      </c>
      <c r="AM939" s="7">
        <v>171624639.63999999</v>
      </c>
      <c r="AN939" s="7"/>
      <c r="AO939" s="7"/>
      <c r="AP939" s="7"/>
      <c r="AQ939" s="7">
        <v>14301243.630000001</v>
      </c>
      <c r="AR939" s="7">
        <v>33873421.759999998</v>
      </c>
      <c r="AS939" s="7">
        <v>2701080.13</v>
      </c>
      <c r="AT939" s="7">
        <v>424045.09</v>
      </c>
      <c r="AU939" s="7">
        <v>19487249.949999999</v>
      </c>
      <c r="AV939" s="7">
        <v>23208780.629999999</v>
      </c>
      <c r="AW939" s="7">
        <v>2994983.33</v>
      </c>
      <c r="AX939" s="7">
        <v>372241.76</v>
      </c>
      <c r="AY939" s="7">
        <v>25325714.52</v>
      </c>
      <c r="AZ939" s="7">
        <v>27504831.84</v>
      </c>
      <c r="BA939" s="7">
        <v>5186853.79</v>
      </c>
      <c r="BB939" s="7">
        <v>438055.47</v>
      </c>
      <c r="BC939" s="7"/>
      <c r="BD939" s="7"/>
      <c r="BE939" s="7"/>
      <c r="BF939" s="7"/>
    </row>
    <row r="940" spans="1:58" hidden="1" x14ac:dyDescent="0.25">
      <c r="A940" s="3" t="s">
        <v>391</v>
      </c>
      <c r="B940" s="3" t="str">
        <f t="shared" si="334"/>
        <v>MG</v>
      </c>
      <c r="C940" s="3" t="s">
        <v>1530</v>
      </c>
      <c r="D940" s="3">
        <v>7</v>
      </c>
      <c r="E940" s="11">
        <f t="shared" si="335"/>
        <v>0</v>
      </c>
      <c r="F940" s="11">
        <f t="shared" si="336"/>
        <v>1</v>
      </c>
      <c r="G940" s="7">
        <v>6.8351141767880046</v>
      </c>
      <c r="H940" s="11">
        <f t="shared" si="337"/>
        <v>0.13670228353576008</v>
      </c>
      <c r="I940" s="7">
        <f t="shared" si="338"/>
        <v>-2869467.7724821507</v>
      </c>
      <c r="J940" s="7">
        <v>2212589.9900000002</v>
      </c>
      <c r="K940" s="12">
        <v>0.11380000000000001</v>
      </c>
      <c r="L940" s="7">
        <v>-170369.43</v>
      </c>
      <c r="M940" s="10">
        <f t="shared" si="339"/>
        <v>7.7000000348008427E-2</v>
      </c>
      <c r="N940" s="12">
        <f t="shared" si="340"/>
        <v>0.19080000034800843</v>
      </c>
      <c r="O940" s="7">
        <f t="shared" si="341"/>
        <v>-172168.06634892905</v>
      </c>
      <c r="P940" s="11">
        <f t="shared" si="342"/>
        <v>7.7812910266727292E-2</v>
      </c>
      <c r="Q940" s="12">
        <f t="shared" si="343"/>
        <v>0.1916129102667273</v>
      </c>
      <c r="R940" s="12">
        <f t="shared" si="344"/>
        <v>8.129099187188793E-4</v>
      </c>
      <c r="S940" s="12">
        <f t="shared" si="345"/>
        <v>4.2605341574222244E-3</v>
      </c>
      <c r="T940" s="7">
        <f t="shared" si="346"/>
        <v>-3323844.9700000007</v>
      </c>
      <c r="U940" s="7">
        <f t="shared" si="347"/>
        <v>6878641.25</v>
      </c>
      <c r="V940" s="7">
        <f t="shared" si="347"/>
        <v>4404463.6500000004</v>
      </c>
      <c r="W940" s="7">
        <f t="shared" si="347"/>
        <v>5819302.5300000003</v>
      </c>
      <c r="X940" s="7">
        <f t="shared" si="347"/>
        <v>21279.96</v>
      </c>
      <c r="Y940" s="7" t="str">
        <f t="shared" si="348"/>
        <v/>
      </c>
      <c r="Z940" s="7" t="str">
        <f t="shared" si="349"/>
        <v/>
      </c>
      <c r="AA940" s="7" t="str">
        <f t="shared" si="350"/>
        <v/>
      </c>
      <c r="AB940" s="7" t="str">
        <f t="shared" si="350"/>
        <v/>
      </c>
      <c r="AC940" s="8" t="str">
        <f t="shared" si="351"/>
        <v/>
      </c>
      <c r="AE940" s="9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>
        <v>5274815.32</v>
      </c>
      <c r="AR940" s="7">
        <v>2660980.0499999998</v>
      </c>
      <c r="AS940" s="7">
        <v>5364121.93</v>
      </c>
      <c r="AT940" s="7">
        <v>59018.17</v>
      </c>
      <c r="AU940" s="7">
        <v>5977630.9100000001</v>
      </c>
      <c r="AV940" s="7">
        <v>3826984.18</v>
      </c>
      <c r="AW940" s="7">
        <v>4703462.55</v>
      </c>
      <c r="AX940" s="7">
        <v>35466.6</v>
      </c>
      <c r="AY940" s="7">
        <v>6878641.25</v>
      </c>
      <c r="AZ940" s="7">
        <v>4404463.6500000004</v>
      </c>
      <c r="BA940" s="7">
        <v>5819302.5300000003</v>
      </c>
      <c r="BB940" s="7">
        <v>21279.96</v>
      </c>
      <c r="BC940" s="7"/>
      <c r="BD940" s="7"/>
      <c r="BE940" s="7"/>
      <c r="BF940" s="7"/>
    </row>
    <row r="941" spans="1:58" hidden="1" x14ac:dyDescent="0.25">
      <c r="A941" s="3" t="s">
        <v>1425</v>
      </c>
      <c r="B941" s="3" t="str">
        <f t="shared" si="334"/>
        <v>SP</v>
      </c>
      <c r="C941" s="3" t="s">
        <v>1530</v>
      </c>
      <c r="D941" s="3">
        <v>7</v>
      </c>
      <c r="E941" s="11">
        <f t="shared" si="335"/>
        <v>0</v>
      </c>
      <c r="F941" s="11">
        <f t="shared" si="336"/>
        <v>1</v>
      </c>
      <c r="G941" s="7">
        <v>39.348454245437338</v>
      </c>
      <c r="H941" s="11">
        <f t="shared" si="337"/>
        <v>0.78696908490874673</v>
      </c>
      <c r="I941" s="7">
        <f t="shared" si="338"/>
        <v>-3465536.7813574048</v>
      </c>
      <c r="J941" s="7">
        <v>5174604.5</v>
      </c>
      <c r="K941" s="12">
        <v>0.19</v>
      </c>
      <c r="L941" s="7">
        <v>-248381.02</v>
      </c>
      <c r="M941" s="10">
        <f t="shared" si="339"/>
        <v>4.8000000773005938E-2</v>
      </c>
      <c r="N941" s="12">
        <f t="shared" si="340"/>
        <v>0.23800000077300593</v>
      </c>
      <c r="O941" s="7">
        <f t="shared" si="341"/>
        <v>-207932.20688144429</v>
      </c>
      <c r="P941" s="11">
        <f t="shared" si="342"/>
        <v>4.0183207601942196E-2</v>
      </c>
      <c r="Q941" s="12">
        <f t="shared" si="343"/>
        <v>0.23018320760194219</v>
      </c>
      <c r="R941" s="12">
        <f t="shared" si="344"/>
        <v>-7.8167931710637351E-3</v>
      </c>
      <c r="S941" s="12">
        <f t="shared" si="345"/>
        <v>-3.2843668679308324E-2</v>
      </c>
      <c r="T941" s="7">
        <f t="shared" si="346"/>
        <v>-16267764.609999999</v>
      </c>
      <c r="U941" s="7">
        <f t="shared" si="347"/>
        <v>11400284.51</v>
      </c>
      <c r="V941" s="7">
        <f t="shared" si="347"/>
        <v>24735076.25</v>
      </c>
      <c r="W941" s="7">
        <f t="shared" si="347"/>
        <v>6323230.7800000003</v>
      </c>
      <c r="X941" s="7">
        <f t="shared" si="347"/>
        <v>3390257.91</v>
      </c>
      <c r="Y941" s="7" t="str">
        <f t="shared" si="348"/>
        <v/>
      </c>
      <c r="Z941" s="7" t="str">
        <f t="shared" si="349"/>
        <v/>
      </c>
      <c r="AA941" s="7" t="str">
        <f t="shared" si="350"/>
        <v/>
      </c>
      <c r="AB941" s="7" t="str">
        <f t="shared" si="350"/>
        <v/>
      </c>
      <c r="AC941" s="8" t="str">
        <f t="shared" si="351"/>
        <v/>
      </c>
      <c r="AE941" s="9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>
        <v>7921594.7000000002</v>
      </c>
      <c r="AR941" s="7">
        <v>9591292.3900000006</v>
      </c>
      <c r="AS941" s="7">
        <v>4477588.88</v>
      </c>
      <c r="AT941" s="7">
        <v>1357393.78</v>
      </c>
      <c r="AU941" s="7">
        <v>10086170.98</v>
      </c>
      <c r="AV941" s="7">
        <v>13992548.99</v>
      </c>
      <c r="AW941" s="7">
        <v>5165097.76</v>
      </c>
      <c r="AX941" s="7">
        <v>2409901.6</v>
      </c>
      <c r="AY941" s="7">
        <v>11400284.51</v>
      </c>
      <c r="AZ941" s="7">
        <v>24735076.25</v>
      </c>
      <c r="BA941" s="7">
        <v>6323230.7800000003</v>
      </c>
      <c r="BB941" s="7">
        <v>3390257.91</v>
      </c>
      <c r="BC941" s="7"/>
      <c r="BD941" s="7"/>
      <c r="BE941" s="7"/>
      <c r="BF941" s="7"/>
    </row>
    <row r="942" spans="1:58" hidden="1" x14ac:dyDescent="0.25">
      <c r="A942" s="3" t="s">
        <v>1426</v>
      </c>
      <c r="B942" s="3" t="str">
        <f t="shared" si="334"/>
        <v>SP</v>
      </c>
      <c r="C942" s="3" t="s">
        <v>1530</v>
      </c>
      <c r="D942" s="3">
        <v>7</v>
      </c>
      <c r="E942" s="11">
        <f t="shared" si="335"/>
        <v>0.20361867858493121</v>
      </c>
      <c r="F942" s="11">
        <f t="shared" si="336"/>
        <v>0.79638132141506879</v>
      </c>
      <c r="G942" s="7">
        <v>8.9785493491933845</v>
      </c>
      <c r="H942" s="11">
        <f t="shared" si="337"/>
        <v>0.14300697990202069</v>
      </c>
      <c r="I942" s="7">
        <f t="shared" si="338"/>
        <v>-16886118.274918571</v>
      </c>
      <c r="J942" s="7">
        <v>9972375.0600000024</v>
      </c>
      <c r="K942" s="12">
        <v>0.11</v>
      </c>
      <c r="L942" s="7">
        <v>-853966.68</v>
      </c>
      <c r="M942" s="10">
        <f t="shared" si="339"/>
        <v>8.5633229282092382E-2</v>
      </c>
      <c r="N942" s="12">
        <f t="shared" si="340"/>
        <v>0.19563322928209237</v>
      </c>
      <c r="O942" s="7">
        <f t="shared" si="341"/>
        <v>-1013167.0964951143</v>
      </c>
      <c r="P942" s="11">
        <f t="shared" si="342"/>
        <v>0.10159737177946795</v>
      </c>
      <c r="Q942" s="12">
        <f t="shared" si="343"/>
        <v>0.21159737177946797</v>
      </c>
      <c r="R942" s="12">
        <f t="shared" si="344"/>
        <v>1.59641424973756E-2</v>
      </c>
      <c r="S942" s="12">
        <f t="shared" si="345"/>
        <v>8.1602407504893781E-2</v>
      </c>
      <c r="T942" s="7">
        <f t="shared" si="346"/>
        <v>-19703915.760000002</v>
      </c>
      <c r="U942" s="7">
        <f t="shared" si="347"/>
        <v>14943596.060000001</v>
      </c>
      <c r="V942" s="7">
        <f t="shared" si="347"/>
        <v>15691830.470000001</v>
      </c>
      <c r="W942" s="7">
        <f t="shared" si="347"/>
        <v>18955681.350000001</v>
      </c>
      <c r="X942" s="7">
        <f t="shared" si="347"/>
        <v>0</v>
      </c>
      <c r="Y942" s="7" t="str">
        <f t="shared" si="348"/>
        <v/>
      </c>
      <c r="Z942" s="7" t="str">
        <f t="shared" si="349"/>
        <v/>
      </c>
      <c r="AA942" s="7" t="str">
        <f t="shared" si="350"/>
        <v/>
      </c>
      <c r="AB942" s="7" t="str">
        <f t="shared" si="350"/>
        <v/>
      </c>
      <c r="AC942" s="8" t="str">
        <f t="shared" si="351"/>
        <v/>
      </c>
      <c r="AE942" s="9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>
        <v>8898966.3699999992</v>
      </c>
      <c r="AR942" s="7">
        <v>14931721.23</v>
      </c>
      <c r="AS942" s="7">
        <v>15589494.529999999</v>
      </c>
      <c r="AT942" s="7">
        <v>0</v>
      </c>
      <c r="AU942" s="7">
        <v>11591893.15</v>
      </c>
      <c r="AV942" s="7">
        <v>15763595.119999999</v>
      </c>
      <c r="AW942" s="7">
        <v>16972856.309999999</v>
      </c>
      <c r="AX942" s="7">
        <v>0</v>
      </c>
      <c r="AY942" s="7">
        <v>14943596.060000001</v>
      </c>
      <c r="AZ942" s="7">
        <v>15691830.470000001</v>
      </c>
      <c r="BA942" s="7">
        <v>18955681.350000001</v>
      </c>
      <c r="BB942" s="7">
        <v>0</v>
      </c>
      <c r="BC942" s="7"/>
      <c r="BD942" s="7"/>
      <c r="BE942" s="7"/>
      <c r="BF942" s="7"/>
    </row>
    <row r="943" spans="1:58" hidden="1" x14ac:dyDescent="0.25">
      <c r="A943" s="3" t="s">
        <v>212</v>
      </c>
      <c r="B943" s="3" t="str">
        <f t="shared" si="334"/>
        <v>GO</v>
      </c>
      <c r="C943" s="3" t="s">
        <v>1526</v>
      </c>
      <c r="D943" s="3">
        <v>6</v>
      </c>
      <c r="E943" s="11">
        <f t="shared" si="335"/>
        <v>0.4547054112503503</v>
      </c>
      <c r="F943" s="11">
        <f t="shared" si="336"/>
        <v>0.54529458874964964</v>
      </c>
      <c r="G943" s="7">
        <v>15.650701600315388</v>
      </c>
      <c r="H943" s="11">
        <f t="shared" si="337"/>
        <v>0.17068485785574924</v>
      </c>
      <c r="I943" s="7">
        <f t="shared" si="338"/>
        <v>-56319598.160304151</v>
      </c>
      <c r="J943" s="7">
        <v>12383108.92</v>
      </c>
      <c r="K943" s="12">
        <v>0.2</v>
      </c>
      <c r="L943" s="7">
        <v>0</v>
      </c>
      <c r="M943" s="10">
        <f t="shared" si="339"/>
        <v>0</v>
      </c>
      <c r="N943" s="12">
        <f t="shared" si="340"/>
        <v>0.2</v>
      </c>
      <c r="O943" s="7">
        <f t="shared" si="341"/>
        <v>-3379175.8896182491</v>
      </c>
      <c r="P943" s="11">
        <f t="shared" si="342"/>
        <v>0.27288590542561819</v>
      </c>
      <c r="Q943" s="12">
        <f t="shared" si="343"/>
        <v>0.4728859054256182</v>
      </c>
      <c r="R943" s="12">
        <f t="shared" si="344"/>
        <v>0.27288590542561819</v>
      </c>
      <c r="S943" s="12">
        <f t="shared" si="345"/>
        <v>1.3644295271280908</v>
      </c>
      <c r="T943" s="7">
        <f t="shared" si="346"/>
        <v>-67910972.919999987</v>
      </c>
      <c r="U943" s="7">
        <f t="shared" si="347"/>
        <v>5576854.29</v>
      </c>
      <c r="V943" s="7">
        <f t="shared" si="347"/>
        <v>37031486.049999997</v>
      </c>
      <c r="W943" s="7">
        <f t="shared" si="347"/>
        <v>36456341.159999996</v>
      </c>
      <c r="X943" s="7">
        <f t="shared" si="347"/>
        <v>0</v>
      </c>
      <c r="Y943" s="7" t="str">
        <f t="shared" si="348"/>
        <v/>
      </c>
      <c r="Z943" s="7" t="str">
        <f t="shared" si="349"/>
        <v/>
      </c>
      <c r="AA943" s="7" t="str">
        <f t="shared" si="350"/>
        <v/>
      </c>
      <c r="AB943" s="7" t="str">
        <f t="shared" si="350"/>
        <v/>
      </c>
      <c r="AC943" s="8" t="str">
        <f t="shared" si="351"/>
        <v/>
      </c>
      <c r="AE943" s="9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>
        <v>5061951.13</v>
      </c>
      <c r="AR943" s="7">
        <v>44967813.789999999</v>
      </c>
      <c r="AS943" s="7">
        <v>25811524.43</v>
      </c>
      <c r="AT943" s="7">
        <v>774713.6</v>
      </c>
      <c r="AU943" s="7">
        <v>4902524.38</v>
      </c>
      <c r="AV943" s="7">
        <v>32533453.579999998</v>
      </c>
      <c r="AW943" s="7">
        <v>34403681.960000001</v>
      </c>
      <c r="AX943" s="7">
        <v>0</v>
      </c>
      <c r="AY943" s="7">
        <v>5576854.29</v>
      </c>
      <c r="AZ943" s="7">
        <v>37031486.049999997</v>
      </c>
      <c r="BA943" s="7">
        <v>36456341.159999996</v>
      </c>
      <c r="BB943" s="7">
        <v>0</v>
      </c>
      <c r="BC943" s="7"/>
      <c r="BD943" s="7"/>
      <c r="BE943" s="7"/>
      <c r="BF943" s="7"/>
    </row>
    <row r="944" spans="1:58" hidden="1" x14ac:dyDescent="0.25">
      <c r="A944" s="3" t="s">
        <v>1427</v>
      </c>
      <c r="B944" s="3" t="str">
        <f t="shared" si="334"/>
        <v>SP</v>
      </c>
      <c r="C944" s="3" t="s">
        <v>1530</v>
      </c>
      <c r="D944" s="3">
        <v>6</v>
      </c>
      <c r="E944" s="11">
        <f t="shared" si="335"/>
        <v>0</v>
      </c>
      <c r="F944" s="11">
        <f t="shared" si="336"/>
        <v>1</v>
      </c>
      <c r="G944" s="7">
        <v>7.6671853078803478</v>
      </c>
      <c r="H944" s="11">
        <f t="shared" si="337"/>
        <v>0.15334370615760695</v>
      </c>
      <c r="I944" s="7">
        <f t="shared" si="338"/>
        <v>-35042132.675703548</v>
      </c>
      <c r="J944" s="7">
        <v>52476987.810000002</v>
      </c>
      <c r="K944" s="12">
        <v>0.11</v>
      </c>
      <c r="L944" s="7">
        <v>-524769.88</v>
      </c>
      <c r="M944" s="10">
        <f t="shared" si="339"/>
        <v>1.0000000036206345E-2</v>
      </c>
      <c r="N944" s="12">
        <f t="shared" si="340"/>
        <v>0.12000000003620634</v>
      </c>
      <c r="O944" s="7">
        <f t="shared" si="341"/>
        <v>-2102527.9605422127</v>
      </c>
      <c r="P944" s="11">
        <f t="shared" si="342"/>
        <v>4.0065713530561209E-2</v>
      </c>
      <c r="Q944" s="12">
        <f t="shared" si="343"/>
        <v>0.1500657135305612</v>
      </c>
      <c r="R944" s="12">
        <f t="shared" si="344"/>
        <v>3.0065713494354857E-2</v>
      </c>
      <c r="S944" s="12">
        <f t="shared" si="345"/>
        <v>0.25054761237736201</v>
      </c>
      <c r="T944" s="7">
        <f t="shared" si="346"/>
        <v>-41388852.750000015</v>
      </c>
      <c r="U944" s="7">
        <f t="shared" si="347"/>
        <v>150302390.47</v>
      </c>
      <c r="V944" s="7">
        <f t="shared" si="347"/>
        <v>143082117.55000001</v>
      </c>
      <c r="W944" s="7">
        <f t="shared" si="347"/>
        <v>48609125.670000002</v>
      </c>
      <c r="X944" s="7">
        <f t="shared" si="347"/>
        <v>0</v>
      </c>
      <c r="Y944" s="7" t="str">
        <f t="shared" si="348"/>
        <v/>
      </c>
      <c r="Z944" s="7" t="str">
        <f t="shared" si="349"/>
        <v/>
      </c>
      <c r="AA944" s="7" t="str">
        <f t="shared" si="350"/>
        <v/>
      </c>
      <c r="AB944" s="7" t="str">
        <f t="shared" si="350"/>
        <v/>
      </c>
      <c r="AC944" s="8" t="str">
        <f t="shared" si="351"/>
        <v/>
      </c>
      <c r="AE944" s="9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>
        <v>106490583.05</v>
      </c>
      <c r="AR944" s="7">
        <v>85583238.120000005</v>
      </c>
      <c r="AS944" s="7">
        <v>30276187.25</v>
      </c>
      <c r="AT944" s="7">
        <v>0</v>
      </c>
      <c r="AU944" s="7">
        <v>122212767.17</v>
      </c>
      <c r="AV944" s="7">
        <v>117952016.12</v>
      </c>
      <c r="AW944" s="7">
        <v>36692452.619999997</v>
      </c>
      <c r="AX944" s="7">
        <v>0</v>
      </c>
      <c r="AY944" s="7">
        <v>150302390.47</v>
      </c>
      <c r="AZ944" s="7">
        <v>143082117.55000001</v>
      </c>
      <c r="BA944" s="7">
        <v>48609125.670000002</v>
      </c>
      <c r="BB944" s="7">
        <v>0</v>
      </c>
      <c r="BC944" s="7"/>
      <c r="BD944" s="7"/>
      <c r="BE944" s="7"/>
      <c r="BF944" s="7"/>
    </row>
    <row r="945" spans="1:58" hidden="1" x14ac:dyDescent="0.25">
      <c r="A945" s="3" t="s">
        <v>656</v>
      </c>
      <c r="B945" s="3" t="str">
        <f t="shared" si="334"/>
        <v>PE</v>
      </c>
      <c r="C945" s="3" t="s">
        <v>1528</v>
      </c>
      <c r="D945" s="3">
        <v>6</v>
      </c>
      <c r="E945" s="11">
        <f t="shared" si="335"/>
        <v>0.32896127828540978</v>
      </c>
      <c r="F945" s="11">
        <f t="shared" si="336"/>
        <v>0.67103872171459022</v>
      </c>
      <c r="G945" s="7">
        <v>30.575662933322995</v>
      </c>
      <c r="H945" s="11">
        <f t="shared" si="337"/>
        <v>0.41034907540706483</v>
      </c>
      <c r="I945" s="7">
        <f t="shared" si="338"/>
        <v>-61683718.337976903</v>
      </c>
      <c r="J945" s="7">
        <v>17515046.699999999</v>
      </c>
      <c r="K945" s="12">
        <v>0.11</v>
      </c>
      <c r="L945" s="7">
        <v>-1829828.33</v>
      </c>
      <c r="M945" s="10">
        <f t="shared" si="339"/>
        <v>0.10447179281571657</v>
      </c>
      <c r="N945" s="12">
        <f t="shared" si="340"/>
        <v>0.21447179281571657</v>
      </c>
      <c r="O945" s="7">
        <f t="shared" si="341"/>
        <v>-3701023.1002786141</v>
      </c>
      <c r="P945" s="11">
        <f t="shared" si="342"/>
        <v>0.21130535154545801</v>
      </c>
      <c r="Q945" s="12">
        <f t="shared" si="343"/>
        <v>0.32130535154545803</v>
      </c>
      <c r="R945" s="12">
        <f t="shared" si="344"/>
        <v>0.10683355872974146</v>
      </c>
      <c r="S945" s="12">
        <f t="shared" si="345"/>
        <v>0.49812405317811392</v>
      </c>
      <c r="T945" s="7">
        <f t="shared" si="346"/>
        <v>-104610568.32999998</v>
      </c>
      <c r="U945" s="7">
        <f t="shared" si="347"/>
        <v>22919.54</v>
      </c>
      <c r="V945" s="7">
        <f t="shared" si="347"/>
        <v>70197742.049999997</v>
      </c>
      <c r="W945" s="7">
        <f t="shared" si="347"/>
        <v>34435745.82</v>
      </c>
      <c r="X945" s="7">
        <f t="shared" si="347"/>
        <v>0</v>
      </c>
      <c r="Y945" s="7" t="str">
        <f t="shared" si="348"/>
        <v/>
      </c>
      <c r="Z945" s="7" t="str">
        <f t="shared" si="349"/>
        <v/>
      </c>
      <c r="AA945" s="7" t="str">
        <f t="shared" si="350"/>
        <v/>
      </c>
      <c r="AB945" s="7" t="str">
        <f t="shared" si="350"/>
        <v/>
      </c>
      <c r="AC945" s="8" t="str">
        <f t="shared" si="351"/>
        <v/>
      </c>
      <c r="AE945" s="9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>
        <v>171874.21</v>
      </c>
      <c r="AR945" s="7">
        <v>60706958.960000001</v>
      </c>
      <c r="AS945" s="7">
        <v>26294562.149999999</v>
      </c>
      <c r="AT945" s="7">
        <v>3719560.04</v>
      </c>
      <c r="AU945" s="7">
        <v>29132.01</v>
      </c>
      <c r="AV945" s="7">
        <v>56267244.329999998</v>
      </c>
      <c r="AW945" s="7">
        <v>31064747.710000001</v>
      </c>
      <c r="AX945" s="7">
        <v>0</v>
      </c>
      <c r="AY945" s="7">
        <v>22919.54</v>
      </c>
      <c r="AZ945" s="7">
        <v>70197742.049999997</v>
      </c>
      <c r="BA945" s="7">
        <v>34435745.82</v>
      </c>
      <c r="BB945" s="7">
        <v>0</v>
      </c>
      <c r="BC945" s="7"/>
      <c r="BD945" s="7"/>
      <c r="BE945" s="7"/>
      <c r="BF945" s="7"/>
    </row>
    <row r="946" spans="1:58" hidden="1" x14ac:dyDescent="0.25">
      <c r="A946" s="3" t="s">
        <v>657</v>
      </c>
      <c r="B946" s="3" t="str">
        <f t="shared" si="334"/>
        <v>PE</v>
      </c>
      <c r="C946" s="3" t="s">
        <v>1528</v>
      </c>
      <c r="D946" s="3">
        <v>6</v>
      </c>
      <c r="E946" s="11">
        <f t="shared" si="335"/>
        <v>0.39065764450069679</v>
      </c>
      <c r="F946" s="11">
        <f t="shared" si="336"/>
        <v>0.60934235549930316</v>
      </c>
      <c r="G946" s="7">
        <v>8.3168820690201262</v>
      </c>
      <c r="H946" s="11">
        <f t="shared" si="337"/>
        <v>0.10135657020693284</v>
      </c>
      <c r="I946" s="7">
        <f t="shared" si="338"/>
        <v>-68142660.57934396</v>
      </c>
      <c r="J946" s="7">
        <v>9202281.5600000005</v>
      </c>
      <c r="K946" s="12">
        <v>0.11</v>
      </c>
      <c r="L946" s="7">
        <v>-1472365.05</v>
      </c>
      <c r="M946" s="10">
        <f t="shared" si="339"/>
        <v>0.16000000004346748</v>
      </c>
      <c r="N946" s="12">
        <f t="shared" si="340"/>
        <v>0.27000000004346747</v>
      </c>
      <c r="O946" s="7">
        <f t="shared" si="341"/>
        <v>-4088559.6347606373</v>
      </c>
      <c r="P946" s="11">
        <f t="shared" si="342"/>
        <v>0.44429847186295363</v>
      </c>
      <c r="Q946" s="12">
        <f t="shared" si="343"/>
        <v>0.55429847186295367</v>
      </c>
      <c r="R946" s="12">
        <f t="shared" si="344"/>
        <v>0.2842984718194862</v>
      </c>
      <c r="S946" s="12">
        <f t="shared" si="345"/>
        <v>1.0529573028656176</v>
      </c>
      <c r="T946" s="7">
        <f t="shared" si="346"/>
        <v>-75828363.420000002</v>
      </c>
      <c r="U946" s="7">
        <f t="shared" si="347"/>
        <v>7025055.5199999996</v>
      </c>
      <c r="V946" s="7">
        <f t="shared" si="347"/>
        <v>46205433.579999998</v>
      </c>
      <c r="W946" s="7">
        <f t="shared" si="347"/>
        <v>36647985.359999999</v>
      </c>
      <c r="X946" s="7">
        <f t="shared" si="347"/>
        <v>0</v>
      </c>
      <c r="Y946" s="7" t="str">
        <f t="shared" si="348"/>
        <v/>
      </c>
      <c r="Z946" s="7" t="str">
        <f t="shared" si="349"/>
        <v/>
      </c>
      <c r="AA946" s="7" t="str">
        <f t="shared" si="350"/>
        <v/>
      </c>
      <c r="AB946" s="7" t="str">
        <f t="shared" si="350"/>
        <v/>
      </c>
      <c r="AC946" s="8" t="str">
        <f t="shared" si="351"/>
        <v/>
      </c>
      <c r="AE946" s="9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>
        <v>6231301.5599999996</v>
      </c>
      <c r="AR946" s="7">
        <v>37688953.609999999</v>
      </c>
      <c r="AS946" s="7">
        <v>24021900.280000001</v>
      </c>
      <c r="AT946" s="7">
        <v>0</v>
      </c>
      <c r="AU946" s="7">
        <v>7653711.54</v>
      </c>
      <c r="AV946" s="7">
        <v>43292290.939999998</v>
      </c>
      <c r="AW946" s="7">
        <v>30259371.600000001</v>
      </c>
      <c r="AX946" s="7">
        <v>0</v>
      </c>
      <c r="AY946" s="7">
        <v>7025055.5199999996</v>
      </c>
      <c r="AZ946" s="7">
        <v>46205433.579999998</v>
      </c>
      <c r="BA946" s="7">
        <v>36647985.359999999</v>
      </c>
      <c r="BB946" s="7">
        <v>0</v>
      </c>
      <c r="BC946" s="7"/>
      <c r="BD946" s="7"/>
      <c r="BE946" s="7"/>
      <c r="BF946" s="7"/>
    </row>
    <row r="947" spans="1:58" hidden="1" x14ac:dyDescent="0.25">
      <c r="A947" s="3" t="s">
        <v>1138</v>
      </c>
      <c r="B947" s="3" t="str">
        <f t="shared" si="334"/>
        <v>RS</v>
      </c>
      <c r="C947" s="3" t="s">
        <v>1529</v>
      </c>
      <c r="D947" s="3">
        <v>6</v>
      </c>
      <c r="E947" s="11">
        <f t="shared" si="335"/>
        <v>0.19301504418738435</v>
      </c>
      <c r="F947" s="11">
        <f t="shared" si="336"/>
        <v>0.80698495581261565</v>
      </c>
      <c r="G947" s="7">
        <v>22.348320465494609</v>
      </c>
      <c r="H947" s="11">
        <f t="shared" si="337"/>
        <v>0.36069516806666685</v>
      </c>
      <c r="I947" s="7">
        <f t="shared" si="338"/>
        <v>-163989780.29220587</v>
      </c>
      <c r="J947" s="7">
        <v>51684140.380000003</v>
      </c>
      <c r="K947" s="12">
        <v>0.14410000000000001</v>
      </c>
      <c r="L947" s="7">
        <v>-16487240.779999999</v>
      </c>
      <c r="M947" s="10">
        <f t="shared" si="339"/>
        <v>0.31899999997639505</v>
      </c>
      <c r="N947" s="12">
        <f t="shared" si="340"/>
        <v>0.46309999997639506</v>
      </c>
      <c r="O947" s="7">
        <f t="shared" si="341"/>
        <v>-9839386.8175323512</v>
      </c>
      <c r="P947" s="11">
        <f t="shared" si="342"/>
        <v>0.19037535973684991</v>
      </c>
      <c r="Q947" s="12">
        <f t="shared" si="343"/>
        <v>0.33447535973684994</v>
      </c>
      <c r="R947" s="12">
        <f t="shared" si="344"/>
        <v>-0.12862464023954512</v>
      </c>
      <c r="S947" s="12">
        <f t="shared" si="345"/>
        <v>-0.27774700981667311</v>
      </c>
      <c r="T947" s="7">
        <f t="shared" si="346"/>
        <v>-256512655.78000003</v>
      </c>
      <c r="U947" s="7">
        <f t="shared" si="347"/>
        <v>105670159.73999999</v>
      </c>
      <c r="V947" s="7">
        <f t="shared" si="347"/>
        <v>207001854.19</v>
      </c>
      <c r="W947" s="7">
        <f t="shared" si="347"/>
        <v>155180961.33000001</v>
      </c>
      <c r="X947" s="7">
        <f t="shared" si="347"/>
        <v>0</v>
      </c>
      <c r="Y947" s="7" t="str">
        <f t="shared" si="348"/>
        <v/>
      </c>
      <c r="Z947" s="7" t="str">
        <f t="shared" si="349"/>
        <v/>
      </c>
      <c r="AA947" s="7" t="str">
        <f t="shared" si="350"/>
        <v/>
      </c>
      <c r="AB947" s="7" t="str">
        <f t="shared" si="350"/>
        <v/>
      </c>
      <c r="AC947" s="8" t="str">
        <f t="shared" si="351"/>
        <v/>
      </c>
      <c r="AE947" s="9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>
        <v>70679722.030000001</v>
      </c>
      <c r="AR947" s="7">
        <v>194220094.91999999</v>
      </c>
      <c r="AS947" s="7">
        <v>124654579.59</v>
      </c>
      <c r="AT947" s="7">
        <v>0</v>
      </c>
      <c r="AU947" s="7">
        <v>84963320.909999996</v>
      </c>
      <c r="AV947" s="7">
        <v>208460764.16</v>
      </c>
      <c r="AW947" s="7">
        <v>131646753.15000001</v>
      </c>
      <c r="AX947" s="7">
        <v>0</v>
      </c>
      <c r="AY947" s="7">
        <v>105670159.73999999</v>
      </c>
      <c r="AZ947" s="7">
        <v>207001854.19</v>
      </c>
      <c r="BA947" s="7">
        <v>155180961.33000001</v>
      </c>
      <c r="BB947" s="7">
        <v>0</v>
      </c>
      <c r="BC947" s="7"/>
      <c r="BD947" s="7"/>
      <c r="BE947" s="7"/>
      <c r="BF947" s="7"/>
    </row>
    <row r="948" spans="1:58" hidden="1" x14ac:dyDescent="0.25">
      <c r="A948" s="3" t="s">
        <v>658</v>
      </c>
      <c r="B948" s="3" t="str">
        <f t="shared" si="334"/>
        <v>PE</v>
      </c>
      <c r="C948" s="3" t="s">
        <v>1528</v>
      </c>
      <c r="D948" s="3">
        <v>5</v>
      </c>
      <c r="E948" s="11">
        <f t="shared" si="335"/>
        <v>0.45441710582206601</v>
      </c>
      <c r="F948" s="11">
        <f t="shared" si="336"/>
        <v>0.54558289417793393</v>
      </c>
      <c r="G948" s="7">
        <v>8.9466482033454664</v>
      </c>
      <c r="H948" s="11">
        <f t="shared" si="337"/>
        <v>9.762276439946066E-2</v>
      </c>
      <c r="I948" s="7">
        <f t="shared" si="338"/>
        <v>-160940160.4953509</v>
      </c>
      <c r="J948" s="7">
        <v>22953749.27</v>
      </c>
      <c r="K948" s="12">
        <v>0.16570000000000001</v>
      </c>
      <c r="L948" s="7">
        <v>-1721531.2</v>
      </c>
      <c r="M948" s="10">
        <f t="shared" si="339"/>
        <v>7.5000000206937867E-2</v>
      </c>
      <c r="N948" s="12">
        <f t="shared" si="340"/>
        <v>0.24070000020693788</v>
      </c>
      <c r="O948" s="7">
        <f t="shared" si="341"/>
        <v>-9656409.6297210529</v>
      </c>
      <c r="P948" s="11">
        <f t="shared" si="342"/>
        <v>0.42068986273809955</v>
      </c>
      <c r="Q948" s="12">
        <f t="shared" si="343"/>
        <v>0.58638986273809957</v>
      </c>
      <c r="R948" s="12">
        <f t="shared" si="344"/>
        <v>0.34568986253116168</v>
      </c>
      <c r="S948" s="12">
        <f t="shared" si="345"/>
        <v>1.4361855514497734</v>
      </c>
      <c r="T948" s="7">
        <f t="shared" si="346"/>
        <v>-178351308.24000001</v>
      </c>
      <c r="U948" s="7">
        <f t="shared" si="347"/>
        <v>2828751.97</v>
      </c>
      <c r="V948" s="7">
        <f t="shared" si="347"/>
        <v>97305422.930000007</v>
      </c>
      <c r="W948" s="7">
        <f t="shared" si="347"/>
        <v>83874637.280000001</v>
      </c>
      <c r="X948" s="7">
        <f t="shared" si="347"/>
        <v>0</v>
      </c>
      <c r="Y948" s="7" t="str">
        <f t="shared" si="348"/>
        <v/>
      </c>
      <c r="Z948" s="7" t="str">
        <f t="shared" si="349"/>
        <v/>
      </c>
      <c r="AA948" s="7" t="str">
        <f t="shared" si="350"/>
        <v/>
      </c>
      <c r="AB948" s="7" t="str">
        <f t="shared" si="350"/>
        <v/>
      </c>
      <c r="AC948" s="8" t="str">
        <f t="shared" si="351"/>
        <v/>
      </c>
      <c r="AE948" s="9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>
        <v>2828751.97</v>
      </c>
      <c r="AR948" s="7">
        <v>97305422.930000007</v>
      </c>
      <c r="AS948" s="7">
        <v>83874637.280000001</v>
      </c>
      <c r="AT948" s="7">
        <v>0</v>
      </c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</row>
    <row r="949" spans="1:58" hidden="1" x14ac:dyDescent="0.25">
      <c r="A949" s="3" t="s">
        <v>830</v>
      </c>
      <c r="B949" s="3" t="str">
        <f t="shared" si="334"/>
        <v>PR</v>
      </c>
      <c r="C949" s="3" t="s">
        <v>1529</v>
      </c>
      <c r="D949" s="3">
        <v>7</v>
      </c>
      <c r="E949" s="11">
        <f t="shared" si="335"/>
        <v>0.43213562463683292</v>
      </c>
      <c r="F949" s="11">
        <f t="shared" si="336"/>
        <v>0.56786437536316714</v>
      </c>
      <c r="G949" s="7">
        <v>36.179823253648784</v>
      </c>
      <c r="H949" s="11">
        <f t="shared" si="337"/>
        <v>0.41090465465366116</v>
      </c>
      <c r="I949" s="7">
        <f t="shared" si="338"/>
        <v>-8840626.2768852152</v>
      </c>
      <c r="J949" s="7">
        <v>3379857.77</v>
      </c>
      <c r="K949" s="12">
        <v>0.11</v>
      </c>
      <c r="L949" s="7">
        <v>-236590.04</v>
      </c>
      <c r="M949" s="10">
        <f t="shared" si="339"/>
        <v>6.9999998846105291E-2</v>
      </c>
      <c r="N949" s="12">
        <f t="shared" si="340"/>
        <v>0.17999999884610529</v>
      </c>
      <c r="O949" s="7">
        <f t="shared" si="341"/>
        <v>-530437.57661311293</v>
      </c>
      <c r="P949" s="11">
        <f t="shared" si="342"/>
        <v>0.15694079831445479</v>
      </c>
      <c r="Q949" s="12">
        <f t="shared" si="343"/>
        <v>0.26694079831445477</v>
      </c>
      <c r="R949" s="12">
        <f t="shared" si="344"/>
        <v>8.6940799468349483E-2</v>
      </c>
      <c r="S949" s="12">
        <f t="shared" si="345"/>
        <v>0.48300444458714309</v>
      </c>
      <c r="T949" s="7">
        <f t="shared" si="346"/>
        <v>-15007122.949999999</v>
      </c>
      <c r="U949" s="7">
        <f t="shared" si="347"/>
        <v>8123584.5300000003</v>
      </c>
      <c r="V949" s="7">
        <f t="shared" si="347"/>
        <v>8522010.5</v>
      </c>
      <c r="W949" s="7">
        <f t="shared" si="347"/>
        <v>14608696.98</v>
      </c>
      <c r="X949" s="7">
        <f t="shared" si="347"/>
        <v>0</v>
      </c>
      <c r="Y949" s="7" t="str">
        <f t="shared" si="348"/>
        <v/>
      </c>
      <c r="Z949" s="7" t="str">
        <f t="shared" si="349"/>
        <v/>
      </c>
      <c r="AA949" s="7" t="str">
        <f t="shared" si="350"/>
        <v/>
      </c>
      <c r="AB949" s="7" t="str">
        <f t="shared" si="350"/>
        <v/>
      </c>
      <c r="AC949" s="8" t="str">
        <f t="shared" si="351"/>
        <v/>
      </c>
      <c r="AE949" s="9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>
        <v>9074047.2899999991</v>
      </c>
      <c r="AR949" s="7">
        <v>6176724.3099999996</v>
      </c>
      <c r="AS949" s="7">
        <v>8977905.1699999999</v>
      </c>
      <c r="AT949" s="7">
        <v>6083207.9900000002</v>
      </c>
      <c r="AU949" s="7">
        <v>10839264.24</v>
      </c>
      <c r="AV949" s="7">
        <v>6659421.6399999997</v>
      </c>
      <c r="AW949" s="7">
        <v>11002531.779999999</v>
      </c>
      <c r="AX949" s="7">
        <v>0</v>
      </c>
      <c r="AY949" s="7">
        <v>8123584.5300000003</v>
      </c>
      <c r="AZ949" s="7">
        <v>8522010.5</v>
      </c>
      <c r="BA949" s="7">
        <v>14608696.98</v>
      </c>
      <c r="BB949" s="7">
        <v>0</v>
      </c>
      <c r="BC949" s="7"/>
      <c r="BD949" s="7"/>
      <c r="BE949" s="7"/>
      <c r="BF949" s="7"/>
    </row>
    <row r="950" spans="1:58" hidden="1" x14ac:dyDescent="0.25">
      <c r="A950" s="3" t="s">
        <v>23</v>
      </c>
      <c r="B950" s="3" t="str">
        <f t="shared" si="334"/>
        <v>AL</v>
      </c>
      <c r="C950" s="3" t="s">
        <v>1528</v>
      </c>
      <c r="D950" s="3">
        <v>6</v>
      </c>
      <c r="E950" s="11">
        <f t="shared" si="335"/>
        <v>0.20241025517754047</v>
      </c>
      <c r="F950" s="11">
        <f t="shared" si="336"/>
        <v>0.79758974482245959</v>
      </c>
      <c r="G950" s="7">
        <v>52.180136734105936</v>
      </c>
      <c r="H950" s="11">
        <f t="shared" si="337"/>
        <v>0.83236683885113205</v>
      </c>
      <c r="I950" s="7">
        <f t="shared" si="338"/>
        <v>-10014629.672116648</v>
      </c>
      <c r="J950" s="7">
        <v>7579248.4299999997</v>
      </c>
      <c r="K950" s="12">
        <v>0.12</v>
      </c>
      <c r="L950" s="7">
        <v>-530547.39</v>
      </c>
      <c r="M950" s="10">
        <f t="shared" si="339"/>
        <v>6.9999999986806088E-2</v>
      </c>
      <c r="N950" s="12">
        <f t="shared" si="340"/>
        <v>0.18999999998680608</v>
      </c>
      <c r="O950" s="7">
        <f t="shared" si="341"/>
        <v>-600877.78032699891</v>
      </c>
      <c r="P950" s="11">
        <f t="shared" si="342"/>
        <v>7.9279335659274461E-2</v>
      </c>
      <c r="Q950" s="12">
        <f t="shared" si="343"/>
        <v>0.19927933565927447</v>
      </c>
      <c r="R950" s="12">
        <f t="shared" si="344"/>
        <v>9.2793356724683862E-3</v>
      </c>
      <c r="S950" s="12">
        <f t="shared" si="345"/>
        <v>4.8838608805856554E-2</v>
      </c>
      <c r="T950" s="7">
        <f t="shared" si="346"/>
        <v>-59741339.980000004</v>
      </c>
      <c r="U950" s="7">
        <f t="shared" si="347"/>
        <v>2266776.5099999998</v>
      </c>
      <c r="V950" s="7">
        <f t="shared" si="347"/>
        <v>47649080.109999999</v>
      </c>
      <c r="W950" s="7">
        <f t="shared" si="347"/>
        <v>14359036.380000001</v>
      </c>
      <c r="X950" s="7">
        <f t="shared" si="347"/>
        <v>0</v>
      </c>
      <c r="Y950" s="7" t="str">
        <f t="shared" si="348"/>
        <v/>
      </c>
      <c r="Z950" s="7" t="str">
        <f t="shared" si="349"/>
        <v/>
      </c>
      <c r="AA950" s="7" t="str">
        <f t="shared" si="350"/>
        <v/>
      </c>
      <c r="AB950" s="7" t="str">
        <f t="shared" si="350"/>
        <v/>
      </c>
      <c r="AC950" s="8" t="str">
        <f t="shared" si="351"/>
        <v/>
      </c>
      <c r="AE950" s="9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>
        <v>2132772.13</v>
      </c>
      <c r="AR950" s="7">
        <v>38355599.520000003</v>
      </c>
      <c r="AS950" s="7">
        <v>11606140.01</v>
      </c>
      <c r="AT950" s="7">
        <v>0</v>
      </c>
      <c r="AU950" s="7">
        <v>2266776.5099999998</v>
      </c>
      <c r="AV950" s="7">
        <v>47649080.109999999</v>
      </c>
      <c r="AW950" s="7">
        <v>14359036.380000001</v>
      </c>
      <c r="AX950" s="7">
        <v>0</v>
      </c>
      <c r="AY950" s="7"/>
      <c r="AZ950" s="7"/>
      <c r="BA950" s="7"/>
      <c r="BB950" s="7"/>
      <c r="BC950" s="7"/>
      <c r="BD950" s="7"/>
      <c r="BE950" s="7"/>
      <c r="BF950" s="7"/>
    </row>
    <row r="951" spans="1:58" hidden="1" x14ac:dyDescent="0.25">
      <c r="A951" s="3" t="s">
        <v>938</v>
      </c>
      <c r="B951" s="3" t="str">
        <f t="shared" si="334"/>
        <v>RN</v>
      </c>
      <c r="C951" s="3" t="s">
        <v>1528</v>
      </c>
      <c r="D951" s="3">
        <v>7</v>
      </c>
      <c r="E951" s="11">
        <f t="shared" si="335"/>
        <v>0.19546576182569955</v>
      </c>
      <c r="F951" s="11">
        <f t="shared" si="336"/>
        <v>0.80453423817430048</v>
      </c>
      <c r="G951" s="7">
        <v>20.367610028985155</v>
      </c>
      <c r="H951" s="11">
        <f t="shared" si="337"/>
        <v>0.32772879236201624</v>
      </c>
      <c r="I951" s="7">
        <f t="shared" si="338"/>
        <v>-11510438.130814973</v>
      </c>
      <c r="J951" s="7">
        <v>4015931.0742857144</v>
      </c>
      <c r="K951" s="12">
        <v>0.13930000000000001</v>
      </c>
      <c r="L951" s="7">
        <v>-98309.28</v>
      </c>
      <c r="M951" s="10">
        <f t="shared" si="339"/>
        <v>2.4479822532184666E-2</v>
      </c>
      <c r="N951" s="12">
        <f t="shared" si="340"/>
        <v>0.16377982253218468</v>
      </c>
      <c r="O951" s="7">
        <f t="shared" si="341"/>
        <v>-690626.28784889833</v>
      </c>
      <c r="P951" s="11">
        <f t="shared" si="342"/>
        <v>0.17197164868466652</v>
      </c>
      <c r="Q951" s="12">
        <f t="shared" si="343"/>
        <v>0.3112716486846665</v>
      </c>
      <c r="R951" s="12">
        <f t="shared" si="344"/>
        <v>0.14749182615248183</v>
      </c>
      <c r="S951" s="12">
        <f t="shared" si="345"/>
        <v>0.90054943198816773</v>
      </c>
      <c r="T951" s="7">
        <f t="shared" si="346"/>
        <v>-17121718.140000001</v>
      </c>
      <c r="U951" s="7">
        <f t="shared" si="347"/>
        <v>2230873.9900000002</v>
      </c>
      <c r="V951" s="7">
        <f t="shared" si="347"/>
        <v>13775008.460000001</v>
      </c>
      <c r="W951" s="7">
        <f t="shared" si="347"/>
        <v>5577583.6699999999</v>
      </c>
      <c r="X951" s="7">
        <f t="shared" si="347"/>
        <v>0</v>
      </c>
      <c r="Y951" s="7" t="str">
        <f t="shared" si="348"/>
        <v/>
      </c>
      <c r="Z951" s="7" t="str">
        <f t="shared" si="349"/>
        <v/>
      </c>
      <c r="AA951" s="7" t="str">
        <f t="shared" si="350"/>
        <v/>
      </c>
      <c r="AB951" s="7" t="str">
        <f t="shared" si="350"/>
        <v/>
      </c>
      <c r="AC951" s="8" t="str">
        <f t="shared" si="351"/>
        <v/>
      </c>
      <c r="AE951" s="9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>
        <v>728356.79</v>
      </c>
      <c r="AR951" s="7">
        <v>16062022.93</v>
      </c>
      <c r="AS951" s="7">
        <v>736114.03</v>
      </c>
      <c r="AT951" s="7">
        <v>0</v>
      </c>
      <c r="AU951" s="7">
        <v>1134363.56</v>
      </c>
      <c r="AV951" s="7">
        <v>10239681.880000001</v>
      </c>
      <c r="AW951" s="7">
        <v>4849977.0199999996</v>
      </c>
      <c r="AX951" s="7">
        <v>0</v>
      </c>
      <c r="AY951" s="7">
        <v>2230873.9900000002</v>
      </c>
      <c r="AZ951" s="7">
        <v>13775008.460000001</v>
      </c>
      <c r="BA951" s="7">
        <v>5577583.6699999999</v>
      </c>
      <c r="BB951" s="7">
        <v>0</v>
      </c>
      <c r="BC951" s="7"/>
      <c r="BD951" s="7"/>
      <c r="BE951" s="7"/>
      <c r="BF951" s="7"/>
    </row>
    <row r="952" spans="1:58" hidden="1" x14ac:dyDescent="0.25">
      <c r="A952" s="3" t="s">
        <v>970</v>
      </c>
      <c r="B952" s="3" t="str">
        <f t="shared" si="334"/>
        <v>RO</v>
      </c>
      <c r="C952" s="3" t="s">
        <v>1527</v>
      </c>
      <c r="D952" s="3">
        <v>6</v>
      </c>
      <c r="E952" s="11">
        <f t="shared" si="335"/>
        <v>0</v>
      </c>
      <c r="F952" s="11">
        <f t="shared" si="336"/>
        <v>1</v>
      </c>
      <c r="G952" s="7">
        <v>15.373193393923335</v>
      </c>
      <c r="H952" s="11">
        <f t="shared" si="337"/>
        <v>0.30746386787846669</v>
      </c>
      <c r="I952" s="7">
        <f t="shared" si="338"/>
        <v>-32420356.218383126</v>
      </c>
      <c r="J952" s="7">
        <v>23543533.234285712</v>
      </c>
      <c r="K952" s="12">
        <v>0.12570000000000001</v>
      </c>
      <c r="L952" s="7">
        <v>-787979.7</v>
      </c>
      <c r="M952" s="10">
        <f t="shared" si="339"/>
        <v>3.3469050382484211E-2</v>
      </c>
      <c r="N952" s="12">
        <f t="shared" si="340"/>
        <v>0.15916905038248422</v>
      </c>
      <c r="O952" s="7">
        <f t="shared" si="341"/>
        <v>-1945221.3731029874</v>
      </c>
      <c r="P952" s="11">
        <f t="shared" si="342"/>
        <v>8.2622321541365853E-2</v>
      </c>
      <c r="Q952" s="12">
        <f t="shared" si="343"/>
        <v>0.20832232154136587</v>
      </c>
      <c r="R952" s="12">
        <f t="shared" si="344"/>
        <v>4.9153271158881656E-2</v>
      </c>
      <c r="S952" s="12">
        <f t="shared" si="345"/>
        <v>0.30881173846778665</v>
      </c>
      <c r="T952" s="7">
        <f t="shared" si="346"/>
        <v>-46813956.289999999</v>
      </c>
      <c r="U952" s="7">
        <f t="shared" si="347"/>
        <v>63997216.560000002</v>
      </c>
      <c r="V952" s="7">
        <f t="shared" si="347"/>
        <v>76933594.980000004</v>
      </c>
      <c r="W952" s="7">
        <f t="shared" si="347"/>
        <v>33877577.869999997</v>
      </c>
      <c r="X952" s="7">
        <f t="shared" si="347"/>
        <v>0</v>
      </c>
      <c r="Y952" s="7" t="str">
        <f t="shared" si="348"/>
        <v/>
      </c>
      <c r="Z952" s="7" t="str">
        <f t="shared" si="349"/>
        <v/>
      </c>
      <c r="AA952" s="7" t="str">
        <f t="shared" si="350"/>
        <v/>
      </c>
      <c r="AB952" s="7" t="str">
        <f t="shared" si="350"/>
        <v/>
      </c>
      <c r="AC952" s="8" t="str">
        <f t="shared" si="351"/>
        <v/>
      </c>
      <c r="AE952" s="9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>
        <v>50041964.219999999</v>
      </c>
      <c r="AR952" s="7">
        <v>58250651.829999998</v>
      </c>
      <c r="AS952" s="7">
        <v>16938057.800000001</v>
      </c>
      <c r="AT952" s="7">
        <v>0</v>
      </c>
      <c r="AU952" s="7">
        <v>60539780.090000004</v>
      </c>
      <c r="AV952" s="7">
        <v>46779028.829999998</v>
      </c>
      <c r="AW952" s="7">
        <v>26177751.09</v>
      </c>
      <c r="AX952" s="7">
        <v>0</v>
      </c>
      <c r="AY952" s="7">
        <v>63997216.560000002</v>
      </c>
      <c r="AZ952" s="7">
        <v>76933594.980000004</v>
      </c>
      <c r="BA952" s="7">
        <v>33877577.869999997</v>
      </c>
      <c r="BB952" s="7">
        <v>0</v>
      </c>
      <c r="BC952" s="7"/>
      <c r="BD952" s="7"/>
      <c r="BE952" s="7"/>
      <c r="BF952" s="7"/>
    </row>
    <row r="953" spans="1:58" hidden="1" x14ac:dyDescent="0.25">
      <c r="A953" s="3" t="s">
        <v>1428</v>
      </c>
      <c r="B953" s="3" t="str">
        <f t="shared" si="334"/>
        <v>SP</v>
      </c>
      <c r="C953" s="3" t="s">
        <v>1530</v>
      </c>
      <c r="D953" s="3">
        <v>7</v>
      </c>
      <c r="E953" s="11">
        <f t="shared" si="335"/>
        <v>0</v>
      </c>
      <c r="F953" s="11">
        <f t="shared" si="336"/>
        <v>1</v>
      </c>
      <c r="G953" s="7">
        <v>25.120824247746622</v>
      </c>
      <c r="H953" s="11">
        <f t="shared" si="337"/>
        <v>0.50241648495493241</v>
      </c>
      <c r="I953" s="7">
        <f t="shared" si="338"/>
        <v>-10221367.198844032</v>
      </c>
      <c r="J953" s="7">
        <v>22909818.75</v>
      </c>
      <c r="K953" s="12">
        <v>0.11</v>
      </c>
      <c r="L953" s="7">
        <v>-1134036.03</v>
      </c>
      <c r="M953" s="10">
        <f t="shared" si="339"/>
        <v>4.9500000081842639E-2</v>
      </c>
      <c r="N953" s="12">
        <f t="shared" si="340"/>
        <v>0.15950000008184265</v>
      </c>
      <c r="O953" s="7">
        <f t="shared" si="341"/>
        <v>-613282.03193064197</v>
      </c>
      <c r="P953" s="11">
        <f t="shared" si="342"/>
        <v>2.6769396939495298E-2</v>
      </c>
      <c r="Q953" s="12">
        <f t="shared" si="343"/>
        <v>0.1367693969394953</v>
      </c>
      <c r="R953" s="12">
        <f t="shared" si="344"/>
        <v>-2.2730603142347344E-2</v>
      </c>
      <c r="S953" s="12">
        <f t="shared" si="345"/>
        <v>-0.14251161837419324</v>
      </c>
      <c r="T953" s="7">
        <f t="shared" si="346"/>
        <v>-20542013.329999998</v>
      </c>
      <c r="U953" s="7">
        <f t="shared" si="347"/>
        <v>48633232.369999997</v>
      </c>
      <c r="V953" s="7">
        <f t="shared" si="347"/>
        <v>41261578.409999996</v>
      </c>
      <c r="W953" s="7">
        <f t="shared" si="347"/>
        <v>32381350.809999999</v>
      </c>
      <c r="X953" s="7">
        <f t="shared" si="347"/>
        <v>4467683.5199999996</v>
      </c>
      <c r="Y953" s="7" t="str">
        <f t="shared" si="348"/>
        <v/>
      </c>
      <c r="Z953" s="7" t="str">
        <f t="shared" si="349"/>
        <v/>
      </c>
      <c r="AA953" s="7" t="str">
        <f t="shared" si="350"/>
        <v/>
      </c>
      <c r="AB953" s="7" t="str">
        <f t="shared" si="350"/>
        <v/>
      </c>
      <c r="AC953" s="8" t="str">
        <f t="shared" si="351"/>
        <v/>
      </c>
      <c r="AE953" s="9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>
        <v>34622539.469999999</v>
      </c>
      <c r="AR953" s="7">
        <v>81956813.319999993</v>
      </c>
      <c r="AS953" s="7">
        <v>19805191.43</v>
      </c>
      <c r="AT953" s="7">
        <v>0</v>
      </c>
      <c r="AU953" s="7">
        <v>40422855.130000003</v>
      </c>
      <c r="AV953" s="7">
        <v>39993544.020000003</v>
      </c>
      <c r="AW953" s="7">
        <v>29876240.829999998</v>
      </c>
      <c r="AX953" s="7">
        <v>4616191.87</v>
      </c>
      <c r="AY953" s="7">
        <v>48633232.369999997</v>
      </c>
      <c r="AZ953" s="7">
        <v>41261578.409999996</v>
      </c>
      <c r="BA953" s="7">
        <v>32381350.809999999</v>
      </c>
      <c r="BB953" s="7">
        <v>4467683.5199999996</v>
      </c>
      <c r="BC953" s="7"/>
      <c r="BD953" s="7"/>
      <c r="BE953" s="7"/>
      <c r="BF953" s="7"/>
    </row>
    <row r="954" spans="1:58" hidden="1" x14ac:dyDescent="0.25">
      <c r="A954" s="3" t="s">
        <v>213</v>
      </c>
      <c r="B954" s="3" t="str">
        <f t="shared" si="334"/>
        <v>GO</v>
      </c>
      <c r="C954" s="3" t="s">
        <v>1526</v>
      </c>
      <c r="D954" s="3">
        <v>7</v>
      </c>
      <c r="E954" s="11">
        <f t="shared" si="335"/>
        <v>0.4530603113717786</v>
      </c>
      <c r="F954" s="11">
        <f t="shared" si="336"/>
        <v>0.5469396886282214</v>
      </c>
      <c r="G954" s="7">
        <v>14.962838259031821</v>
      </c>
      <c r="H954" s="11">
        <f t="shared" si="337"/>
        <v>0.16367540196778607</v>
      </c>
      <c r="I954" s="7">
        <f t="shared" si="338"/>
        <v>-20218842.954404596</v>
      </c>
      <c r="J954" s="7">
        <v>5680288.8300000001</v>
      </c>
      <c r="K954" s="12">
        <v>0.11</v>
      </c>
      <c r="L954" s="7">
        <v>-624831.77</v>
      </c>
      <c r="M954" s="10">
        <f t="shared" si="339"/>
        <v>0.1099999997711384</v>
      </c>
      <c r="N954" s="12">
        <f t="shared" si="340"/>
        <v>0.2199999997711384</v>
      </c>
      <c r="O954" s="7">
        <f t="shared" si="341"/>
        <v>-1213130.5772642756</v>
      </c>
      <c r="P954" s="11">
        <f t="shared" si="342"/>
        <v>0.21356846695140247</v>
      </c>
      <c r="Q954" s="12">
        <f t="shared" si="343"/>
        <v>0.32356846695140246</v>
      </c>
      <c r="R954" s="12">
        <f t="shared" si="344"/>
        <v>0.10356846718026405</v>
      </c>
      <c r="S954" s="12">
        <f t="shared" si="345"/>
        <v>0.47076576040001927</v>
      </c>
      <c r="T954" s="7">
        <f t="shared" si="346"/>
        <v>-24175831.969999999</v>
      </c>
      <c r="U954" s="7">
        <f t="shared" si="347"/>
        <v>4619830.6500000004</v>
      </c>
      <c r="V954" s="7">
        <f t="shared" si="347"/>
        <v>13222722.01</v>
      </c>
      <c r="W954" s="7">
        <f t="shared" si="347"/>
        <v>15572940.609999999</v>
      </c>
      <c r="X954" s="7">
        <f t="shared" si="347"/>
        <v>0</v>
      </c>
      <c r="Y954" s="7" t="str">
        <f t="shared" si="348"/>
        <v/>
      </c>
      <c r="Z954" s="7" t="str">
        <f t="shared" si="349"/>
        <v/>
      </c>
      <c r="AA954" s="7" t="str">
        <f t="shared" si="350"/>
        <v/>
      </c>
      <c r="AB954" s="7" t="str">
        <f t="shared" si="350"/>
        <v/>
      </c>
      <c r="AC954" s="8" t="str">
        <f t="shared" si="351"/>
        <v/>
      </c>
      <c r="AE954" s="9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>
        <v>3157207.87</v>
      </c>
      <c r="AR954" s="7">
        <v>8693418.3399999999</v>
      </c>
      <c r="AS954" s="7">
        <v>17159015.940000001</v>
      </c>
      <c r="AT954" s="7">
        <v>0</v>
      </c>
      <c r="AU954" s="7">
        <v>3877951.39</v>
      </c>
      <c r="AV954" s="7">
        <v>12263439.390000001</v>
      </c>
      <c r="AW954" s="7">
        <v>15457932.77</v>
      </c>
      <c r="AX954" s="7">
        <v>0</v>
      </c>
      <c r="AY954" s="7">
        <v>4619830.6500000004</v>
      </c>
      <c r="AZ954" s="7">
        <v>13222722.01</v>
      </c>
      <c r="BA954" s="7">
        <v>15572940.609999999</v>
      </c>
      <c r="BB954" s="7">
        <v>0</v>
      </c>
      <c r="BC954" s="7"/>
      <c r="BD954" s="7"/>
      <c r="BE954" s="7"/>
      <c r="BF954" s="7"/>
    </row>
    <row r="955" spans="1:58" hidden="1" x14ac:dyDescent="0.25">
      <c r="A955" s="3" t="s">
        <v>83</v>
      </c>
      <c r="B955" s="3" t="str">
        <f t="shared" si="334"/>
        <v>CE</v>
      </c>
      <c r="C955" s="3" t="s">
        <v>1528</v>
      </c>
      <c r="D955" s="3">
        <v>5</v>
      </c>
      <c r="E955" s="11">
        <f t="shared" si="335"/>
        <v>0</v>
      </c>
      <c r="F955" s="11">
        <f t="shared" si="336"/>
        <v>1</v>
      </c>
      <c r="G955" s="7">
        <v>19.33076832415238</v>
      </c>
      <c r="H955" s="11">
        <f t="shared" si="337"/>
        <v>0.38661536648304762</v>
      </c>
      <c r="I955" s="7">
        <f t="shared" si="338"/>
        <v>-61519344.898319215</v>
      </c>
      <c r="J955" s="7">
        <v>32654385.240000002</v>
      </c>
      <c r="K955" s="12">
        <v>0.11</v>
      </c>
      <c r="L955" s="7">
        <v>-833379.83</v>
      </c>
      <c r="M955" s="10">
        <f t="shared" si="339"/>
        <v>2.5521222459859726E-2</v>
      </c>
      <c r="N955" s="12">
        <f t="shared" si="340"/>
        <v>0.13552122245985973</v>
      </c>
      <c r="O955" s="7">
        <f t="shared" si="341"/>
        <v>-3691160.6938991528</v>
      </c>
      <c r="P955" s="11">
        <f t="shared" si="342"/>
        <v>0.11303721282058203</v>
      </c>
      <c r="Q955" s="12">
        <f t="shared" si="343"/>
        <v>0.22303721282058203</v>
      </c>
      <c r="R955" s="12">
        <f t="shared" si="344"/>
        <v>8.7515990360722301E-2</v>
      </c>
      <c r="S955" s="12">
        <f t="shared" si="345"/>
        <v>0.64577332444476587</v>
      </c>
      <c r="T955" s="7">
        <f t="shared" si="346"/>
        <v>-100294890.89999999</v>
      </c>
      <c r="U955" s="7">
        <f t="shared" si="347"/>
        <v>21707081.350000001</v>
      </c>
      <c r="V955" s="7">
        <f t="shared" si="347"/>
        <v>106457048.98999999</v>
      </c>
      <c r="W955" s="7">
        <f t="shared" si="347"/>
        <v>15893415.68</v>
      </c>
      <c r="X955" s="7">
        <f t="shared" si="347"/>
        <v>348492.42</v>
      </c>
      <c r="Y955" s="7" t="str">
        <f t="shared" si="348"/>
        <v/>
      </c>
      <c r="Z955" s="7" t="str">
        <f t="shared" si="349"/>
        <v/>
      </c>
      <c r="AA955" s="7" t="str">
        <f t="shared" si="350"/>
        <v/>
      </c>
      <c r="AB955" s="7" t="str">
        <f t="shared" si="350"/>
        <v/>
      </c>
      <c r="AC955" s="8" t="str">
        <f t="shared" si="351"/>
        <v/>
      </c>
      <c r="AE955" s="9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>
        <v>22087413.920000002</v>
      </c>
      <c r="AR955" s="7">
        <v>58906968.18</v>
      </c>
      <c r="AS955" s="7">
        <v>14140743.34</v>
      </c>
      <c r="AT955" s="7">
        <v>493186.85</v>
      </c>
      <c r="AU955" s="7">
        <v>21707081.350000001</v>
      </c>
      <c r="AV955" s="7">
        <v>106457048.98999999</v>
      </c>
      <c r="AW955" s="7">
        <v>15893415.68</v>
      </c>
      <c r="AX955" s="7">
        <v>348492.42</v>
      </c>
      <c r="AY955" s="7"/>
      <c r="AZ955" s="7"/>
      <c r="BA955" s="7"/>
      <c r="BB955" s="7"/>
      <c r="BC955" s="7"/>
      <c r="BD955" s="7"/>
      <c r="BE955" s="7"/>
      <c r="BF955" s="7"/>
    </row>
    <row r="956" spans="1:58" hidden="1" x14ac:dyDescent="0.25">
      <c r="A956" s="3" t="s">
        <v>268</v>
      </c>
      <c r="B956" s="3" t="str">
        <f t="shared" si="334"/>
        <v>MA</v>
      </c>
      <c r="C956" s="3" t="s">
        <v>1528</v>
      </c>
      <c r="D956" s="3">
        <v>4</v>
      </c>
      <c r="E956" s="11">
        <f t="shared" si="335"/>
        <v>0.19359916627250137</v>
      </c>
      <c r="F956" s="11">
        <f t="shared" si="336"/>
        <v>0.8064008337274986</v>
      </c>
      <c r="G956" s="7">
        <v>51.011984582627122</v>
      </c>
      <c r="H956" s="11">
        <f t="shared" si="337"/>
        <v>0.82272213795049642</v>
      </c>
      <c r="I956" s="7">
        <f t="shared" si="338"/>
        <v>-28863189.197138391</v>
      </c>
      <c r="J956" s="7">
        <v>49710380.499999993</v>
      </c>
      <c r="K956" s="12">
        <v>0.14050000000000001</v>
      </c>
      <c r="L956" s="7">
        <v>-4387951.6100000003</v>
      </c>
      <c r="M956" s="10">
        <f t="shared" si="339"/>
        <v>8.8270328367331674E-2</v>
      </c>
      <c r="N956" s="12">
        <f t="shared" si="340"/>
        <v>0.22877032836733169</v>
      </c>
      <c r="O956" s="7">
        <f t="shared" si="341"/>
        <v>-1731791.3518283034</v>
      </c>
      <c r="P956" s="11">
        <f t="shared" si="342"/>
        <v>3.4837620118966975E-2</v>
      </c>
      <c r="Q956" s="12">
        <f t="shared" si="343"/>
        <v>0.17533762011896697</v>
      </c>
      <c r="R956" s="12">
        <f t="shared" si="344"/>
        <v>-5.3432708248364713E-2</v>
      </c>
      <c r="S956" s="12">
        <f t="shared" si="345"/>
        <v>-0.23356485357912737</v>
      </c>
      <c r="T956" s="7">
        <f t="shared" si="346"/>
        <v>-162813274.38999999</v>
      </c>
      <c r="U956" s="7">
        <f t="shared" si="347"/>
        <v>21189212.34</v>
      </c>
      <c r="V956" s="7">
        <f t="shared" si="347"/>
        <v>131292760.20999999</v>
      </c>
      <c r="W956" s="7">
        <f t="shared" si="347"/>
        <v>61710668.659999996</v>
      </c>
      <c r="X956" s="7">
        <f t="shared" si="347"/>
        <v>9000942.1400000006</v>
      </c>
      <c r="Y956" s="7" t="str">
        <f t="shared" si="348"/>
        <v/>
      </c>
      <c r="Z956" s="7" t="str">
        <f t="shared" si="349"/>
        <v/>
      </c>
      <c r="AA956" s="7" t="str">
        <f t="shared" si="350"/>
        <v/>
      </c>
      <c r="AB956" s="7" t="str">
        <f t="shared" si="350"/>
        <v/>
      </c>
      <c r="AC956" s="8" t="str">
        <f t="shared" si="351"/>
        <v/>
      </c>
      <c r="AE956" s="9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>
        <v>13815241.74</v>
      </c>
      <c r="AR956" s="7">
        <v>92582568.159999996</v>
      </c>
      <c r="AS956" s="7">
        <v>26367125.93</v>
      </c>
      <c r="AT956" s="7">
        <v>8225471.9800000004</v>
      </c>
      <c r="AU956" s="7">
        <v>21189212.34</v>
      </c>
      <c r="AV956" s="7">
        <v>131292760.20999999</v>
      </c>
      <c r="AW956" s="7">
        <v>61710668.659999996</v>
      </c>
      <c r="AX956" s="7">
        <v>9000942.1400000006</v>
      </c>
      <c r="AY956" s="7"/>
      <c r="AZ956" s="7"/>
      <c r="BA956" s="7"/>
      <c r="BB956" s="7"/>
      <c r="BC956" s="7"/>
      <c r="BD956" s="7"/>
      <c r="BE956" s="7"/>
      <c r="BF956" s="7"/>
    </row>
    <row r="957" spans="1:58" hidden="1" x14ac:dyDescent="0.25">
      <c r="A957" s="3" t="s">
        <v>214</v>
      </c>
      <c r="B957" s="3" t="str">
        <f t="shared" si="334"/>
        <v>GO</v>
      </c>
      <c r="C957" s="3" t="s">
        <v>1526</v>
      </c>
      <c r="D957" s="3">
        <v>6</v>
      </c>
      <c r="E957" s="11">
        <f t="shared" si="335"/>
        <v>0.11149719387837023</v>
      </c>
      <c r="F957" s="11">
        <f t="shared" si="336"/>
        <v>0.8885028061216298</v>
      </c>
      <c r="G957" s="7">
        <v>21.504813786877119</v>
      </c>
      <c r="H957" s="11">
        <f t="shared" si="337"/>
        <v>0.38214174789526867</v>
      </c>
      <c r="I957" s="7">
        <f t="shared" si="338"/>
        <v>-85760346.547154322</v>
      </c>
      <c r="J957" s="7">
        <v>22814763.66</v>
      </c>
      <c r="K957" s="12">
        <v>0.11</v>
      </c>
      <c r="L957" s="7">
        <v>-1067730.94</v>
      </c>
      <c r="M957" s="10">
        <f t="shared" si="339"/>
        <v>4.6800000031207857E-2</v>
      </c>
      <c r="N957" s="12">
        <f t="shared" si="340"/>
        <v>0.15680000003120786</v>
      </c>
      <c r="O957" s="7">
        <f t="shared" si="341"/>
        <v>-5145620.7928292593</v>
      </c>
      <c r="P957" s="11">
        <f t="shared" si="342"/>
        <v>0.22553907940983067</v>
      </c>
      <c r="Q957" s="12">
        <f t="shared" si="343"/>
        <v>0.33553907940983069</v>
      </c>
      <c r="R957" s="12">
        <f t="shared" si="344"/>
        <v>0.17873907937862282</v>
      </c>
      <c r="S957" s="12">
        <f t="shared" si="345"/>
        <v>1.139917597851074</v>
      </c>
      <c r="T957" s="7">
        <f t="shared" si="346"/>
        <v>-138802623.82999998</v>
      </c>
      <c r="U957" s="7">
        <f t="shared" si="347"/>
        <v>9482691.6500000004</v>
      </c>
      <c r="V957" s="7">
        <f t="shared" si="347"/>
        <v>123326520.77</v>
      </c>
      <c r="W957" s="7">
        <f t="shared" si="347"/>
        <v>24958794.710000001</v>
      </c>
      <c r="X957" s="7">
        <f t="shared" si="347"/>
        <v>0</v>
      </c>
      <c r="Y957" s="7" t="str">
        <f t="shared" si="348"/>
        <v/>
      </c>
      <c r="Z957" s="7" t="str">
        <f t="shared" si="349"/>
        <v/>
      </c>
      <c r="AA957" s="7" t="str">
        <f t="shared" si="350"/>
        <v/>
      </c>
      <c r="AB957" s="7" t="str">
        <f t="shared" si="350"/>
        <v/>
      </c>
      <c r="AC957" s="8" t="str">
        <f t="shared" si="351"/>
        <v/>
      </c>
      <c r="AE957" s="9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>
        <v>2712969.83</v>
      </c>
      <c r="AR957" s="7">
        <v>46079425.850000001</v>
      </c>
      <c r="AS957" s="7">
        <v>734074.59</v>
      </c>
      <c r="AT957" s="7">
        <v>0</v>
      </c>
      <c r="AU957" s="7">
        <v>5845016.1799999997</v>
      </c>
      <c r="AV957" s="7">
        <v>59680947.219999999</v>
      </c>
      <c r="AW957" s="7">
        <v>13513157.42</v>
      </c>
      <c r="AX957" s="7">
        <v>0</v>
      </c>
      <c r="AY957" s="7">
        <v>9482691.6500000004</v>
      </c>
      <c r="AZ957" s="7">
        <v>123326520.77</v>
      </c>
      <c r="BA957" s="7">
        <v>24958794.710000001</v>
      </c>
      <c r="BB957" s="7">
        <v>0</v>
      </c>
      <c r="BC957" s="7"/>
      <c r="BD957" s="7"/>
      <c r="BE957" s="7"/>
      <c r="BF957" s="7"/>
    </row>
    <row r="958" spans="1:58" hidden="1" x14ac:dyDescent="0.25">
      <c r="A958" s="3" t="s">
        <v>392</v>
      </c>
      <c r="B958" s="3" t="str">
        <f t="shared" si="334"/>
        <v>MG</v>
      </c>
      <c r="C958" s="3" t="s">
        <v>1530</v>
      </c>
      <c r="D958" s="3">
        <v>6</v>
      </c>
      <c r="E958" s="11">
        <f t="shared" si="335"/>
        <v>0.24067611517626586</v>
      </c>
      <c r="F958" s="11">
        <f t="shared" si="336"/>
        <v>0.75932388482373414</v>
      </c>
      <c r="G958" s="7">
        <v>20.020910596847415</v>
      </c>
      <c r="H958" s="11">
        <f t="shared" si="337"/>
        <v>0.30404711224213687</v>
      </c>
      <c r="I958" s="7">
        <f t="shared" si="338"/>
        <v>-20272406.552245069</v>
      </c>
      <c r="J958" s="7">
        <v>7076223.4500000002</v>
      </c>
      <c r="K958" s="12">
        <v>0.11</v>
      </c>
      <c r="L958" s="7">
        <v>-424573.41</v>
      </c>
      <c r="M958" s="10">
        <f t="shared" si="339"/>
        <v>6.0000000423954952E-2</v>
      </c>
      <c r="N958" s="12">
        <f t="shared" si="340"/>
        <v>0.17000000042395497</v>
      </c>
      <c r="O958" s="7">
        <f t="shared" si="341"/>
        <v>-1216344.3931347041</v>
      </c>
      <c r="P958" s="11">
        <f t="shared" si="342"/>
        <v>0.17189174447772759</v>
      </c>
      <c r="Q958" s="12">
        <f t="shared" si="343"/>
        <v>0.28189174447772758</v>
      </c>
      <c r="R958" s="12">
        <f t="shared" si="344"/>
        <v>0.11189174405377261</v>
      </c>
      <c r="S958" s="12">
        <f t="shared" si="345"/>
        <v>0.65818672808665335</v>
      </c>
      <c r="T958" s="7">
        <f t="shared" si="346"/>
        <v>-29128992.649999999</v>
      </c>
      <c r="U958" s="7">
        <f t="shared" si="347"/>
        <v>9418693.5</v>
      </c>
      <c r="V958" s="7">
        <f t="shared" si="347"/>
        <v>22118339.859999999</v>
      </c>
      <c r="W958" s="7">
        <f t="shared" si="347"/>
        <v>17493390.32</v>
      </c>
      <c r="X958" s="7">
        <f t="shared" si="347"/>
        <v>1064044.03</v>
      </c>
      <c r="Y958" s="7" t="str">
        <f t="shared" si="348"/>
        <v/>
      </c>
      <c r="Z958" s="7" t="str">
        <f t="shared" si="349"/>
        <v/>
      </c>
      <c r="AA958" s="7" t="str">
        <f t="shared" si="350"/>
        <v/>
      </c>
      <c r="AB958" s="7" t="str">
        <f t="shared" si="350"/>
        <v/>
      </c>
      <c r="AC958" s="8" t="str">
        <f t="shared" si="351"/>
        <v/>
      </c>
      <c r="AE958" s="9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>
        <v>9061463.9600000009</v>
      </c>
      <c r="AR958" s="7">
        <v>10011295.74</v>
      </c>
      <c r="AS958" s="7">
        <v>11645976.24</v>
      </c>
      <c r="AT958" s="7">
        <v>0</v>
      </c>
      <c r="AU958" s="7">
        <v>8852866.8599999994</v>
      </c>
      <c r="AV958" s="7">
        <v>11258512.619999999</v>
      </c>
      <c r="AW958" s="7">
        <v>14134505.33</v>
      </c>
      <c r="AX958" s="7">
        <v>0</v>
      </c>
      <c r="AY958" s="7">
        <v>9418693.5</v>
      </c>
      <c r="AZ958" s="7">
        <v>22118339.859999999</v>
      </c>
      <c r="BA958" s="7">
        <v>17493390.32</v>
      </c>
      <c r="BB958" s="7">
        <v>1064044.03</v>
      </c>
      <c r="BC958" s="7"/>
      <c r="BD958" s="7"/>
      <c r="BE958" s="7"/>
      <c r="BF958" s="7"/>
    </row>
    <row r="959" spans="1:58" hidden="1" x14ac:dyDescent="0.25">
      <c r="A959" s="3" t="s">
        <v>393</v>
      </c>
      <c r="B959" s="3" t="str">
        <f t="shared" si="334"/>
        <v>MG</v>
      </c>
      <c r="C959" s="3" t="s">
        <v>1530</v>
      </c>
      <c r="D959" s="3">
        <v>7</v>
      </c>
      <c r="E959" s="11">
        <f t="shared" si="335"/>
        <v>0.41598511259467974</v>
      </c>
      <c r="F959" s="11">
        <f t="shared" si="336"/>
        <v>0.58401488740532026</v>
      </c>
      <c r="G959" s="7">
        <v>53.500638755435943</v>
      </c>
      <c r="H959" s="11">
        <f t="shared" si="337"/>
        <v>0.62490339037737275</v>
      </c>
      <c r="I959" s="7">
        <f t="shared" si="338"/>
        <v>-5718911.8389669107</v>
      </c>
      <c r="J959" s="7">
        <v>3381031.16</v>
      </c>
      <c r="K959" s="12">
        <v>0.11</v>
      </c>
      <c r="L959" s="7">
        <v>-364539.36</v>
      </c>
      <c r="M959" s="10">
        <f t="shared" si="339"/>
        <v>0.10781898857152206</v>
      </c>
      <c r="N959" s="12">
        <f t="shared" si="340"/>
        <v>0.21781898857152204</v>
      </c>
      <c r="O959" s="7">
        <f t="shared" si="341"/>
        <v>-343134.71033801464</v>
      </c>
      <c r="P959" s="11">
        <f t="shared" si="342"/>
        <v>0.10148818336770804</v>
      </c>
      <c r="Q959" s="12">
        <f t="shared" si="343"/>
        <v>0.21148818336770803</v>
      </c>
      <c r="R959" s="12">
        <f t="shared" si="344"/>
        <v>-6.3308052038140161E-3</v>
      </c>
      <c r="S959" s="12">
        <f t="shared" si="345"/>
        <v>-2.9064523921133123E-2</v>
      </c>
      <c r="T959" s="7">
        <f t="shared" si="346"/>
        <v>-15246503.680000003</v>
      </c>
      <c r="U959" s="7">
        <f t="shared" si="347"/>
        <v>104016.79</v>
      </c>
      <c r="V959" s="7">
        <f t="shared" si="347"/>
        <v>8904185.1300000008</v>
      </c>
      <c r="W959" s="7">
        <f t="shared" si="347"/>
        <v>7396244.4500000002</v>
      </c>
      <c r="X959" s="7">
        <f t="shared" si="347"/>
        <v>949909.11</v>
      </c>
      <c r="Y959" s="7" t="str">
        <f t="shared" si="348"/>
        <v/>
      </c>
      <c r="Z959" s="7" t="str">
        <f t="shared" si="349"/>
        <v/>
      </c>
      <c r="AA959" s="7" t="str">
        <f t="shared" si="350"/>
        <v/>
      </c>
      <c r="AB959" s="7" t="str">
        <f t="shared" si="350"/>
        <v/>
      </c>
      <c r="AC959" s="8" t="str">
        <f t="shared" si="351"/>
        <v/>
      </c>
      <c r="AE959" s="9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>
        <v>104016.79</v>
      </c>
      <c r="AR959" s="7">
        <v>8904185.1300000008</v>
      </c>
      <c r="AS959" s="7">
        <v>7396244.4500000002</v>
      </c>
      <c r="AT959" s="7">
        <v>949909.11</v>
      </c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</row>
    <row r="960" spans="1:58" hidden="1" x14ac:dyDescent="0.25">
      <c r="A960" s="3" t="s">
        <v>659</v>
      </c>
      <c r="B960" s="3" t="str">
        <f t="shared" si="334"/>
        <v>PE</v>
      </c>
      <c r="C960" s="3" t="s">
        <v>1528</v>
      </c>
      <c r="D960" s="3">
        <v>5</v>
      </c>
      <c r="E960" s="11">
        <f t="shared" si="335"/>
        <v>0.57592915666537003</v>
      </c>
      <c r="F960" s="11">
        <f t="shared" si="336"/>
        <v>0.42407084333462997</v>
      </c>
      <c r="G960" s="7">
        <v>28.303710028478203</v>
      </c>
      <c r="H960" s="11">
        <f t="shared" si="337"/>
        <v>0.2400555636255115</v>
      </c>
      <c r="I960" s="7">
        <f t="shared" si="338"/>
        <v>-172529798.13001478</v>
      </c>
      <c r="J960" s="7">
        <v>24522722.890000001</v>
      </c>
      <c r="K960" s="12">
        <v>0.11</v>
      </c>
      <c r="L960" s="7">
        <v>-5570774.71</v>
      </c>
      <c r="M960" s="10">
        <f t="shared" si="339"/>
        <v>0.2271678693670546</v>
      </c>
      <c r="N960" s="12">
        <f t="shared" si="340"/>
        <v>0.33716786936705462</v>
      </c>
      <c r="O960" s="7">
        <f t="shared" si="341"/>
        <v>-10351787.887800885</v>
      </c>
      <c r="P960" s="11">
        <f t="shared" si="342"/>
        <v>0.4221304434354714</v>
      </c>
      <c r="Q960" s="12">
        <f t="shared" si="343"/>
        <v>0.53213044343547145</v>
      </c>
      <c r="R960" s="12">
        <f t="shared" si="344"/>
        <v>0.19496257406841683</v>
      </c>
      <c r="S960" s="12">
        <f t="shared" si="345"/>
        <v>0.57823592275980684</v>
      </c>
      <c r="T960" s="7">
        <f t="shared" si="346"/>
        <v>-227029490.40999997</v>
      </c>
      <c r="U960" s="7">
        <f t="shared" si="347"/>
        <v>43095.37</v>
      </c>
      <c r="V960" s="7">
        <f t="shared" si="347"/>
        <v>96276587.459999993</v>
      </c>
      <c r="W960" s="7">
        <f t="shared" si="347"/>
        <v>130795998.31999999</v>
      </c>
      <c r="X960" s="7">
        <f t="shared" si="347"/>
        <v>0</v>
      </c>
      <c r="Y960" s="7" t="str">
        <f t="shared" si="348"/>
        <v/>
      </c>
      <c r="Z960" s="7" t="str">
        <f t="shared" si="349"/>
        <v/>
      </c>
      <c r="AA960" s="7" t="str">
        <f t="shared" si="350"/>
        <v/>
      </c>
      <c r="AB960" s="7" t="str">
        <f t="shared" si="350"/>
        <v/>
      </c>
      <c r="AC960" s="8" t="str">
        <f t="shared" si="351"/>
        <v/>
      </c>
      <c r="AE960" s="9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>
        <v>55761.68</v>
      </c>
      <c r="AR960" s="7">
        <v>87744814.269999996</v>
      </c>
      <c r="AS960" s="7">
        <v>108456173.69</v>
      </c>
      <c r="AT960" s="7">
        <v>0</v>
      </c>
      <c r="AU960" s="7">
        <v>43095.37</v>
      </c>
      <c r="AV960" s="7">
        <v>96276587.459999993</v>
      </c>
      <c r="AW960" s="7">
        <v>130795998.31999999</v>
      </c>
      <c r="AX960" s="7">
        <v>0</v>
      </c>
      <c r="AY960" s="7"/>
      <c r="AZ960" s="7"/>
      <c r="BA960" s="7"/>
      <c r="BB960" s="7"/>
      <c r="BC960" s="7"/>
      <c r="BD960" s="7"/>
      <c r="BE960" s="7"/>
      <c r="BF960" s="7"/>
    </row>
    <row r="961" spans="1:58" hidden="1" x14ac:dyDescent="0.25">
      <c r="A961" s="3" t="s">
        <v>1139</v>
      </c>
      <c r="B961" s="3" t="str">
        <f t="shared" si="334"/>
        <v>RS</v>
      </c>
      <c r="C961" s="3" t="s">
        <v>1529</v>
      </c>
      <c r="D961" s="3">
        <v>6</v>
      </c>
      <c r="E961" s="11">
        <f t="shared" si="335"/>
        <v>0</v>
      </c>
      <c r="F961" s="11">
        <f t="shared" si="336"/>
        <v>1</v>
      </c>
      <c r="G961" s="7">
        <v>14.883159624187405</v>
      </c>
      <c r="H961" s="11">
        <f t="shared" si="337"/>
        <v>0.29766319248374812</v>
      </c>
      <c r="I961" s="7">
        <f t="shared" si="338"/>
        <v>-27083255.794091161</v>
      </c>
      <c r="J961" s="7">
        <v>10427604.760000002</v>
      </c>
      <c r="K961" s="12">
        <v>0.1346</v>
      </c>
      <c r="L961" s="7">
        <v>-562074.23</v>
      </c>
      <c r="M961" s="10">
        <f t="shared" si="339"/>
        <v>5.3902525358086158E-2</v>
      </c>
      <c r="N961" s="12">
        <f t="shared" si="340"/>
        <v>0.18850252535808615</v>
      </c>
      <c r="O961" s="7">
        <f t="shared" si="341"/>
        <v>-1624995.3476454697</v>
      </c>
      <c r="P961" s="11">
        <f t="shared" si="342"/>
        <v>0.15583591678492709</v>
      </c>
      <c r="Q961" s="12">
        <f t="shared" si="343"/>
        <v>0.29043591678492708</v>
      </c>
      <c r="R961" s="12">
        <f t="shared" si="344"/>
        <v>0.10193339142684094</v>
      </c>
      <c r="S961" s="12">
        <f t="shared" si="345"/>
        <v>0.54075345268295272</v>
      </c>
      <c r="T961" s="7">
        <f t="shared" si="346"/>
        <v>-38561635.249999993</v>
      </c>
      <c r="U961" s="7">
        <f t="shared" si="347"/>
        <v>32472759.629999999</v>
      </c>
      <c r="V961" s="7">
        <f t="shared" si="347"/>
        <v>46840385.829999998</v>
      </c>
      <c r="W961" s="7">
        <f t="shared" si="347"/>
        <v>25912799.649999999</v>
      </c>
      <c r="X961" s="7">
        <f t="shared" si="347"/>
        <v>1718790.6</v>
      </c>
      <c r="Y961" s="7" t="str">
        <f t="shared" si="348"/>
        <v/>
      </c>
      <c r="Z961" s="7" t="str">
        <f t="shared" si="349"/>
        <v/>
      </c>
      <c r="AA961" s="7" t="str">
        <f t="shared" si="350"/>
        <v/>
      </c>
      <c r="AB961" s="7" t="str">
        <f t="shared" si="350"/>
        <v/>
      </c>
      <c r="AC961" s="8" t="str">
        <f t="shared" si="351"/>
        <v/>
      </c>
      <c r="AE961" s="9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>
        <v>25808731.329999998</v>
      </c>
      <c r="AR961" s="7">
        <v>36670282.560000002</v>
      </c>
      <c r="AS961" s="7">
        <v>9453603.8699999992</v>
      </c>
      <c r="AT961" s="7">
        <v>0</v>
      </c>
      <c r="AU961" s="7">
        <v>27277001.440000001</v>
      </c>
      <c r="AV961" s="7">
        <v>43169549.439999998</v>
      </c>
      <c r="AW961" s="7">
        <v>15495978.109999999</v>
      </c>
      <c r="AX961" s="7">
        <v>1969925.84</v>
      </c>
      <c r="AY961" s="7">
        <v>32472759.629999999</v>
      </c>
      <c r="AZ961" s="7">
        <v>46840385.829999998</v>
      </c>
      <c r="BA961" s="7">
        <v>25912799.649999999</v>
      </c>
      <c r="BB961" s="7">
        <v>1718790.6</v>
      </c>
      <c r="BC961" s="7"/>
      <c r="BD961" s="7"/>
      <c r="BE961" s="7"/>
      <c r="BF961" s="7"/>
    </row>
    <row r="962" spans="1:58" hidden="1" x14ac:dyDescent="0.25">
      <c r="A962" s="3" t="s">
        <v>831</v>
      </c>
      <c r="B962" s="3" t="str">
        <f t="shared" si="334"/>
        <v>PR</v>
      </c>
      <c r="C962" s="3" t="s">
        <v>1529</v>
      </c>
      <c r="D962" s="3">
        <v>6</v>
      </c>
      <c r="E962" s="11">
        <f t="shared" si="335"/>
        <v>0.29891272168139094</v>
      </c>
      <c r="F962" s="11">
        <f t="shared" si="336"/>
        <v>0.70108727831860906</v>
      </c>
      <c r="G962" s="7">
        <v>8.3980169361215715</v>
      </c>
      <c r="H962" s="11">
        <f t="shared" si="337"/>
        <v>0.11775485674038114</v>
      </c>
      <c r="I962" s="7">
        <f t="shared" si="338"/>
        <v>-114647151.44638255</v>
      </c>
      <c r="J962" s="7">
        <v>26305311.102857143</v>
      </c>
      <c r="K962" s="12">
        <v>0.11</v>
      </c>
      <c r="L962" s="7">
        <v>-2352530.7200000002</v>
      </c>
      <c r="M962" s="10">
        <f t="shared" si="339"/>
        <v>8.9431777134332424E-2</v>
      </c>
      <c r="N962" s="12">
        <f t="shared" si="340"/>
        <v>0.19943177713433241</v>
      </c>
      <c r="O962" s="7">
        <f t="shared" si="341"/>
        <v>-6878829.0867829528</v>
      </c>
      <c r="P962" s="11">
        <f t="shared" si="342"/>
        <v>0.26149962872082555</v>
      </c>
      <c r="Q962" s="12">
        <f t="shared" si="343"/>
        <v>0.37149962872082554</v>
      </c>
      <c r="R962" s="12">
        <f t="shared" si="344"/>
        <v>0.17206785158649313</v>
      </c>
      <c r="S962" s="12">
        <f t="shared" si="345"/>
        <v>0.86279054451082993</v>
      </c>
      <c r="T962" s="7">
        <f t="shared" si="346"/>
        <v>-129949314.34</v>
      </c>
      <c r="U962" s="7">
        <f t="shared" si="347"/>
        <v>68969481.060000002</v>
      </c>
      <c r="V962" s="7">
        <f t="shared" si="347"/>
        <v>91105811.109999999</v>
      </c>
      <c r="W962" s="7">
        <f t="shared" si="347"/>
        <v>107812984.29000001</v>
      </c>
      <c r="X962" s="7">
        <f t="shared" si="347"/>
        <v>0</v>
      </c>
      <c r="Y962" s="7" t="str">
        <f t="shared" si="348"/>
        <v/>
      </c>
      <c r="Z962" s="7" t="str">
        <f t="shared" si="349"/>
        <v/>
      </c>
      <c r="AA962" s="7" t="str">
        <f t="shared" si="350"/>
        <v/>
      </c>
      <c r="AB962" s="7" t="str">
        <f t="shared" si="350"/>
        <v/>
      </c>
      <c r="AC962" s="8" t="str">
        <f t="shared" si="351"/>
        <v/>
      </c>
      <c r="AE962" s="9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>
        <v>33349373.07</v>
      </c>
      <c r="AR962" s="7">
        <v>62196414.93</v>
      </c>
      <c r="AS962" s="7">
        <v>81988061.75</v>
      </c>
      <c r="AT962" s="7">
        <v>0</v>
      </c>
      <c r="AU962" s="7">
        <v>35994279.219999999</v>
      </c>
      <c r="AV962" s="7">
        <v>82713164</v>
      </c>
      <c r="AW962" s="7">
        <v>93622477.239999995</v>
      </c>
      <c r="AX962" s="7">
        <v>0</v>
      </c>
      <c r="AY962" s="7">
        <v>68969481.060000002</v>
      </c>
      <c r="AZ962" s="7">
        <v>91105811.109999999</v>
      </c>
      <c r="BA962" s="7">
        <v>107812984.29000001</v>
      </c>
      <c r="BB962" s="7">
        <v>0</v>
      </c>
      <c r="BC962" s="7"/>
      <c r="BD962" s="7"/>
      <c r="BE962" s="7"/>
      <c r="BF962" s="7"/>
    </row>
    <row r="963" spans="1:58" hidden="1" x14ac:dyDescent="0.25">
      <c r="A963" s="3" t="s">
        <v>1140</v>
      </c>
      <c r="B963" s="3" t="str">
        <f t="shared" si="334"/>
        <v>RS</v>
      </c>
      <c r="C963" s="3" t="s">
        <v>1529</v>
      </c>
      <c r="D963" s="3">
        <v>6</v>
      </c>
      <c r="E963" s="11">
        <f t="shared" si="335"/>
        <v>0</v>
      </c>
      <c r="F963" s="11">
        <f t="shared" si="336"/>
        <v>1</v>
      </c>
      <c r="G963" s="7">
        <v>6.8757666321949884</v>
      </c>
      <c r="H963" s="11">
        <f t="shared" si="337"/>
        <v>0.13751533264389976</v>
      </c>
      <c r="I963" s="7">
        <f t="shared" si="338"/>
        <v>-101012123.07386898</v>
      </c>
      <c r="J963" s="7">
        <v>34934869.780000001</v>
      </c>
      <c r="K963" s="12">
        <v>0.11</v>
      </c>
      <c r="L963" s="7">
        <v>-5733577.4100000001</v>
      </c>
      <c r="M963" s="10">
        <f t="shared" si="339"/>
        <v>0.16412190588105291</v>
      </c>
      <c r="N963" s="12">
        <f t="shared" si="340"/>
        <v>0.2741219058810529</v>
      </c>
      <c r="O963" s="7">
        <f t="shared" si="341"/>
        <v>-6060727.3844321379</v>
      </c>
      <c r="P963" s="11">
        <f t="shared" si="342"/>
        <v>0.1734864741903766</v>
      </c>
      <c r="Q963" s="12">
        <f t="shared" si="343"/>
        <v>0.28348647419037659</v>
      </c>
      <c r="R963" s="12">
        <f t="shared" si="344"/>
        <v>9.3645683093236953E-3</v>
      </c>
      <c r="S963" s="12">
        <f t="shared" si="345"/>
        <v>3.4162057494913078E-2</v>
      </c>
      <c r="T963" s="7">
        <f t="shared" si="346"/>
        <v>-117117587.01000001</v>
      </c>
      <c r="U963" s="7">
        <f t="shared" si="347"/>
        <v>59190757.189999998</v>
      </c>
      <c r="V963" s="7">
        <f t="shared" si="347"/>
        <v>158635568.90000001</v>
      </c>
      <c r="W963" s="7">
        <f t="shared" si="347"/>
        <v>42281898.100000001</v>
      </c>
      <c r="X963" s="7">
        <f t="shared" si="347"/>
        <v>24609122.800000001</v>
      </c>
      <c r="Y963" s="7" t="str">
        <f t="shared" si="348"/>
        <v/>
      </c>
      <c r="Z963" s="7" t="str">
        <f t="shared" si="349"/>
        <v/>
      </c>
      <c r="AA963" s="7" t="str">
        <f t="shared" si="350"/>
        <v/>
      </c>
      <c r="AB963" s="7" t="str">
        <f t="shared" si="350"/>
        <v/>
      </c>
      <c r="AC963" s="8" t="str">
        <f t="shared" si="351"/>
        <v/>
      </c>
      <c r="AE963" s="9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>
        <v>41965332.719999999</v>
      </c>
      <c r="AR963" s="7">
        <v>-34419275.869999997</v>
      </c>
      <c r="AS963" s="7">
        <v>3271149.45</v>
      </c>
      <c r="AT963" s="7">
        <v>14640859.460000001</v>
      </c>
      <c r="AU963" s="7">
        <v>49515728.740000002</v>
      </c>
      <c r="AV963" s="7">
        <v>159185976.15000001</v>
      </c>
      <c r="AW963" s="7">
        <v>29776276.260000002</v>
      </c>
      <c r="AX963" s="7">
        <v>15032167.380000001</v>
      </c>
      <c r="AY963" s="7">
        <v>59190757.189999998</v>
      </c>
      <c r="AZ963" s="7">
        <v>158635568.90000001</v>
      </c>
      <c r="BA963" s="7">
        <v>42281898.100000001</v>
      </c>
      <c r="BB963" s="7">
        <v>24609122.800000001</v>
      </c>
      <c r="BC963" s="7"/>
      <c r="BD963" s="7"/>
      <c r="BE963" s="7"/>
      <c r="BF963" s="7"/>
    </row>
    <row r="964" spans="1:58" hidden="1" x14ac:dyDescent="0.25">
      <c r="A964" s="3" t="s">
        <v>1429</v>
      </c>
      <c r="B964" s="3" t="str">
        <f t="shared" si="334"/>
        <v>SP</v>
      </c>
      <c r="C964" s="3" t="s">
        <v>1530</v>
      </c>
      <c r="D964" s="3">
        <v>7</v>
      </c>
      <c r="E964" s="11">
        <f t="shared" si="335"/>
        <v>0.26428677662167077</v>
      </c>
      <c r="F964" s="11">
        <f t="shared" si="336"/>
        <v>0.73571322337832923</v>
      </c>
      <c r="G964" s="7">
        <v>17.532810184874197</v>
      </c>
      <c r="H964" s="11">
        <f t="shared" si="337"/>
        <v>0.25798240591988392</v>
      </c>
      <c r="I964" s="7">
        <f t="shared" si="338"/>
        <v>-34362041.809907913</v>
      </c>
      <c r="J964" s="7">
        <v>6082544.3159999987</v>
      </c>
      <c r="K964" s="12">
        <v>0.16</v>
      </c>
      <c r="L964" s="7">
        <v>-239479.57</v>
      </c>
      <c r="M964" s="10">
        <f t="shared" si="339"/>
        <v>3.9371611213757089E-2</v>
      </c>
      <c r="N964" s="12">
        <f t="shared" si="340"/>
        <v>0.1993716112137571</v>
      </c>
      <c r="O964" s="7">
        <f t="shared" si="341"/>
        <v>-2061722.5085944748</v>
      </c>
      <c r="P964" s="11">
        <f t="shared" si="342"/>
        <v>0.33895725234112295</v>
      </c>
      <c r="Q964" s="12">
        <f t="shared" si="343"/>
        <v>0.49895725234112298</v>
      </c>
      <c r="R964" s="12">
        <f t="shared" si="344"/>
        <v>0.29958564112736585</v>
      </c>
      <c r="S964" s="12">
        <f t="shared" si="345"/>
        <v>1.502649445944257</v>
      </c>
      <c r="T964" s="7">
        <f t="shared" si="346"/>
        <v>-46308931.329999998</v>
      </c>
      <c r="U964" s="7">
        <f t="shared" si="347"/>
        <v>5916227.8200000003</v>
      </c>
      <c r="V964" s="7">
        <f t="shared" si="347"/>
        <v>34070093.140000001</v>
      </c>
      <c r="W964" s="7">
        <f t="shared" si="347"/>
        <v>18155066.010000002</v>
      </c>
      <c r="X964" s="7">
        <f t="shared" si="347"/>
        <v>0</v>
      </c>
      <c r="Y964" s="7" t="str">
        <f t="shared" si="348"/>
        <v/>
      </c>
      <c r="Z964" s="7" t="str">
        <f t="shared" si="349"/>
        <v/>
      </c>
      <c r="AA964" s="7" t="str">
        <f t="shared" si="350"/>
        <v/>
      </c>
      <c r="AB964" s="7" t="str">
        <f t="shared" si="350"/>
        <v/>
      </c>
      <c r="AC964" s="8" t="str">
        <f t="shared" si="351"/>
        <v/>
      </c>
      <c r="AE964" s="9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>
        <v>5600919</v>
      </c>
      <c r="AR964" s="7">
        <v>19520391.530000001</v>
      </c>
      <c r="AS964" s="7">
        <v>16962283.18</v>
      </c>
      <c r="AT964" s="7">
        <v>0</v>
      </c>
      <c r="AU964" s="7">
        <v>5916227.8200000003</v>
      </c>
      <c r="AV964" s="7">
        <v>34070093.140000001</v>
      </c>
      <c r="AW964" s="7">
        <v>18155066.010000002</v>
      </c>
      <c r="AX964" s="7">
        <v>0</v>
      </c>
      <c r="AY964" s="7">
        <v>5916227.8200000003</v>
      </c>
      <c r="AZ964" s="7">
        <v>34070093.140000001</v>
      </c>
      <c r="BA964" s="7">
        <v>18155066.010000002</v>
      </c>
      <c r="BB964" s="7">
        <v>0</v>
      </c>
      <c r="BC964" s="7"/>
      <c r="BD964" s="7"/>
      <c r="BE964" s="7"/>
      <c r="BF964" s="7"/>
    </row>
    <row r="965" spans="1:58" hidden="1" x14ac:dyDescent="0.25">
      <c r="A965" s="3" t="s">
        <v>215</v>
      </c>
      <c r="B965" s="3" t="str">
        <f t="shared" si="334"/>
        <v>GO</v>
      </c>
      <c r="C965" s="3" t="s">
        <v>1526</v>
      </c>
      <c r="D965" s="3">
        <v>6</v>
      </c>
      <c r="E965" s="11">
        <f t="shared" si="335"/>
        <v>0.52876995713027219</v>
      </c>
      <c r="F965" s="11">
        <f t="shared" si="336"/>
        <v>0.47123004286972781</v>
      </c>
      <c r="G965" s="7">
        <v>12.703356143116027</v>
      </c>
      <c r="H965" s="11">
        <f t="shared" si="337"/>
        <v>0.1197240611981997</v>
      </c>
      <c r="I965" s="7">
        <f t="shared" si="338"/>
        <v>-84222689.611243859</v>
      </c>
      <c r="J965" s="7">
        <v>17706368</v>
      </c>
      <c r="K965" s="12">
        <v>0.1158</v>
      </c>
      <c r="L965" s="7">
        <v>-704254.72</v>
      </c>
      <c r="M965" s="10">
        <f t="shared" si="339"/>
        <v>3.9774092575055479E-2</v>
      </c>
      <c r="N965" s="12">
        <f t="shared" si="340"/>
        <v>0.15557409257505547</v>
      </c>
      <c r="O965" s="7">
        <f t="shared" si="341"/>
        <v>-5053361.3766746316</v>
      </c>
      <c r="P965" s="11">
        <f t="shared" si="342"/>
        <v>0.28539796397966155</v>
      </c>
      <c r="Q965" s="12">
        <f t="shared" si="343"/>
        <v>0.40119796397966156</v>
      </c>
      <c r="R965" s="12">
        <f t="shared" si="344"/>
        <v>0.24562387140460609</v>
      </c>
      <c r="S965" s="12">
        <f t="shared" si="345"/>
        <v>1.5788224590550435</v>
      </c>
      <c r="T965" s="7">
        <f t="shared" si="346"/>
        <v>-95677600.50999999</v>
      </c>
      <c r="U965" s="7">
        <f t="shared" si="347"/>
        <v>10609773.67</v>
      </c>
      <c r="V965" s="7">
        <f t="shared" si="347"/>
        <v>45086159.789999999</v>
      </c>
      <c r="W965" s="7">
        <f t="shared" si="347"/>
        <v>61201214.390000001</v>
      </c>
      <c r="X965" s="7">
        <f t="shared" si="347"/>
        <v>0</v>
      </c>
      <c r="Y965" s="7" t="str">
        <f t="shared" si="348"/>
        <v/>
      </c>
      <c r="Z965" s="7" t="str">
        <f t="shared" si="349"/>
        <v/>
      </c>
      <c r="AA965" s="7" t="str">
        <f t="shared" si="350"/>
        <v/>
      </c>
      <c r="AB965" s="7" t="str">
        <f t="shared" si="350"/>
        <v/>
      </c>
      <c r="AC965" s="8" t="str">
        <f t="shared" si="351"/>
        <v/>
      </c>
      <c r="AE965" s="9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>
        <v>46495639.859999999</v>
      </c>
      <c r="AR965" s="7">
        <v>30887540.850000001</v>
      </c>
      <c r="AS965" s="7">
        <v>48085992.049999997</v>
      </c>
      <c r="AT965" s="7">
        <v>0</v>
      </c>
      <c r="AU965" s="7">
        <v>8873228.5199999996</v>
      </c>
      <c r="AV965" s="7">
        <v>33350310.09</v>
      </c>
      <c r="AW965" s="7">
        <v>60988806.399999999</v>
      </c>
      <c r="AX965" s="7">
        <v>0</v>
      </c>
      <c r="AY965" s="7">
        <v>10609773.67</v>
      </c>
      <c r="AZ965" s="7">
        <v>45086159.789999999</v>
      </c>
      <c r="BA965" s="7">
        <v>61201214.390000001</v>
      </c>
      <c r="BB965" s="7">
        <v>0</v>
      </c>
      <c r="BC965" s="7"/>
      <c r="BD965" s="7"/>
      <c r="BE965" s="7"/>
      <c r="BF965" s="7"/>
    </row>
    <row r="966" spans="1:58" hidden="1" x14ac:dyDescent="0.25">
      <c r="A966" s="3" t="s">
        <v>216</v>
      </c>
      <c r="B966" s="3" t="str">
        <f t="shared" si="334"/>
        <v>GO</v>
      </c>
      <c r="C966" s="3" t="s">
        <v>1526</v>
      </c>
      <c r="D966" s="3">
        <v>7</v>
      </c>
      <c r="E966" s="11">
        <f t="shared" si="335"/>
        <v>0.43718203890259938</v>
      </c>
      <c r="F966" s="11">
        <f t="shared" si="336"/>
        <v>0.56281796109740068</v>
      </c>
      <c r="G966" s="7">
        <v>8.1073744394945333</v>
      </c>
      <c r="H966" s="11">
        <f t="shared" si="337"/>
        <v>9.1259519037789893E-2</v>
      </c>
      <c r="I966" s="7">
        <f t="shared" si="338"/>
        <v>-19358433.299860571</v>
      </c>
      <c r="J966" s="7">
        <v>3938426.1514285714</v>
      </c>
      <c r="K966" s="12">
        <v>0.14699999999999999</v>
      </c>
      <c r="L966" s="7">
        <v>-468729.84</v>
      </c>
      <c r="M966" s="10">
        <f t="shared" si="339"/>
        <v>0.11901450528150168</v>
      </c>
      <c r="N966" s="12">
        <f t="shared" si="340"/>
        <v>0.26601450528150167</v>
      </c>
      <c r="O966" s="7">
        <f t="shared" si="341"/>
        <v>-1161505.9979916343</v>
      </c>
      <c r="P966" s="11">
        <f t="shared" si="342"/>
        <v>0.29491628212206678</v>
      </c>
      <c r="Q966" s="12">
        <f t="shared" si="343"/>
        <v>0.44191628212206679</v>
      </c>
      <c r="R966" s="12">
        <f t="shared" si="344"/>
        <v>0.17590177684056513</v>
      </c>
      <c r="S966" s="12">
        <f t="shared" si="345"/>
        <v>0.66124881669299373</v>
      </c>
      <c r="T966" s="7">
        <f t="shared" si="346"/>
        <v>-21302488.120000001</v>
      </c>
      <c r="U966" s="7">
        <f t="shared" si="347"/>
        <v>914207.7</v>
      </c>
      <c r="V966" s="7">
        <f t="shared" si="347"/>
        <v>11989422.93</v>
      </c>
      <c r="W966" s="7">
        <f t="shared" si="347"/>
        <v>10227272.890000001</v>
      </c>
      <c r="X966" s="7">
        <f t="shared" ref="X966:X1013" si="352">IF(SUM($BC966:$BF966)&lt;&gt;0,BF966,IF(SUM($AY966:$BB966)&lt;&gt;0,BB966,IF(SUM($AU966:$AX966)&lt;&gt;0,AX966,IF(SUM($AQ966:$AT966)&lt;&gt;0,AT966,""))))</f>
        <v>0</v>
      </c>
      <c r="Y966" s="7" t="str">
        <f t="shared" si="348"/>
        <v/>
      </c>
      <c r="Z966" s="7" t="str">
        <f t="shared" si="349"/>
        <v/>
      </c>
      <c r="AA966" s="7" t="str">
        <f t="shared" si="350"/>
        <v/>
      </c>
      <c r="AB966" s="7" t="str">
        <f t="shared" si="350"/>
        <v/>
      </c>
      <c r="AC966" s="8" t="str">
        <f t="shared" si="351"/>
        <v/>
      </c>
      <c r="AE966" s="9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>
        <v>294596.65999999997</v>
      </c>
      <c r="AR966" s="7">
        <v>9872390.25</v>
      </c>
      <c r="AS966" s="7">
        <v>5506809.6900000004</v>
      </c>
      <c r="AT966" s="7">
        <v>0</v>
      </c>
      <c r="AU966" s="7">
        <v>781373.15</v>
      </c>
      <c r="AV966" s="7">
        <v>11890406.77</v>
      </c>
      <c r="AW966" s="7">
        <v>10408029.560000001</v>
      </c>
      <c r="AX966" s="7">
        <v>0</v>
      </c>
      <c r="AY966" s="7">
        <v>914207.7</v>
      </c>
      <c r="AZ966" s="7">
        <v>11989422.93</v>
      </c>
      <c r="BA966" s="7">
        <v>10227272.890000001</v>
      </c>
      <c r="BB966" s="7">
        <v>0</v>
      </c>
      <c r="BC966" s="7"/>
      <c r="BD966" s="7"/>
      <c r="BE966" s="7"/>
      <c r="BF966" s="7"/>
    </row>
    <row r="967" spans="1:58" hidden="1" x14ac:dyDescent="0.25">
      <c r="A967" s="3" t="s">
        <v>832</v>
      </c>
      <c r="B967" s="3" t="str">
        <f t="shared" si="334"/>
        <v>PR</v>
      </c>
      <c r="C967" s="3" t="s">
        <v>1529</v>
      </c>
      <c r="D967" s="3">
        <v>6</v>
      </c>
      <c r="E967" s="11">
        <f t="shared" si="335"/>
        <v>0.15255014943471829</v>
      </c>
      <c r="F967" s="11">
        <f t="shared" si="336"/>
        <v>0.84744985056528166</v>
      </c>
      <c r="G967" s="7">
        <v>24.957179932697844</v>
      </c>
      <c r="H967" s="11">
        <f t="shared" si="337"/>
        <v>0.42299916808991272</v>
      </c>
      <c r="I967" s="7">
        <f t="shared" si="338"/>
        <v>-20278579.662424821</v>
      </c>
      <c r="J967" s="7">
        <v>10148900.449999999</v>
      </c>
      <c r="K967" s="12">
        <v>0.11</v>
      </c>
      <c r="L967" s="7">
        <v>-1266582.78</v>
      </c>
      <c r="M967" s="10">
        <f t="shared" si="339"/>
        <v>0.12480000037836612</v>
      </c>
      <c r="N967" s="12">
        <f t="shared" si="340"/>
        <v>0.23480000037836612</v>
      </c>
      <c r="O967" s="7">
        <f t="shared" si="341"/>
        <v>-1216714.7797454891</v>
      </c>
      <c r="P967" s="11">
        <f t="shared" si="342"/>
        <v>0.11988636461061053</v>
      </c>
      <c r="Q967" s="12">
        <f t="shared" si="343"/>
        <v>0.22988636461061052</v>
      </c>
      <c r="R967" s="12">
        <f t="shared" si="344"/>
        <v>-4.9136357677556086E-3</v>
      </c>
      <c r="S967" s="12">
        <f t="shared" si="345"/>
        <v>-2.0926898466088528E-2</v>
      </c>
      <c r="T967" s="7">
        <f t="shared" ref="T967:T1013" si="353">IF(SUM(U967:X967)&lt;&gt;0,U967-V967-W967+X967,"")</f>
        <v>-35144801.43</v>
      </c>
      <c r="U967" s="7">
        <f t="shared" ref="U967:W1013" si="354">IF(SUM($BC967:$BF967)&lt;&gt;0,BC967,IF(SUM($AY967:$BB967)&lt;&gt;0,AY967,IF(SUM($AU967:$AX967)&lt;&gt;0,AU967,IF(SUM($AQ967:$AT967)&lt;&gt;0,AQ967,""))))</f>
        <v>11659003.859999999</v>
      </c>
      <c r="V967" s="7">
        <f t="shared" si="354"/>
        <v>29783456.719999999</v>
      </c>
      <c r="W967" s="7">
        <f t="shared" si="354"/>
        <v>27327209.829999998</v>
      </c>
      <c r="X967" s="7">
        <f t="shared" si="352"/>
        <v>10306861.26</v>
      </c>
      <c r="Y967" s="7" t="str">
        <f t="shared" ref="Y967:Y1013" si="355">IF(SUM(AA967:AC967)&lt;&gt;0,AA967-(AB967/3)-(AC967/3),"")</f>
        <v/>
      </c>
      <c r="Z967" s="7" t="str">
        <f t="shared" ref="Z967:Z1013" si="356">IF(SUM(AA967:AC967)&lt;&gt;0,AA967-AB967-AC967,"")</f>
        <v/>
      </c>
      <c r="AA967" s="7" t="str">
        <f t="shared" ref="AA967:AB1013" si="357">IF(SUM($AN967:$AP967)&lt;&gt;0,AN967,IF(SUM($AK967:$AM967)&lt;&gt;0,AK967,IF(SUM($AH967:$AJ967)&lt;&gt;0,AH967,IF(SUM($AE967:$AG967)&lt;&gt;0,AE967,""))))</f>
        <v/>
      </c>
      <c r="AB967" s="7" t="str">
        <f t="shared" si="357"/>
        <v/>
      </c>
      <c r="AC967" s="8" t="str">
        <f t="shared" ref="AC967:AC1013" si="358">IF(SUM($AN967:$AP967)&lt;&gt;0,AP967,IF(SUM($AK967:$AM967)&lt;&gt;0,AM967,IF(SUM($AH967:$AJ967)&lt;&gt;0,AJ967,IF(SUM($AE967:$AG967)&lt;&gt;0,AG967,""))))</f>
        <v/>
      </c>
      <c r="AE967" s="9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>
        <v>8463703.9800000004</v>
      </c>
      <c r="AR967" s="7">
        <v>18380083.43</v>
      </c>
      <c r="AS967" s="7">
        <v>19108455.09</v>
      </c>
      <c r="AT967" s="7">
        <v>0</v>
      </c>
      <c r="AU967" s="7">
        <v>9328028.7899999991</v>
      </c>
      <c r="AV967" s="7">
        <v>23561238.280000001</v>
      </c>
      <c r="AW967" s="7">
        <v>21936323.02</v>
      </c>
      <c r="AX967" s="7">
        <v>0</v>
      </c>
      <c r="AY967" s="7">
        <v>11659003.859999999</v>
      </c>
      <c r="AZ967" s="7">
        <v>29783456.719999999</v>
      </c>
      <c r="BA967" s="7">
        <v>27327209.829999998</v>
      </c>
      <c r="BB967" s="7">
        <v>10306861.26</v>
      </c>
      <c r="BC967" s="7"/>
      <c r="BD967" s="7"/>
      <c r="BE967" s="7"/>
      <c r="BF967" s="7"/>
    </row>
    <row r="968" spans="1:58" hidden="1" x14ac:dyDescent="0.25">
      <c r="A968" s="3" t="s">
        <v>833</v>
      </c>
      <c r="B968" s="3" t="str">
        <f t="shared" si="334"/>
        <v>PR</v>
      </c>
      <c r="C968" s="3" t="s">
        <v>1529</v>
      </c>
      <c r="D968" s="3">
        <v>6</v>
      </c>
      <c r="E968" s="11">
        <f t="shared" si="335"/>
        <v>0.53991110654380126</v>
      </c>
      <c r="F968" s="11">
        <f t="shared" si="336"/>
        <v>0.46008889345619874</v>
      </c>
      <c r="G968" s="7">
        <v>26.522772063219033</v>
      </c>
      <c r="H968" s="11">
        <f t="shared" si="337"/>
        <v>0.24405665699914852</v>
      </c>
      <c r="I968" s="7">
        <f t="shared" si="338"/>
        <v>-128718396.83494946</v>
      </c>
      <c r="J968" s="7">
        <v>23695530.799999997</v>
      </c>
      <c r="K968" s="12">
        <v>0.11</v>
      </c>
      <c r="L968" s="7">
        <v>-5653420.5</v>
      </c>
      <c r="M968" s="10">
        <f t="shared" si="339"/>
        <v>0.23858594043396575</v>
      </c>
      <c r="N968" s="12">
        <f t="shared" si="340"/>
        <v>0.34858594043396574</v>
      </c>
      <c r="O968" s="7">
        <f t="shared" si="341"/>
        <v>-7723103.810096968</v>
      </c>
      <c r="P968" s="11">
        <f t="shared" si="342"/>
        <v>0.32593082110222105</v>
      </c>
      <c r="Q968" s="12">
        <f t="shared" si="343"/>
        <v>0.43593082110222103</v>
      </c>
      <c r="R968" s="12">
        <f t="shared" si="344"/>
        <v>8.7344880668255298E-2</v>
      </c>
      <c r="S968" s="12">
        <f t="shared" si="345"/>
        <v>0.25056914389466445</v>
      </c>
      <c r="T968" s="7">
        <f t="shared" si="353"/>
        <v>-170275190.63</v>
      </c>
      <c r="U968" s="7">
        <f t="shared" si="354"/>
        <v>45848694.450000003</v>
      </c>
      <c r="V968" s="7">
        <f t="shared" si="354"/>
        <v>78341724.040000007</v>
      </c>
      <c r="W968" s="7">
        <f t="shared" si="354"/>
        <v>137782161.03999999</v>
      </c>
      <c r="X968" s="7">
        <f t="shared" si="352"/>
        <v>0</v>
      </c>
      <c r="Y968" s="7" t="str">
        <f t="shared" si="355"/>
        <v/>
      </c>
      <c r="Z968" s="7" t="str">
        <f t="shared" si="356"/>
        <v/>
      </c>
      <c r="AA968" s="7" t="str">
        <f t="shared" si="357"/>
        <v/>
      </c>
      <c r="AB968" s="7" t="str">
        <f t="shared" si="357"/>
        <v/>
      </c>
      <c r="AC968" s="8" t="str">
        <f t="shared" si="358"/>
        <v/>
      </c>
      <c r="AE968" s="9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>
        <v>30822063.149999999</v>
      </c>
      <c r="AR968" s="7">
        <v>31386598.84</v>
      </c>
      <c r="AS968" s="7">
        <v>102035925.69</v>
      </c>
      <c r="AT968" s="7">
        <v>0</v>
      </c>
      <c r="AU968" s="7">
        <v>36045937.670000002</v>
      </c>
      <c r="AV968" s="7">
        <v>45913718.380000003</v>
      </c>
      <c r="AW968" s="7">
        <v>132396430.05</v>
      </c>
      <c r="AX968" s="7">
        <v>0</v>
      </c>
      <c r="AY968" s="7">
        <v>45848694.450000003</v>
      </c>
      <c r="AZ968" s="7">
        <v>78341724.040000007</v>
      </c>
      <c r="BA968" s="7">
        <v>137782161.03999999</v>
      </c>
      <c r="BB968" s="7">
        <v>0</v>
      </c>
      <c r="BC968" s="7"/>
      <c r="BD968" s="7"/>
      <c r="BE968" s="7"/>
      <c r="BF968" s="7"/>
    </row>
    <row r="969" spans="1:58" hidden="1" x14ac:dyDescent="0.25">
      <c r="A969" s="3" t="s">
        <v>1141</v>
      </c>
      <c r="B969" s="3" t="str">
        <f t="shared" si="334"/>
        <v>RS</v>
      </c>
      <c r="C969" s="3" t="s">
        <v>1529</v>
      </c>
      <c r="D969" s="3">
        <v>6</v>
      </c>
      <c r="E969" s="11">
        <f t="shared" si="335"/>
        <v>0</v>
      </c>
      <c r="F969" s="11">
        <f t="shared" si="336"/>
        <v>1</v>
      </c>
      <c r="G969" s="7">
        <v>6.8108074695858845</v>
      </c>
      <c r="H969" s="11">
        <f t="shared" si="337"/>
        <v>0.13621614939171769</v>
      </c>
      <c r="I969" s="7">
        <f t="shared" si="338"/>
        <v>-31327456.521484613</v>
      </c>
      <c r="J969" s="7">
        <v>41519305.088571422</v>
      </c>
      <c r="K969" s="12">
        <v>0.11</v>
      </c>
      <c r="L969" s="7">
        <v>-2761917.8</v>
      </c>
      <c r="M969" s="10">
        <f t="shared" si="339"/>
        <v>6.6521291580100256E-2</v>
      </c>
      <c r="N969" s="12">
        <f t="shared" si="340"/>
        <v>0.17652129158010027</v>
      </c>
      <c r="O969" s="7">
        <f t="shared" si="341"/>
        <v>-1879647.3912890768</v>
      </c>
      <c r="P969" s="11">
        <f t="shared" si="342"/>
        <v>4.5271648628976389E-2</v>
      </c>
      <c r="Q969" s="12">
        <f t="shared" si="343"/>
        <v>0.15527164862897638</v>
      </c>
      <c r="R969" s="12">
        <f t="shared" si="344"/>
        <v>-2.1249642951123887E-2</v>
      </c>
      <c r="S969" s="12">
        <f t="shared" si="345"/>
        <v>-0.12038005591796508</v>
      </c>
      <c r="T969" s="7">
        <f t="shared" si="353"/>
        <v>-36267703.430000007</v>
      </c>
      <c r="U969" s="7">
        <f t="shared" si="354"/>
        <v>141629877.56999999</v>
      </c>
      <c r="V969" s="7">
        <f t="shared" si="354"/>
        <v>159877475</v>
      </c>
      <c r="W969" s="7">
        <f t="shared" si="354"/>
        <v>18020106</v>
      </c>
      <c r="X969" s="7">
        <f t="shared" si="352"/>
        <v>0</v>
      </c>
      <c r="Y969" s="7" t="str">
        <f t="shared" si="355"/>
        <v/>
      </c>
      <c r="Z969" s="7" t="str">
        <f t="shared" si="356"/>
        <v/>
      </c>
      <c r="AA969" s="7" t="str">
        <f t="shared" si="357"/>
        <v/>
      </c>
      <c r="AB969" s="7" t="str">
        <f t="shared" si="357"/>
        <v/>
      </c>
      <c r="AC969" s="8" t="str">
        <f t="shared" si="358"/>
        <v/>
      </c>
      <c r="AE969" s="9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>
        <v>101034036.28</v>
      </c>
      <c r="AR969" s="7">
        <v>145883592.94</v>
      </c>
      <c r="AS969" s="7">
        <v>8178150.8399999999</v>
      </c>
      <c r="AT969" s="7">
        <v>4750903.8099999996</v>
      </c>
      <c r="AU969" s="7">
        <v>118930711.01000001</v>
      </c>
      <c r="AV969" s="7">
        <v>152521690.24000001</v>
      </c>
      <c r="AW969" s="7">
        <v>12441783.91</v>
      </c>
      <c r="AX969" s="7">
        <v>4484036.49</v>
      </c>
      <c r="AY969" s="7">
        <v>141629877.56999999</v>
      </c>
      <c r="AZ969" s="7">
        <v>159877475</v>
      </c>
      <c r="BA969" s="7">
        <v>18020106</v>
      </c>
      <c r="BB969" s="7">
        <v>0</v>
      </c>
      <c r="BC969" s="7"/>
      <c r="BD969" s="7"/>
      <c r="BE969" s="7"/>
      <c r="BF969" s="7"/>
    </row>
    <row r="970" spans="1:58" hidden="1" x14ac:dyDescent="0.25">
      <c r="A970" s="3" t="s">
        <v>1142</v>
      </c>
      <c r="B970" s="3" t="str">
        <f t="shared" si="334"/>
        <v>RS</v>
      </c>
      <c r="C970" s="3" t="s">
        <v>1529</v>
      </c>
      <c r="D970" s="3">
        <v>7</v>
      </c>
      <c r="E970" s="11">
        <f t="shared" si="335"/>
        <v>0</v>
      </c>
      <c r="F970" s="11">
        <f t="shared" si="336"/>
        <v>1</v>
      </c>
      <c r="G970" s="7">
        <v>11.70434241443786</v>
      </c>
      <c r="H970" s="11">
        <f t="shared" si="337"/>
        <v>0.2340868482887572</v>
      </c>
      <c r="I970" s="7">
        <f t="shared" si="338"/>
        <v>-23648428.151073914</v>
      </c>
      <c r="J970" s="7">
        <v>9141644.5</v>
      </c>
      <c r="K970" s="12">
        <v>0.128</v>
      </c>
      <c r="L970" s="7">
        <v>-789838.08</v>
      </c>
      <c r="M970" s="10">
        <f t="shared" si="339"/>
        <v>8.639999947493035E-2</v>
      </c>
      <c r="N970" s="12">
        <f t="shared" si="340"/>
        <v>0.21439999947493035</v>
      </c>
      <c r="O970" s="7">
        <f t="shared" si="341"/>
        <v>-1418905.6890644347</v>
      </c>
      <c r="P970" s="11">
        <f t="shared" si="342"/>
        <v>0.15521339613068905</v>
      </c>
      <c r="Q970" s="12">
        <f t="shared" si="343"/>
        <v>0.28321339613068908</v>
      </c>
      <c r="R970" s="12">
        <f t="shared" si="344"/>
        <v>6.8813396655758724E-2</v>
      </c>
      <c r="S970" s="12">
        <f t="shared" si="345"/>
        <v>0.32095800757595172</v>
      </c>
      <c r="T970" s="7">
        <f t="shared" si="353"/>
        <v>-30876122.309999999</v>
      </c>
      <c r="U970" s="7">
        <f t="shared" si="354"/>
        <v>26283778.09</v>
      </c>
      <c r="V970" s="7">
        <f t="shared" si="354"/>
        <v>43926188</v>
      </c>
      <c r="W970" s="7">
        <f t="shared" si="354"/>
        <v>14414021</v>
      </c>
      <c r="X970" s="7">
        <f t="shared" si="352"/>
        <v>1180308.6000000001</v>
      </c>
      <c r="Y970" s="7" t="str">
        <f t="shared" si="355"/>
        <v/>
      </c>
      <c r="Z970" s="7" t="str">
        <f t="shared" si="356"/>
        <v/>
      </c>
      <c r="AA970" s="7" t="str">
        <f t="shared" si="357"/>
        <v/>
      </c>
      <c r="AB970" s="7" t="str">
        <f t="shared" si="357"/>
        <v/>
      </c>
      <c r="AC970" s="8" t="str">
        <f t="shared" si="358"/>
        <v/>
      </c>
      <c r="AE970" s="9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>
        <v>19661249.960000001</v>
      </c>
      <c r="AR970" s="7">
        <v>23758705.079999998</v>
      </c>
      <c r="AS970" s="7">
        <v>9038393.8599999994</v>
      </c>
      <c r="AT970" s="7">
        <v>0</v>
      </c>
      <c r="AU970" s="7">
        <v>21465905</v>
      </c>
      <c r="AV970" s="7">
        <v>41566051.210000001</v>
      </c>
      <c r="AW970" s="7">
        <v>8991248.6799999997</v>
      </c>
      <c r="AX970" s="7">
        <v>1393190.27</v>
      </c>
      <c r="AY970" s="7">
        <v>26283778.09</v>
      </c>
      <c r="AZ970" s="7">
        <v>43926188</v>
      </c>
      <c r="BA970" s="7">
        <v>14414021</v>
      </c>
      <c r="BB970" s="7">
        <v>1180308.6000000001</v>
      </c>
      <c r="BC970" s="7"/>
      <c r="BD970" s="7"/>
      <c r="BE970" s="7"/>
      <c r="BF970" s="7"/>
    </row>
    <row r="971" spans="1:58" hidden="1" x14ac:dyDescent="0.25">
      <c r="A971" s="3" t="s">
        <v>24</v>
      </c>
      <c r="B971" s="3" t="str">
        <f t="shared" si="334"/>
        <v>AL</v>
      </c>
      <c r="C971" s="3" t="s">
        <v>1528</v>
      </c>
      <c r="D971" s="3">
        <v>6</v>
      </c>
      <c r="E971" s="11">
        <f t="shared" si="335"/>
        <v>0.4489072175888621</v>
      </c>
      <c r="F971" s="11">
        <f t="shared" si="336"/>
        <v>0.5510927824111379</v>
      </c>
      <c r="G971" s="7">
        <v>40.632774535220221</v>
      </c>
      <c r="H971" s="11">
        <f t="shared" si="337"/>
        <v>0.44784857551397883</v>
      </c>
      <c r="I971" s="7">
        <f t="shared" si="338"/>
        <v>-54325397.035144642</v>
      </c>
      <c r="J971" s="7">
        <v>11684030.51</v>
      </c>
      <c r="K971" s="12">
        <v>0.11</v>
      </c>
      <c r="L971" s="7">
        <v>-934722.44</v>
      </c>
      <c r="M971" s="10">
        <f t="shared" si="339"/>
        <v>7.999999993153048E-2</v>
      </c>
      <c r="N971" s="12">
        <f t="shared" si="340"/>
        <v>0.18999999993153049</v>
      </c>
      <c r="O971" s="7">
        <f t="shared" si="341"/>
        <v>-3259523.8221086785</v>
      </c>
      <c r="P971" s="11">
        <f t="shared" si="342"/>
        <v>0.27897255312017144</v>
      </c>
      <c r="Q971" s="12">
        <f t="shared" si="343"/>
        <v>0.38897255312017143</v>
      </c>
      <c r="R971" s="12">
        <f t="shared" si="344"/>
        <v>0.19897255318864093</v>
      </c>
      <c r="S971" s="12">
        <f t="shared" si="345"/>
        <v>1.0472239645281256</v>
      </c>
      <c r="T971" s="7">
        <f t="shared" si="353"/>
        <v>-98388584.410000011</v>
      </c>
      <c r="U971" s="7">
        <f t="shared" si="354"/>
        <v>6322719.4699999997</v>
      </c>
      <c r="V971" s="7">
        <f t="shared" si="354"/>
        <v>54221238.740000002</v>
      </c>
      <c r="W971" s="7">
        <f t="shared" si="354"/>
        <v>56008817.520000003</v>
      </c>
      <c r="X971" s="7">
        <f t="shared" si="352"/>
        <v>5518752.3799999999</v>
      </c>
      <c r="Y971" s="7" t="str">
        <f t="shared" si="355"/>
        <v/>
      </c>
      <c r="Z971" s="7" t="str">
        <f t="shared" si="356"/>
        <v/>
      </c>
      <c r="AA971" s="7" t="str">
        <f t="shared" si="357"/>
        <v/>
      </c>
      <c r="AB971" s="7" t="str">
        <f t="shared" si="357"/>
        <v/>
      </c>
      <c r="AC971" s="8" t="str">
        <f t="shared" si="358"/>
        <v/>
      </c>
      <c r="AE971" s="9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>
        <v>7629512.1399999997</v>
      </c>
      <c r="AR971" s="7">
        <v>20901858.280000001</v>
      </c>
      <c r="AS971" s="7">
        <v>30689700.890000001</v>
      </c>
      <c r="AT971" s="7">
        <v>3239128.87</v>
      </c>
      <c r="AU971" s="7">
        <v>7459637.3899999997</v>
      </c>
      <c r="AV971" s="7">
        <v>18075548.27</v>
      </c>
      <c r="AW971" s="7">
        <v>36978211.420000002</v>
      </c>
      <c r="AX971" s="7">
        <v>3488038.61</v>
      </c>
      <c r="AY971" s="7">
        <v>6322719.4699999997</v>
      </c>
      <c r="AZ971" s="7">
        <v>54221238.740000002</v>
      </c>
      <c r="BA971" s="7">
        <v>56008817.520000003</v>
      </c>
      <c r="BB971" s="7">
        <v>5518752.3799999999</v>
      </c>
      <c r="BC971" s="7"/>
      <c r="BD971" s="7"/>
      <c r="BE971" s="7"/>
      <c r="BF971" s="7"/>
    </row>
    <row r="972" spans="1:58" hidden="1" x14ac:dyDescent="0.25">
      <c r="A972" s="3" t="s">
        <v>1299</v>
      </c>
      <c r="B972" s="3" t="str">
        <f t="shared" si="334"/>
        <v>SC</v>
      </c>
      <c r="C972" s="3" t="s">
        <v>1529</v>
      </c>
      <c r="D972" s="3">
        <v>6</v>
      </c>
      <c r="E972" s="11">
        <f t="shared" si="335"/>
        <v>0</v>
      </c>
      <c r="F972" s="11">
        <f t="shared" si="336"/>
        <v>1</v>
      </c>
      <c r="G972" s="7">
        <v>5.8286915580214629</v>
      </c>
      <c r="H972" s="11">
        <f t="shared" si="337"/>
        <v>0.11657383116042926</v>
      </c>
      <c r="I972" s="7">
        <f t="shared" si="338"/>
        <v>-8085897.1841131747</v>
      </c>
      <c r="J972" s="7">
        <v>9188271.7800000012</v>
      </c>
      <c r="K972" s="12">
        <v>0.11</v>
      </c>
      <c r="L972" s="7">
        <v>-673196.41</v>
      </c>
      <c r="M972" s="10">
        <f t="shared" si="339"/>
        <v>7.3266923978602641E-2</v>
      </c>
      <c r="N972" s="12">
        <f t="shared" si="340"/>
        <v>0.18326692397860264</v>
      </c>
      <c r="O972" s="7">
        <f t="shared" si="341"/>
        <v>-485153.83104679047</v>
      </c>
      <c r="P972" s="11">
        <f t="shared" si="342"/>
        <v>5.2801423669554363E-2</v>
      </c>
      <c r="Q972" s="12">
        <f t="shared" si="343"/>
        <v>0.16280142366955436</v>
      </c>
      <c r="R972" s="12">
        <f t="shared" si="344"/>
        <v>-2.0465500309048285E-2</v>
      </c>
      <c r="S972" s="12">
        <f t="shared" si="345"/>
        <v>-0.11167045239127682</v>
      </c>
      <c r="T972" s="7">
        <f t="shared" si="353"/>
        <v>-9152883.9300000016</v>
      </c>
      <c r="U972" s="7">
        <f t="shared" si="354"/>
        <v>25840684.059999999</v>
      </c>
      <c r="V972" s="7">
        <f t="shared" si="354"/>
        <v>23908986.390000001</v>
      </c>
      <c r="W972" s="7">
        <f t="shared" si="354"/>
        <v>15792075.699999999</v>
      </c>
      <c r="X972" s="7">
        <f t="shared" si="352"/>
        <v>4707494.0999999996</v>
      </c>
      <c r="Y972" s="7" t="str">
        <f t="shared" si="355"/>
        <v/>
      </c>
      <c r="Z972" s="7" t="str">
        <f t="shared" si="356"/>
        <v/>
      </c>
      <c r="AA972" s="7" t="str">
        <f t="shared" si="357"/>
        <v/>
      </c>
      <c r="AB972" s="7" t="str">
        <f t="shared" si="357"/>
        <v/>
      </c>
      <c r="AC972" s="8" t="str">
        <f t="shared" si="358"/>
        <v/>
      </c>
      <c r="AE972" s="9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>
        <v>16954377.800000001</v>
      </c>
      <c r="AR972" s="7">
        <v>15737361</v>
      </c>
      <c r="AS972" s="7">
        <v>12331217.43</v>
      </c>
      <c r="AT972" s="7">
        <v>0</v>
      </c>
      <c r="AU972" s="7">
        <v>20720143.100000001</v>
      </c>
      <c r="AV972" s="7">
        <v>19520732.219999999</v>
      </c>
      <c r="AW972" s="7">
        <v>13958106.6</v>
      </c>
      <c r="AX972" s="7">
        <v>4021459.11</v>
      </c>
      <c r="AY972" s="7">
        <v>25840684.059999999</v>
      </c>
      <c r="AZ972" s="7">
        <v>23908986.390000001</v>
      </c>
      <c r="BA972" s="7">
        <v>15792075.699999999</v>
      </c>
      <c r="BB972" s="7">
        <v>4707494.0999999996</v>
      </c>
      <c r="BC972" s="7"/>
      <c r="BD972" s="7"/>
      <c r="BE972" s="7"/>
      <c r="BF972" s="7"/>
    </row>
    <row r="973" spans="1:58" hidden="1" x14ac:dyDescent="0.25">
      <c r="A973" s="3" t="s">
        <v>394</v>
      </c>
      <c r="B973" s="3" t="str">
        <f t="shared" si="334"/>
        <v>MG</v>
      </c>
      <c r="C973" s="3" t="s">
        <v>1530</v>
      </c>
      <c r="D973" s="3">
        <v>5</v>
      </c>
      <c r="E973" s="11">
        <f t="shared" si="335"/>
        <v>0</v>
      </c>
      <c r="F973" s="11">
        <f t="shared" si="336"/>
        <v>1</v>
      </c>
      <c r="G973" s="7">
        <v>8.4312184068563418</v>
      </c>
      <c r="H973" s="11">
        <f t="shared" si="337"/>
        <v>0.16862436813712683</v>
      </c>
      <c r="I973" s="7">
        <f t="shared" si="338"/>
        <v>-99902136.152487248</v>
      </c>
      <c r="J973" s="7">
        <v>41140653.82</v>
      </c>
      <c r="K973" s="12">
        <v>0.11</v>
      </c>
      <c r="L973" s="7">
        <v>-1218742.46</v>
      </c>
      <c r="M973" s="10">
        <f t="shared" si="339"/>
        <v>2.9623799012341509E-2</v>
      </c>
      <c r="N973" s="12">
        <f t="shared" si="340"/>
        <v>0.13962379901234151</v>
      </c>
      <c r="O973" s="7">
        <f t="shared" si="341"/>
        <v>-5994128.1691492349</v>
      </c>
      <c r="P973" s="11">
        <f t="shared" si="342"/>
        <v>0.1456984178077225</v>
      </c>
      <c r="Q973" s="12">
        <f t="shared" si="343"/>
        <v>0.25569841780772251</v>
      </c>
      <c r="R973" s="12">
        <f t="shared" si="344"/>
        <v>0.116074618795381</v>
      </c>
      <c r="S973" s="12">
        <f t="shared" si="345"/>
        <v>0.8313383507429204</v>
      </c>
      <c r="T973" s="7">
        <f t="shared" si="353"/>
        <v>-120164859.69000001</v>
      </c>
      <c r="U973" s="7">
        <f t="shared" si="354"/>
        <v>78213080.099999994</v>
      </c>
      <c r="V973" s="7">
        <f t="shared" si="354"/>
        <v>130086656.65000001</v>
      </c>
      <c r="W973" s="7">
        <f t="shared" si="354"/>
        <v>92364707.900000006</v>
      </c>
      <c r="X973" s="7">
        <f t="shared" si="352"/>
        <v>24073424.760000002</v>
      </c>
      <c r="Y973" s="7" t="str">
        <f t="shared" si="355"/>
        <v/>
      </c>
      <c r="Z973" s="7" t="str">
        <f t="shared" si="356"/>
        <v/>
      </c>
      <c r="AA973" s="7" t="str">
        <f t="shared" si="357"/>
        <v/>
      </c>
      <c r="AB973" s="7" t="str">
        <f t="shared" si="357"/>
        <v/>
      </c>
      <c r="AC973" s="8" t="str">
        <f t="shared" si="358"/>
        <v/>
      </c>
      <c r="AE973" s="9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>
        <v>57659547.140000001</v>
      </c>
      <c r="AR973" s="7">
        <v>119703464.73</v>
      </c>
      <c r="AS973" s="7">
        <v>60115292.090000004</v>
      </c>
      <c r="AT973" s="7">
        <v>17872760.969999999</v>
      </c>
      <c r="AU973" s="7">
        <v>67431474.560000002</v>
      </c>
      <c r="AV973" s="7">
        <v>119372740.34999999</v>
      </c>
      <c r="AW973" s="7">
        <v>83678967.430000007</v>
      </c>
      <c r="AX973" s="7">
        <v>19545218.16</v>
      </c>
      <c r="AY973" s="7">
        <v>78213080.099999994</v>
      </c>
      <c r="AZ973" s="7">
        <v>130086656.65000001</v>
      </c>
      <c r="BA973" s="7">
        <v>92364707.900000006</v>
      </c>
      <c r="BB973" s="7">
        <v>24073424.760000002</v>
      </c>
      <c r="BC973" s="7"/>
      <c r="BD973" s="7"/>
      <c r="BE973" s="7"/>
      <c r="BF973" s="7"/>
    </row>
    <row r="974" spans="1:58" hidden="1" x14ac:dyDescent="0.25">
      <c r="A974" s="3" t="s">
        <v>395</v>
      </c>
      <c r="B974" s="3" t="str">
        <f t="shared" si="334"/>
        <v>MG</v>
      </c>
      <c r="C974" s="3" t="s">
        <v>1530</v>
      </c>
      <c r="D974" s="3">
        <v>5</v>
      </c>
      <c r="E974" s="11">
        <f t="shared" si="335"/>
        <v>0.21515896826122835</v>
      </c>
      <c r="F974" s="11">
        <f t="shared" si="336"/>
        <v>0.78484103173877162</v>
      </c>
      <c r="G974" s="7">
        <v>48.24209339619896</v>
      </c>
      <c r="H974" s="11">
        <f t="shared" si="337"/>
        <v>0.75724748708621947</v>
      </c>
      <c r="I974" s="7">
        <f t="shared" si="338"/>
        <v>-69880031.966371894</v>
      </c>
      <c r="J974" s="7">
        <v>61485015.080000013</v>
      </c>
      <c r="K974" s="12">
        <v>0.11</v>
      </c>
      <c r="L974" s="7">
        <v>-7380536.6900000004</v>
      </c>
      <c r="M974" s="10">
        <f t="shared" si="339"/>
        <v>0.12003797478779116</v>
      </c>
      <c r="N974" s="12">
        <f t="shared" si="340"/>
        <v>0.23003797478779114</v>
      </c>
      <c r="O974" s="7">
        <f t="shared" si="341"/>
        <v>-4192801.9179823133</v>
      </c>
      <c r="P974" s="11">
        <f t="shared" si="342"/>
        <v>6.8192256479516711E-2</v>
      </c>
      <c r="Q974" s="12">
        <f t="shared" si="343"/>
        <v>0.1781922564795167</v>
      </c>
      <c r="R974" s="12">
        <f t="shared" si="344"/>
        <v>-5.1845718308274447E-2</v>
      </c>
      <c r="S974" s="12">
        <f t="shared" si="345"/>
        <v>-0.22537895474041558</v>
      </c>
      <c r="T974" s="7">
        <f t="shared" si="353"/>
        <v>-287865328.88000005</v>
      </c>
      <c r="U974" s="7">
        <f t="shared" si="354"/>
        <v>83557215.840000004</v>
      </c>
      <c r="V974" s="7">
        <f t="shared" si="354"/>
        <v>225928521.72</v>
      </c>
      <c r="W974" s="7">
        <f t="shared" si="354"/>
        <v>158728980.21000001</v>
      </c>
      <c r="X974" s="7">
        <f t="shared" si="352"/>
        <v>13234957.210000001</v>
      </c>
      <c r="Y974" s="7" t="str">
        <f t="shared" si="355"/>
        <v/>
      </c>
      <c r="Z974" s="7" t="str">
        <f t="shared" si="356"/>
        <v/>
      </c>
      <c r="AA974" s="7" t="str">
        <f t="shared" si="357"/>
        <v/>
      </c>
      <c r="AB974" s="7" t="str">
        <f t="shared" si="357"/>
        <v/>
      </c>
      <c r="AC974" s="8" t="str">
        <f t="shared" si="358"/>
        <v/>
      </c>
      <c r="AE974" s="9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>
        <v>55816361.539999999</v>
      </c>
      <c r="AR974" s="7">
        <v>174917172.09</v>
      </c>
      <c r="AS974" s="7">
        <v>108312683.64</v>
      </c>
      <c r="AT974" s="7">
        <v>13760839.52</v>
      </c>
      <c r="AU974" s="7">
        <v>67537290.379999995</v>
      </c>
      <c r="AV974" s="7">
        <v>209421790.34</v>
      </c>
      <c r="AW974" s="7">
        <v>135089845.34</v>
      </c>
      <c r="AX974" s="7">
        <v>13473742.289999999</v>
      </c>
      <c r="AY974" s="7">
        <v>83557215.840000004</v>
      </c>
      <c r="AZ974" s="7">
        <v>225928521.72</v>
      </c>
      <c r="BA974" s="7">
        <v>158728980.21000001</v>
      </c>
      <c r="BB974" s="7">
        <v>13234957.210000001</v>
      </c>
      <c r="BC974" s="7"/>
      <c r="BD974" s="7"/>
      <c r="BE974" s="7"/>
      <c r="BF974" s="7"/>
    </row>
    <row r="975" spans="1:58" hidden="1" x14ac:dyDescent="0.25">
      <c r="A975" s="3" t="s">
        <v>540</v>
      </c>
      <c r="B975" s="3" t="str">
        <f t="shared" si="334"/>
        <v>PA</v>
      </c>
      <c r="C975" s="3" t="s">
        <v>1527</v>
      </c>
      <c r="D975" s="3">
        <v>5</v>
      </c>
      <c r="E975" s="11">
        <f t="shared" si="335"/>
        <v>0</v>
      </c>
      <c r="F975" s="11">
        <f t="shared" si="336"/>
        <v>1</v>
      </c>
      <c r="G975" s="7">
        <v>21.700596078807905</v>
      </c>
      <c r="H975" s="11">
        <f t="shared" si="337"/>
        <v>0.43401192157615809</v>
      </c>
      <c r="I975" s="7">
        <f t="shared" si="338"/>
        <v>-76399178.967105776</v>
      </c>
      <c r="J975" s="7">
        <v>94194536.210000008</v>
      </c>
      <c r="K975" s="12">
        <v>0.11</v>
      </c>
      <c r="L975" s="7">
        <v>-1321216.9099999999</v>
      </c>
      <c r="M975" s="10">
        <f t="shared" si="339"/>
        <v>1.4026470782280205E-2</v>
      </c>
      <c r="N975" s="12">
        <f t="shared" si="340"/>
        <v>0.12402647078228021</v>
      </c>
      <c r="O975" s="7">
        <f t="shared" si="341"/>
        <v>-4583950.7380263461</v>
      </c>
      <c r="P975" s="11">
        <f t="shared" si="342"/>
        <v>4.8664720083198394E-2</v>
      </c>
      <c r="Q975" s="12">
        <f t="shared" si="343"/>
        <v>0.1586647200831984</v>
      </c>
      <c r="R975" s="12">
        <f t="shared" si="344"/>
        <v>3.4638249300918189E-2</v>
      </c>
      <c r="S975" s="12">
        <f t="shared" si="345"/>
        <v>0.2792811009008167</v>
      </c>
      <c r="T975" s="7">
        <f t="shared" si="353"/>
        <v>-134983724.71000001</v>
      </c>
      <c r="U975" s="7">
        <f t="shared" si="354"/>
        <v>139986440.78</v>
      </c>
      <c r="V975" s="7">
        <f t="shared" si="354"/>
        <v>202544653.58000001</v>
      </c>
      <c r="W975" s="7">
        <f t="shared" si="354"/>
        <v>77078215.329999998</v>
      </c>
      <c r="X975" s="7">
        <f t="shared" si="352"/>
        <v>4652703.42</v>
      </c>
      <c r="Y975" s="7" t="str">
        <f t="shared" si="355"/>
        <v/>
      </c>
      <c r="Z975" s="7" t="str">
        <f t="shared" si="356"/>
        <v/>
      </c>
      <c r="AA975" s="7" t="str">
        <f t="shared" si="357"/>
        <v/>
      </c>
      <c r="AB975" s="7" t="str">
        <f t="shared" si="357"/>
        <v/>
      </c>
      <c r="AC975" s="8" t="str">
        <f t="shared" si="358"/>
        <v/>
      </c>
      <c r="AE975" s="9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>
        <v>98076022.840000004</v>
      </c>
      <c r="AR975" s="7">
        <v>115355761.94</v>
      </c>
      <c r="AS975" s="7">
        <v>43563628.030000001</v>
      </c>
      <c r="AT975" s="7">
        <v>1974415.44</v>
      </c>
      <c r="AU975" s="7">
        <v>113684689.34</v>
      </c>
      <c r="AV975" s="7">
        <v>159603831.72999999</v>
      </c>
      <c r="AW975" s="7">
        <v>59057604.380000003</v>
      </c>
      <c r="AX975" s="7">
        <v>1760253.42</v>
      </c>
      <c r="AY975" s="7">
        <v>139986440.78</v>
      </c>
      <c r="AZ975" s="7">
        <v>202544653.58000001</v>
      </c>
      <c r="BA975" s="7">
        <v>77078215.329999998</v>
      </c>
      <c r="BB975" s="7">
        <v>4652703.42</v>
      </c>
      <c r="BC975" s="7"/>
      <c r="BD975" s="7"/>
      <c r="BE975" s="7"/>
      <c r="BF975" s="7"/>
    </row>
    <row r="976" spans="1:58" hidden="1" x14ac:dyDescent="0.25">
      <c r="A976" s="3" t="s">
        <v>1430</v>
      </c>
      <c r="B976" s="3" t="str">
        <f t="shared" si="334"/>
        <v>SP</v>
      </c>
      <c r="C976" s="3" t="s">
        <v>1530</v>
      </c>
      <c r="D976" s="3">
        <v>6</v>
      </c>
      <c r="E976" s="11">
        <f t="shared" si="335"/>
        <v>0</v>
      </c>
      <c r="F976" s="11">
        <f t="shared" si="336"/>
        <v>1</v>
      </c>
      <c r="G976" s="7">
        <v>17.54979642357517</v>
      </c>
      <c r="H976" s="11">
        <f t="shared" si="337"/>
        <v>0.3509959284715034</v>
      </c>
      <c r="I976" s="7">
        <f t="shared" si="338"/>
        <v>-38926328.158196896</v>
      </c>
      <c r="J976" s="7">
        <v>36609785.922857136</v>
      </c>
      <c r="K976" s="12">
        <v>0.11</v>
      </c>
      <c r="L976" s="7">
        <v>-4446198.3</v>
      </c>
      <c r="M976" s="10">
        <f t="shared" si="339"/>
        <v>0.12144835562187864</v>
      </c>
      <c r="N976" s="12">
        <f t="shared" si="340"/>
        <v>0.23144835562187865</v>
      </c>
      <c r="O976" s="7">
        <f t="shared" si="341"/>
        <v>-2335579.6894918135</v>
      </c>
      <c r="P976" s="11">
        <f t="shared" si="342"/>
        <v>6.3796595107473875E-2</v>
      </c>
      <c r="Q976" s="12">
        <f t="shared" si="343"/>
        <v>0.17379659510747386</v>
      </c>
      <c r="R976" s="12">
        <f t="shared" si="344"/>
        <v>-5.7651760514404793E-2</v>
      </c>
      <c r="S976" s="12">
        <f t="shared" si="345"/>
        <v>-0.24909125130528698</v>
      </c>
      <c r="T976" s="7">
        <f t="shared" si="353"/>
        <v>-59978557.709999993</v>
      </c>
      <c r="U976" s="7">
        <f t="shared" si="354"/>
        <v>112170106.01000001</v>
      </c>
      <c r="V976" s="7">
        <f t="shared" si="354"/>
        <v>108453746.55</v>
      </c>
      <c r="W976" s="7">
        <f t="shared" si="354"/>
        <v>63694917.170000002</v>
      </c>
      <c r="X976" s="7">
        <f t="shared" si="352"/>
        <v>0</v>
      </c>
      <c r="Y976" s="7" t="str">
        <f t="shared" si="355"/>
        <v/>
      </c>
      <c r="Z976" s="7" t="str">
        <f t="shared" si="356"/>
        <v/>
      </c>
      <c r="AA976" s="7" t="str">
        <f t="shared" si="357"/>
        <v/>
      </c>
      <c r="AB976" s="7" t="str">
        <f t="shared" si="357"/>
        <v/>
      </c>
      <c r="AC976" s="8" t="str">
        <f t="shared" si="358"/>
        <v/>
      </c>
      <c r="AE976" s="9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>
        <v>77561112.959999993</v>
      </c>
      <c r="AR976" s="7">
        <v>86300168.290000007</v>
      </c>
      <c r="AS976" s="7">
        <v>41390976.539999999</v>
      </c>
      <c r="AT976" s="7">
        <v>0</v>
      </c>
      <c r="AU976" s="7">
        <v>96623019.159999996</v>
      </c>
      <c r="AV976" s="7">
        <v>102823315.09999999</v>
      </c>
      <c r="AW976" s="7">
        <v>46823782.270000003</v>
      </c>
      <c r="AX976" s="7">
        <v>0</v>
      </c>
      <c r="AY976" s="7">
        <v>112170106.01000001</v>
      </c>
      <c r="AZ976" s="7">
        <v>108453746.55</v>
      </c>
      <c r="BA976" s="7">
        <v>63694917.170000002</v>
      </c>
      <c r="BB976" s="7">
        <v>0</v>
      </c>
      <c r="BC976" s="7"/>
      <c r="BD976" s="7"/>
      <c r="BE976" s="7"/>
      <c r="BF976" s="7"/>
    </row>
    <row r="977" spans="1:58" hidden="1" x14ac:dyDescent="0.25">
      <c r="A977" s="3" t="s">
        <v>1143</v>
      </c>
      <c r="B977" s="3" t="str">
        <f t="shared" si="334"/>
        <v>RS</v>
      </c>
      <c r="C977" s="3" t="s">
        <v>1529</v>
      </c>
      <c r="D977" s="3">
        <v>7</v>
      </c>
      <c r="E977" s="11">
        <f t="shared" ref="E977:E1031" si="359">IF(U977+X977&gt;=W977,0,(U977+X977-W977)/T977)</f>
        <v>0</v>
      </c>
      <c r="F977" s="11">
        <f t="shared" ref="F977:F1031" si="360">IF(T977&gt;=0,0,1-E977)</f>
        <v>1</v>
      </c>
      <c r="G977" s="7">
        <v>7.4896125450667057</v>
      </c>
      <c r="H977" s="11">
        <f t="shared" ref="H977:H1031" si="361">IF(T977&gt;0,"",G977*$G$2*F977/100)</f>
        <v>0.14979225090133411</v>
      </c>
      <c r="I977" s="7">
        <f t="shared" ref="I977:I1031" si="362">IF(T977&gt;0,"",T977*(1-H977))</f>
        <v>-14476857.430834088</v>
      </c>
      <c r="J977" s="7">
        <v>5928888.7400000002</v>
      </c>
      <c r="K977" s="12">
        <v>0.11</v>
      </c>
      <c r="L977" s="7">
        <v>-711466.65</v>
      </c>
      <c r="M977" s="10">
        <f t="shared" ref="M977:M1031" si="363">L977*-1/J977</f>
        <v>0.1200000002023988</v>
      </c>
      <c r="N977" s="12">
        <f t="shared" ref="N977:N1031" si="364">M977+K977</f>
        <v>0.2300000002023988</v>
      </c>
      <c r="O977" s="7">
        <f t="shared" ref="O977:O1031" si="365">6%*I977</f>
        <v>-868611.4458500453</v>
      </c>
      <c r="P977" s="11">
        <f t="shared" ref="P977:P1031" si="366">O977*-1/J977</f>
        <v>0.14650493270178069</v>
      </c>
      <c r="Q977" s="12">
        <f t="shared" ref="Q977:Q1031" si="367">P977+K977</f>
        <v>0.25650493270178071</v>
      </c>
      <c r="R977" s="12">
        <f t="shared" si="344"/>
        <v>2.6504932499381906E-2</v>
      </c>
      <c r="S977" s="12">
        <f t="shared" si="345"/>
        <v>0.11523883685242486</v>
      </c>
      <c r="T977" s="7">
        <f t="shared" si="353"/>
        <v>-17027435.289999999</v>
      </c>
      <c r="U977" s="7">
        <f t="shared" si="354"/>
        <v>14718332.710000001</v>
      </c>
      <c r="V977" s="7">
        <f t="shared" si="354"/>
        <v>17624466</v>
      </c>
      <c r="W977" s="7">
        <f t="shared" si="354"/>
        <v>14121302</v>
      </c>
      <c r="X977" s="7">
        <f t="shared" si="352"/>
        <v>0</v>
      </c>
      <c r="Y977" s="7" t="str">
        <f t="shared" si="355"/>
        <v/>
      </c>
      <c r="Z977" s="7" t="str">
        <f t="shared" si="356"/>
        <v/>
      </c>
      <c r="AA977" s="7" t="str">
        <f t="shared" si="357"/>
        <v/>
      </c>
      <c r="AB977" s="7" t="str">
        <f t="shared" si="357"/>
        <v/>
      </c>
      <c r="AC977" s="8" t="str">
        <f t="shared" si="358"/>
        <v/>
      </c>
      <c r="AE977" s="9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>
        <v>10699454.119999999</v>
      </c>
      <c r="AR977" s="7">
        <v>14714534.33</v>
      </c>
      <c r="AS977" s="7">
        <v>8638140.6500000004</v>
      </c>
      <c r="AT977" s="7">
        <v>0</v>
      </c>
      <c r="AU977" s="7">
        <v>12330382.050000001</v>
      </c>
      <c r="AV977" s="7">
        <v>15306763.26</v>
      </c>
      <c r="AW977" s="7">
        <v>11758415.84</v>
      </c>
      <c r="AX977" s="7">
        <v>0</v>
      </c>
      <c r="AY977" s="7">
        <v>14718332.710000001</v>
      </c>
      <c r="AZ977" s="7">
        <v>17624466</v>
      </c>
      <c r="BA977" s="7">
        <v>14121302</v>
      </c>
      <c r="BB977" s="7">
        <v>0</v>
      </c>
      <c r="BC977" s="7"/>
      <c r="BD977" s="7"/>
      <c r="BE977" s="7"/>
      <c r="BF977" s="7"/>
    </row>
    <row r="978" spans="1:58" hidden="1" x14ac:dyDescent="0.25">
      <c r="A978" s="3" t="s">
        <v>1431</v>
      </c>
      <c r="B978" s="3" t="str">
        <f t="shared" ref="B978:B1032" si="368">RIGHT(A978,2)</f>
        <v>SP</v>
      </c>
      <c r="C978" s="3" t="s">
        <v>1530</v>
      </c>
      <c r="D978" s="3">
        <v>6</v>
      </c>
      <c r="E978" s="11">
        <f t="shared" si="359"/>
        <v>0</v>
      </c>
      <c r="F978" s="11">
        <f t="shared" si="360"/>
        <v>1</v>
      </c>
      <c r="G978" s="7">
        <v>17.14397556278351</v>
      </c>
      <c r="H978" s="11">
        <f t="shared" si="361"/>
        <v>0.34287951125567018</v>
      </c>
      <c r="I978" s="7">
        <f t="shared" si="362"/>
        <v>-30361951.602377798</v>
      </c>
      <c r="J978" s="7">
        <v>17332724.640000004</v>
      </c>
      <c r="K978" s="12">
        <v>0.1497</v>
      </c>
      <c r="L978" s="7">
        <v>-2098138.36</v>
      </c>
      <c r="M978" s="10">
        <f t="shared" si="363"/>
        <v>0.1210506947740906</v>
      </c>
      <c r="N978" s="12">
        <f t="shared" si="364"/>
        <v>0.27075069477409058</v>
      </c>
      <c r="O978" s="7">
        <f t="shared" si="365"/>
        <v>-1821717.0961426678</v>
      </c>
      <c r="P978" s="11">
        <f t="shared" si="366"/>
        <v>0.1051027541243318</v>
      </c>
      <c r="Q978" s="12">
        <f t="shared" si="367"/>
        <v>0.25480275412433179</v>
      </c>
      <c r="R978" s="12">
        <f t="shared" ref="R978:R1032" si="369">Q978-N978</f>
        <v>-1.5947940649758796E-2</v>
      </c>
      <c r="S978" s="12">
        <f t="shared" ref="S978:S1032" si="370">Q978/N978-1</f>
        <v>-5.8902676733906367E-2</v>
      </c>
      <c r="T978" s="7">
        <f t="shared" si="353"/>
        <v>-46204542.579999998</v>
      </c>
      <c r="U978" s="7">
        <f t="shared" si="354"/>
        <v>39809404.520000003</v>
      </c>
      <c r="V978" s="7">
        <f t="shared" si="354"/>
        <v>48347694.770000003</v>
      </c>
      <c r="W978" s="7">
        <f t="shared" si="354"/>
        <v>37666252.329999998</v>
      </c>
      <c r="X978" s="7">
        <f t="shared" si="352"/>
        <v>0</v>
      </c>
      <c r="Y978" s="7" t="str">
        <f t="shared" si="355"/>
        <v/>
      </c>
      <c r="Z978" s="7" t="str">
        <f t="shared" si="356"/>
        <v/>
      </c>
      <c r="AA978" s="7" t="str">
        <f t="shared" si="357"/>
        <v/>
      </c>
      <c r="AB978" s="7" t="str">
        <f t="shared" si="357"/>
        <v/>
      </c>
      <c r="AC978" s="8" t="str">
        <f t="shared" si="358"/>
        <v/>
      </c>
      <c r="AE978" s="9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>
        <v>29451173.59</v>
      </c>
      <c r="AR978" s="7">
        <v>35825876.289999999</v>
      </c>
      <c r="AS978" s="7">
        <v>25934461.5</v>
      </c>
      <c r="AT978" s="7">
        <v>0</v>
      </c>
      <c r="AU978" s="7">
        <v>36718502.909999996</v>
      </c>
      <c r="AV978" s="7">
        <v>41330057.729999997</v>
      </c>
      <c r="AW978" s="7">
        <v>33622652.630000003</v>
      </c>
      <c r="AX978" s="7">
        <v>0</v>
      </c>
      <c r="AY978" s="7">
        <v>39809404.520000003</v>
      </c>
      <c r="AZ978" s="7">
        <v>48347694.770000003</v>
      </c>
      <c r="BA978" s="7">
        <v>37666252.329999998</v>
      </c>
      <c r="BB978" s="7">
        <v>0</v>
      </c>
      <c r="BC978" s="7"/>
      <c r="BD978" s="7"/>
      <c r="BE978" s="7"/>
      <c r="BF978" s="7"/>
    </row>
    <row r="979" spans="1:58" hidden="1" x14ac:dyDescent="0.25">
      <c r="A979" s="3" t="s">
        <v>1432</v>
      </c>
      <c r="B979" s="3" t="str">
        <f t="shared" si="368"/>
        <v>SP</v>
      </c>
      <c r="C979" s="3" t="s">
        <v>1530</v>
      </c>
      <c r="D979" s="3">
        <v>7</v>
      </c>
      <c r="E979" s="11">
        <f t="shared" si="359"/>
        <v>8.1317082630545351E-2</v>
      </c>
      <c r="F979" s="11">
        <f t="shared" si="360"/>
        <v>0.91868291736945462</v>
      </c>
      <c r="G979" s="7">
        <v>8.5086300911254114</v>
      </c>
      <c r="H979" s="11">
        <f t="shared" si="361"/>
        <v>0.15633466229865245</v>
      </c>
      <c r="I979" s="7">
        <f t="shared" si="362"/>
        <v>-20595750.149392974</v>
      </c>
      <c r="J979" s="7">
        <v>8810335.3000000007</v>
      </c>
      <c r="K979" s="12">
        <v>0.11</v>
      </c>
      <c r="L979" s="7">
        <v>-308361.74</v>
      </c>
      <c r="M979" s="10">
        <f t="shared" si="363"/>
        <v>3.5000000510763761E-2</v>
      </c>
      <c r="N979" s="12">
        <f t="shared" si="364"/>
        <v>0.14500000051076375</v>
      </c>
      <c r="O979" s="7">
        <f t="shared" si="365"/>
        <v>-1235745.0089635784</v>
      </c>
      <c r="P979" s="11">
        <f t="shared" si="366"/>
        <v>0.14026083762823172</v>
      </c>
      <c r="Q979" s="12">
        <f t="shared" si="367"/>
        <v>0.2502608376282317</v>
      </c>
      <c r="R979" s="12">
        <f t="shared" si="369"/>
        <v>0.10526083711746795</v>
      </c>
      <c r="S979" s="12">
        <f t="shared" si="370"/>
        <v>0.72593680514955672</v>
      </c>
      <c r="T979" s="7">
        <f t="shared" si="353"/>
        <v>-24412227.490000002</v>
      </c>
      <c r="U979" s="7">
        <f t="shared" si="354"/>
        <v>22101477.879999999</v>
      </c>
      <c r="V979" s="7">
        <f t="shared" si="354"/>
        <v>22427096.370000001</v>
      </c>
      <c r="W979" s="7">
        <f t="shared" si="354"/>
        <v>24086609</v>
      </c>
      <c r="X979" s="7">
        <f t="shared" si="352"/>
        <v>0</v>
      </c>
      <c r="Y979" s="7" t="str">
        <f t="shared" si="355"/>
        <v/>
      </c>
      <c r="Z979" s="7" t="str">
        <f t="shared" si="356"/>
        <v/>
      </c>
      <c r="AA979" s="7" t="str">
        <f t="shared" si="357"/>
        <v/>
      </c>
      <c r="AB979" s="7" t="str">
        <f t="shared" si="357"/>
        <v/>
      </c>
      <c r="AC979" s="8" t="str">
        <f t="shared" si="358"/>
        <v/>
      </c>
      <c r="AE979" s="9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>
        <v>15169139.33</v>
      </c>
      <c r="AR979" s="7">
        <v>17881265.140000001</v>
      </c>
      <c r="AS979" s="7">
        <v>13030103.289999999</v>
      </c>
      <c r="AT979" s="7">
        <v>0</v>
      </c>
      <c r="AU979" s="7">
        <v>18165240.399999999</v>
      </c>
      <c r="AV979" s="7">
        <v>20015079.84</v>
      </c>
      <c r="AW979" s="7">
        <v>16442320.119999999</v>
      </c>
      <c r="AX979" s="7">
        <v>0</v>
      </c>
      <c r="AY979" s="7">
        <v>22101477.879999999</v>
      </c>
      <c r="AZ979" s="7">
        <v>22427096.370000001</v>
      </c>
      <c r="BA979" s="7">
        <v>24086609</v>
      </c>
      <c r="BB979" s="7">
        <v>0</v>
      </c>
      <c r="BC979" s="7"/>
      <c r="BD979" s="7"/>
      <c r="BE979" s="7"/>
      <c r="BF979" s="7"/>
    </row>
    <row r="980" spans="1:58" hidden="1" x14ac:dyDescent="0.25">
      <c r="A980" s="3" t="s">
        <v>1144</v>
      </c>
      <c r="B980" s="3" t="str">
        <f t="shared" si="368"/>
        <v>RS</v>
      </c>
      <c r="C980" s="3" t="s">
        <v>1529</v>
      </c>
      <c r="D980" s="3">
        <v>7</v>
      </c>
      <c r="E980" s="11">
        <f t="shared" si="359"/>
        <v>0</v>
      </c>
      <c r="F980" s="11">
        <f t="shared" si="360"/>
        <v>1</v>
      </c>
      <c r="G980" s="7">
        <v>10.611236935880767</v>
      </c>
      <c r="H980" s="11">
        <f t="shared" si="361"/>
        <v>0.21222473871761532</v>
      </c>
      <c r="I980" s="7">
        <f t="shared" si="362"/>
        <v>-13374135.189475033</v>
      </c>
      <c r="J980" s="7">
        <v>5462693.5300000003</v>
      </c>
      <c r="K980" s="12">
        <v>0.15640000000000001</v>
      </c>
      <c r="L980" s="7">
        <v>-715612.85</v>
      </c>
      <c r="M980" s="10">
        <f t="shared" si="363"/>
        <v>0.1309999995551645</v>
      </c>
      <c r="N980" s="12">
        <f t="shared" si="364"/>
        <v>0.28739999955516449</v>
      </c>
      <c r="O980" s="7">
        <f t="shared" si="365"/>
        <v>-802448.11136850202</v>
      </c>
      <c r="P980" s="11">
        <f t="shared" si="366"/>
        <v>0.14689605173008891</v>
      </c>
      <c r="Q980" s="12">
        <f t="shared" si="367"/>
        <v>0.30329605173008889</v>
      </c>
      <c r="R980" s="12">
        <f t="shared" si="369"/>
        <v>1.5896052174924402E-2</v>
      </c>
      <c r="S980" s="12">
        <f t="shared" si="370"/>
        <v>5.5309854556465421E-2</v>
      </c>
      <c r="T980" s="7">
        <f t="shared" si="353"/>
        <v>-16977094.670000002</v>
      </c>
      <c r="U980" s="7">
        <f t="shared" si="354"/>
        <v>17155487.629999999</v>
      </c>
      <c r="V980" s="7">
        <f t="shared" si="354"/>
        <v>25014440.949999999</v>
      </c>
      <c r="W980" s="7">
        <f t="shared" si="354"/>
        <v>9118141.3499999996</v>
      </c>
      <c r="X980" s="7">
        <f t="shared" si="352"/>
        <v>0</v>
      </c>
      <c r="Y980" s="7" t="str">
        <f t="shared" si="355"/>
        <v/>
      </c>
      <c r="Z980" s="7" t="str">
        <f t="shared" si="356"/>
        <v/>
      </c>
      <c r="AA980" s="7" t="str">
        <f t="shared" si="357"/>
        <v/>
      </c>
      <c r="AB980" s="7" t="str">
        <f t="shared" si="357"/>
        <v/>
      </c>
      <c r="AC980" s="8" t="str">
        <f t="shared" si="358"/>
        <v/>
      </c>
      <c r="AE980" s="9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>
        <v>11809953.279999999</v>
      </c>
      <c r="AR980" s="7">
        <v>16548413.9</v>
      </c>
      <c r="AS980" s="7">
        <v>7659226.8399999999</v>
      </c>
      <c r="AT980" s="7">
        <v>0</v>
      </c>
      <c r="AU980" s="7">
        <v>13892679.199999999</v>
      </c>
      <c r="AV980" s="7">
        <v>17056849.129999999</v>
      </c>
      <c r="AW980" s="7">
        <v>10414143.9</v>
      </c>
      <c r="AX980" s="7">
        <v>0</v>
      </c>
      <c r="AY980" s="7">
        <v>17155487.629999999</v>
      </c>
      <c r="AZ980" s="7">
        <v>25014440.949999999</v>
      </c>
      <c r="BA980" s="7">
        <v>9118141.3499999996</v>
      </c>
      <c r="BB980" s="7">
        <v>0</v>
      </c>
      <c r="BC980" s="7"/>
      <c r="BD980" s="7"/>
      <c r="BE980" s="7"/>
      <c r="BF980" s="7"/>
    </row>
    <row r="981" spans="1:58" hidden="1" x14ac:dyDescent="0.25">
      <c r="A981" s="3" t="s">
        <v>834</v>
      </c>
      <c r="B981" s="3" t="str">
        <f t="shared" si="368"/>
        <v>PR</v>
      </c>
      <c r="C981" s="3" t="s">
        <v>1529</v>
      </c>
      <c r="D981" s="3">
        <v>6</v>
      </c>
      <c r="E981" s="11">
        <f t="shared" si="359"/>
        <v>0.48487707187704754</v>
      </c>
      <c r="F981" s="11">
        <f t="shared" si="360"/>
        <v>0.51512292812295246</v>
      </c>
      <c r="G981" s="7">
        <v>27.286600921208549</v>
      </c>
      <c r="H981" s="11">
        <f t="shared" si="361"/>
        <v>0.28111907530110797</v>
      </c>
      <c r="I981" s="7">
        <f t="shared" si="362"/>
        <v>-42226533.688704826</v>
      </c>
      <c r="J981" s="7">
        <v>9991991.7100000009</v>
      </c>
      <c r="K981" s="12">
        <v>0.11</v>
      </c>
      <c r="L981" s="7">
        <v>-1498798.76</v>
      </c>
      <c r="M981" s="10">
        <f t="shared" si="363"/>
        <v>0.15000000035028049</v>
      </c>
      <c r="N981" s="12">
        <f t="shared" si="364"/>
        <v>0.26000000035028048</v>
      </c>
      <c r="O981" s="7">
        <f t="shared" si="365"/>
        <v>-2533592.0213222895</v>
      </c>
      <c r="P981" s="11">
        <f t="shared" si="366"/>
        <v>0.25356226214506028</v>
      </c>
      <c r="Q981" s="12">
        <f t="shared" si="367"/>
        <v>0.36356226214506027</v>
      </c>
      <c r="R981" s="12">
        <f t="shared" si="369"/>
        <v>0.10356226179477979</v>
      </c>
      <c r="S981" s="12">
        <f t="shared" si="370"/>
        <v>0.39831639098175886</v>
      </c>
      <c r="T981" s="7">
        <f t="shared" si="353"/>
        <v>-58739260.199999996</v>
      </c>
      <c r="U981" s="7">
        <f t="shared" si="354"/>
        <v>8637077.7400000002</v>
      </c>
      <c r="V981" s="7">
        <f t="shared" si="354"/>
        <v>30257939.710000001</v>
      </c>
      <c r="W981" s="7">
        <f t="shared" si="354"/>
        <v>37118398.229999997</v>
      </c>
      <c r="X981" s="7">
        <f t="shared" si="352"/>
        <v>0</v>
      </c>
      <c r="Y981" s="7" t="str">
        <f t="shared" si="355"/>
        <v/>
      </c>
      <c r="Z981" s="7" t="str">
        <f t="shared" si="356"/>
        <v/>
      </c>
      <c r="AA981" s="7" t="str">
        <f t="shared" si="357"/>
        <v/>
      </c>
      <c r="AB981" s="7" t="str">
        <f t="shared" si="357"/>
        <v/>
      </c>
      <c r="AC981" s="8" t="str">
        <f t="shared" si="358"/>
        <v/>
      </c>
      <c r="AE981" s="9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>
        <v>6874159.46</v>
      </c>
      <c r="AR981" s="7">
        <v>31918746.039999999</v>
      </c>
      <c r="AS981" s="7">
        <v>24839608.41</v>
      </c>
      <c r="AT981" s="7">
        <v>50404822.310000002</v>
      </c>
      <c r="AU981" s="7">
        <v>7975056.9400000004</v>
      </c>
      <c r="AV981" s="7">
        <v>25111359.809999999</v>
      </c>
      <c r="AW981" s="7">
        <v>29033889.489999998</v>
      </c>
      <c r="AX981" s="7">
        <v>0</v>
      </c>
      <c r="AY981" s="7">
        <v>8637077.7400000002</v>
      </c>
      <c r="AZ981" s="7">
        <v>30257939.710000001</v>
      </c>
      <c r="BA981" s="7">
        <v>37118398.229999997</v>
      </c>
      <c r="BB981" s="7">
        <v>0</v>
      </c>
      <c r="BC981" s="7"/>
      <c r="BD981" s="7"/>
      <c r="BE981" s="7"/>
      <c r="BF981" s="7"/>
    </row>
    <row r="982" spans="1:58" hidden="1" x14ac:dyDescent="0.25">
      <c r="A982" s="3" t="s">
        <v>477</v>
      </c>
      <c r="B982" s="3" t="str">
        <f t="shared" si="368"/>
        <v>MS</v>
      </c>
      <c r="C982" s="3" t="s">
        <v>1526</v>
      </c>
      <c r="D982" s="3">
        <v>6</v>
      </c>
      <c r="E982" s="11">
        <f t="shared" si="359"/>
        <v>0.23162446014474339</v>
      </c>
      <c r="F982" s="11">
        <f t="shared" si="360"/>
        <v>0.76837553985525664</v>
      </c>
      <c r="G982" s="7">
        <v>6.9031104000922241</v>
      </c>
      <c r="H982" s="11">
        <f t="shared" si="361"/>
        <v>0.10608362360702599</v>
      </c>
      <c r="I982" s="7">
        <f t="shared" si="362"/>
        <v>-158390086.35495275</v>
      </c>
      <c r="J982" s="7">
        <v>27534282.390000001</v>
      </c>
      <c r="K982" s="12">
        <v>0.11</v>
      </c>
      <c r="L982" s="7">
        <v>-3028771.06</v>
      </c>
      <c r="M982" s="10">
        <f t="shared" si="363"/>
        <v>0.10999999989467675</v>
      </c>
      <c r="N982" s="12">
        <f t="shared" si="364"/>
        <v>0.21999999989467675</v>
      </c>
      <c r="O982" s="7">
        <f t="shared" si="365"/>
        <v>-9503405.1812971644</v>
      </c>
      <c r="P982" s="11">
        <f t="shared" si="366"/>
        <v>0.34514809744047098</v>
      </c>
      <c r="Q982" s="12">
        <f t="shared" si="367"/>
        <v>0.45514809744047097</v>
      </c>
      <c r="R982" s="12">
        <f t="shared" si="369"/>
        <v>0.23514809754579422</v>
      </c>
      <c r="S982" s="12">
        <f t="shared" si="370"/>
        <v>1.0688549893562249</v>
      </c>
      <c r="T982" s="7">
        <f t="shared" si="353"/>
        <v>-177186692.78</v>
      </c>
      <c r="U982" s="7">
        <f t="shared" si="354"/>
        <v>43394093.030000001</v>
      </c>
      <c r="V982" s="7">
        <f t="shared" si="354"/>
        <v>136145920.72</v>
      </c>
      <c r="W982" s="7">
        <f t="shared" si="354"/>
        <v>84434865.090000004</v>
      </c>
      <c r="X982" s="7">
        <f t="shared" si="352"/>
        <v>0</v>
      </c>
      <c r="Y982" s="7" t="str">
        <f t="shared" si="355"/>
        <v/>
      </c>
      <c r="Z982" s="7" t="str">
        <f t="shared" si="356"/>
        <v/>
      </c>
      <c r="AA982" s="7" t="str">
        <f t="shared" si="357"/>
        <v/>
      </c>
      <c r="AB982" s="7" t="str">
        <f t="shared" si="357"/>
        <v/>
      </c>
      <c r="AC982" s="8" t="str">
        <f t="shared" si="358"/>
        <v/>
      </c>
      <c r="AE982" s="9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>
        <v>28343359.73</v>
      </c>
      <c r="AR982" s="7">
        <v>127573054.45999999</v>
      </c>
      <c r="AS982" s="7">
        <v>51888628.670000002</v>
      </c>
      <c r="AT982" s="7">
        <v>0</v>
      </c>
      <c r="AU982" s="7">
        <v>31421296.84</v>
      </c>
      <c r="AV982" s="7">
        <v>121474404.31999999</v>
      </c>
      <c r="AW982" s="7">
        <v>67053395.130000003</v>
      </c>
      <c r="AX982" s="7">
        <v>0</v>
      </c>
      <c r="AY982" s="7">
        <v>43394093.030000001</v>
      </c>
      <c r="AZ982" s="7">
        <v>136145920.72</v>
      </c>
      <c r="BA982" s="7">
        <v>84434865.090000004</v>
      </c>
      <c r="BB982" s="7">
        <v>0</v>
      </c>
      <c r="BC982" s="7"/>
      <c r="BD982" s="7"/>
      <c r="BE982" s="7"/>
      <c r="BF982" s="7"/>
    </row>
    <row r="983" spans="1:58" hidden="1" x14ac:dyDescent="0.25">
      <c r="A983" s="3" t="s">
        <v>217</v>
      </c>
      <c r="B983" s="3" t="str">
        <f t="shared" si="368"/>
        <v>GO</v>
      </c>
      <c r="C983" s="3" t="s">
        <v>1526</v>
      </c>
      <c r="D983" s="3">
        <v>7</v>
      </c>
      <c r="E983" s="11">
        <f t="shared" si="359"/>
        <v>0.49647853474552173</v>
      </c>
      <c r="F983" s="11">
        <f t="shared" si="360"/>
        <v>0.50352146525447827</v>
      </c>
      <c r="G983" s="7">
        <v>15.988545469174802</v>
      </c>
      <c r="H983" s="11">
        <f t="shared" si="361"/>
        <v>0.1610115168385349</v>
      </c>
      <c r="I983" s="7">
        <f t="shared" si="362"/>
        <v>-60621747.319092289</v>
      </c>
      <c r="J983" s="7">
        <v>7035183.5279999999</v>
      </c>
      <c r="K983" s="12">
        <v>0.1308</v>
      </c>
      <c r="L983" s="7">
        <v>-669446.47</v>
      </c>
      <c r="M983" s="10">
        <f t="shared" si="363"/>
        <v>9.515693049592891E-2</v>
      </c>
      <c r="N983" s="12">
        <f t="shared" si="364"/>
        <v>0.22595693049592891</v>
      </c>
      <c r="O983" s="7">
        <f t="shared" si="365"/>
        <v>-3637304.839145537</v>
      </c>
      <c r="P983" s="11">
        <f t="shared" si="366"/>
        <v>0.51701634003847652</v>
      </c>
      <c r="Q983" s="12">
        <f t="shared" si="367"/>
        <v>0.64781634003847655</v>
      </c>
      <c r="R983" s="12">
        <f t="shared" si="369"/>
        <v>0.42185940954254764</v>
      </c>
      <c r="S983" s="12">
        <f t="shared" si="370"/>
        <v>1.8669903535007895</v>
      </c>
      <c r="T983" s="7">
        <f t="shared" si="353"/>
        <v>-72255756.230000004</v>
      </c>
      <c r="U983" s="7">
        <f t="shared" si="354"/>
        <v>2101022.66</v>
      </c>
      <c r="V983" s="7">
        <f t="shared" si="354"/>
        <v>36382324.25</v>
      </c>
      <c r="W983" s="7">
        <f t="shared" si="354"/>
        <v>39035369.310000002</v>
      </c>
      <c r="X983" s="7">
        <f t="shared" si="352"/>
        <v>1060914.67</v>
      </c>
      <c r="Y983" s="7" t="str">
        <f t="shared" si="355"/>
        <v/>
      </c>
      <c r="Z983" s="7" t="str">
        <f t="shared" si="356"/>
        <v/>
      </c>
      <c r="AA983" s="7" t="str">
        <f t="shared" si="357"/>
        <v/>
      </c>
      <c r="AB983" s="7" t="str">
        <f t="shared" si="357"/>
        <v/>
      </c>
      <c r="AC983" s="8" t="str">
        <f t="shared" si="358"/>
        <v/>
      </c>
      <c r="AE983" s="9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>
        <v>2294050.41</v>
      </c>
      <c r="AR983" s="7">
        <v>23257939.190000001</v>
      </c>
      <c r="AS983" s="7">
        <v>9411707.3499999996</v>
      </c>
      <c r="AT983" s="7">
        <v>0</v>
      </c>
      <c r="AU983" s="7">
        <v>2573463.5299999998</v>
      </c>
      <c r="AV983" s="7">
        <v>29788010.760000002</v>
      </c>
      <c r="AW983" s="7">
        <v>15166958.91</v>
      </c>
      <c r="AX983" s="7">
        <v>277704.92</v>
      </c>
      <c r="AY983" s="7">
        <v>2101022.66</v>
      </c>
      <c r="AZ983" s="7">
        <v>36382324.25</v>
      </c>
      <c r="BA983" s="7">
        <v>39035369.310000002</v>
      </c>
      <c r="BB983" s="7">
        <v>1060914.67</v>
      </c>
      <c r="BC983" s="7"/>
      <c r="BD983" s="7"/>
      <c r="BE983" s="7"/>
      <c r="BF983" s="7"/>
    </row>
    <row r="984" spans="1:58" hidden="1" x14ac:dyDescent="0.25">
      <c r="A984" s="3" t="s">
        <v>1433</v>
      </c>
      <c r="B984" s="3" t="str">
        <f t="shared" si="368"/>
        <v>SP</v>
      </c>
      <c r="C984" s="3" t="s">
        <v>1530</v>
      </c>
      <c r="D984" s="3">
        <v>6</v>
      </c>
      <c r="E984" s="11">
        <f t="shared" si="359"/>
        <v>9.1547240819433343E-2</v>
      </c>
      <c r="F984" s="11">
        <f t="shared" si="360"/>
        <v>0.90845275918056667</v>
      </c>
      <c r="G984" s="7">
        <v>18.615507626159701</v>
      </c>
      <c r="H984" s="11">
        <f t="shared" si="361"/>
        <v>0.3382261853306332</v>
      </c>
      <c r="I984" s="7">
        <f t="shared" si="362"/>
        <v>-25033652.179955274</v>
      </c>
      <c r="J984" s="7">
        <v>18318725.75</v>
      </c>
      <c r="K984" s="12">
        <v>0.14369999999999999</v>
      </c>
      <c r="L984" s="7">
        <v>-1899970.6</v>
      </c>
      <c r="M984" s="10">
        <f t="shared" si="363"/>
        <v>0.10371739966684092</v>
      </c>
      <c r="N984" s="12">
        <f t="shared" si="364"/>
        <v>0.2474173996668409</v>
      </c>
      <c r="O984" s="7">
        <f t="shared" si="365"/>
        <v>-1502019.1307973163</v>
      </c>
      <c r="P984" s="11">
        <f t="shared" si="366"/>
        <v>8.1993646899665845E-2</v>
      </c>
      <c r="Q984" s="12">
        <f t="shared" si="367"/>
        <v>0.22569364689966584</v>
      </c>
      <c r="R984" s="12">
        <f t="shared" si="369"/>
        <v>-2.1723752767175059E-2</v>
      </c>
      <c r="S984" s="12">
        <f t="shared" si="370"/>
        <v>-8.7802041394126285E-2</v>
      </c>
      <c r="T984" s="7">
        <f t="shared" si="353"/>
        <v>-37828109.280000001</v>
      </c>
      <c r="U984" s="7">
        <f t="shared" si="354"/>
        <v>32517029.879999999</v>
      </c>
      <c r="V984" s="7">
        <f t="shared" si="354"/>
        <v>34365050.25</v>
      </c>
      <c r="W984" s="7">
        <f t="shared" si="354"/>
        <v>41112629.600000001</v>
      </c>
      <c r="X984" s="7">
        <f t="shared" si="352"/>
        <v>5132540.6900000004</v>
      </c>
      <c r="Y984" s="7" t="str">
        <f t="shared" si="355"/>
        <v/>
      </c>
      <c r="Z984" s="7" t="str">
        <f t="shared" si="356"/>
        <v/>
      </c>
      <c r="AA984" s="7" t="str">
        <f t="shared" si="357"/>
        <v/>
      </c>
      <c r="AB984" s="7" t="str">
        <f t="shared" si="357"/>
        <v/>
      </c>
      <c r="AC984" s="8" t="str">
        <f t="shared" si="358"/>
        <v/>
      </c>
      <c r="AE984" s="9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>
        <v>30336592.280000001</v>
      </c>
      <c r="AR984" s="7">
        <v>40653884.579999998</v>
      </c>
      <c r="AS984" s="7">
        <v>25728153.390000001</v>
      </c>
      <c r="AT984" s="7">
        <v>0</v>
      </c>
      <c r="AU984" s="7">
        <v>35663813.460000001</v>
      </c>
      <c r="AV984" s="7">
        <v>39641330.859999999</v>
      </c>
      <c r="AW984" s="7">
        <v>34366188.68</v>
      </c>
      <c r="AX984" s="7">
        <v>0</v>
      </c>
      <c r="AY984" s="7">
        <v>32517029.879999999</v>
      </c>
      <c r="AZ984" s="7">
        <v>34365050.25</v>
      </c>
      <c r="BA984" s="7">
        <v>41112629.600000001</v>
      </c>
      <c r="BB984" s="7">
        <v>5132540.6900000004</v>
      </c>
      <c r="BC984" s="7"/>
      <c r="BD984" s="7"/>
      <c r="BE984" s="7"/>
      <c r="BF984" s="7"/>
    </row>
    <row r="985" spans="1:58" hidden="1" x14ac:dyDescent="0.25">
      <c r="A985" s="3" t="s">
        <v>835</v>
      </c>
      <c r="B985" s="3" t="str">
        <f t="shared" si="368"/>
        <v>PR</v>
      </c>
      <c r="C985" s="3" t="s">
        <v>1529</v>
      </c>
      <c r="D985" s="3">
        <v>7</v>
      </c>
      <c r="E985" s="11">
        <f t="shared" si="359"/>
        <v>0.39655477978820075</v>
      </c>
      <c r="F985" s="11">
        <f t="shared" si="360"/>
        <v>0.60344522021179925</v>
      </c>
      <c r="G985" s="7">
        <v>37.941183052046235</v>
      </c>
      <c r="H985" s="11">
        <f t="shared" si="361"/>
        <v>0.45790851123876453</v>
      </c>
      <c r="I985" s="7">
        <f t="shared" si="362"/>
        <v>-14573434.930893818</v>
      </c>
      <c r="J985" s="7">
        <v>2957985.06</v>
      </c>
      <c r="K985" s="12">
        <v>0.11</v>
      </c>
      <c r="L985" s="7">
        <v>-170379.94</v>
      </c>
      <c r="M985" s="10">
        <f t="shared" si="363"/>
        <v>5.7600000183908977E-2</v>
      </c>
      <c r="N985" s="12">
        <f t="shared" si="364"/>
        <v>0.16760000018390897</v>
      </c>
      <c r="O985" s="7">
        <f t="shared" si="365"/>
        <v>-874406.09585362906</v>
      </c>
      <c r="P985" s="11">
        <f t="shared" si="366"/>
        <v>0.2956086924433719</v>
      </c>
      <c r="Q985" s="12">
        <f t="shared" si="367"/>
        <v>0.40560869244337189</v>
      </c>
      <c r="R985" s="12">
        <f t="shared" si="369"/>
        <v>0.23800869225946292</v>
      </c>
      <c r="S985" s="12">
        <f t="shared" si="370"/>
        <v>1.4200995942618966</v>
      </c>
      <c r="T985" s="7">
        <f t="shared" si="353"/>
        <v>-26883718.399999999</v>
      </c>
      <c r="U985" s="7">
        <f t="shared" si="354"/>
        <v>2283101.0299999998</v>
      </c>
      <c r="V985" s="7">
        <f t="shared" si="354"/>
        <v>16222851.369999999</v>
      </c>
      <c r="W985" s="7">
        <f t="shared" si="354"/>
        <v>17040081.379999999</v>
      </c>
      <c r="X985" s="7">
        <f t="shared" si="352"/>
        <v>4096113.32</v>
      </c>
      <c r="Y985" s="7" t="str">
        <f t="shared" si="355"/>
        <v/>
      </c>
      <c r="Z985" s="7" t="str">
        <f t="shared" si="356"/>
        <v/>
      </c>
      <c r="AA985" s="7" t="str">
        <f t="shared" si="357"/>
        <v/>
      </c>
      <c r="AB985" s="7" t="str">
        <f t="shared" si="357"/>
        <v/>
      </c>
      <c r="AC985" s="8" t="str">
        <f t="shared" si="358"/>
        <v/>
      </c>
      <c r="AE985" s="9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>
        <v>2146495.19</v>
      </c>
      <c r="AR985" s="7">
        <v>14485378.550000001</v>
      </c>
      <c r="AS985" s="7">
        <v>11142884.99</v>
      </c>
      <c r="AT985" s="7">
        <v>4049755.61</v>
      </c>
      <c r="AU985" s="7">
        <v>2824549.73</v>
      </c>
      <c r="AV985" s="7">
        <v>14549509.58</v>
      </c>
      <c r="AW985" s="7">
        <v>14350759.43</v>
      </c>
      <c r="AX985" s="7">
        <v>26097383.260000002</v>
      </c>
      <c r="AY985" s="7">
        <v>2283101.0299999998</v>
      </c>
      <c r="AZ985" s="7">
        <v>16222851.369999999</v>
      </c>
      <c r="BA985" s="7">
        <v>17040081.379999999</v>
      </c>
      <c r="BB985" s="7">
        <v>4096113.32</v>
      </c>
      <c r="BC985" s="7"/>
      <c r="BD985" s="7"/>
      <c r="BE985" s="7"/>
      <c r="BF985" s="7"/>
    </row>
    <row r="986" spans="1:58" hidden="1" x14ac:dyDescent="0.25">
      <c r="A986" s="3" t="s">
        <v>1434</v>
      </c>
      <c r="B986" s="3" t="str">
        <f t="shared" si="368"/>
        <v>SP</v>
      </c>
      <c r="C986" s="3" t="s">
        <v>1530</v>
      </c>
      <c r="D986" s="3">
        <v>7</v>
      </c>
      <c r="E986" s="11">
        <f t="shared" si="359"/>
        <v>0.30826389720501507</v>
      </c>
      <c r="F986" s="11">
        <f t="shared" si="360"/>
        <v>0.69173610279498488</v>
      </c>
      <c r="G986" s="7">
        <v>17.084274977849098</v>
      </c>
      <c r="H986" s="11">
        <f t="shared" si="361"/>
        <v>0.23635619584510423</v>
      </c>
      <c r="I986" s="7">
        <f t="shared" si="362"/>
        <v>-14807337.163146805</v>
      </c>
      <c r="J986" s="7">
        <v>3702230.1499999994</v>
      </c>
      <c r="K986" s="12">
        <v>0.15710000000000002</v>
      </c>
      <c r="L986" s="7">
        <v>-435020.88</v>
      </c>
      <c r="M986" s="10">
        <f t="shared" si="363"/>
        <v>0.11750238704095695</v>
      </c>
      <c r="N986" s="12">
        <f t="shared" si="364"/>
        <v>0.27460238704095696</v>
      </c>
      <c r="O986" s="7">
        <f t="shared" si="365"/>
        <v>-888440.22978880827</v>
      </c>
      <c r="P986" s="11">
        <f t="shared" si="366"/>
        <v>0.2399743381131528</v>
      </c>
      <c r="Q986" s="12">
        <f t="shared" si="367"/>
        <v>0.39707433811315285</v>
      </c>
      <c r="R986" s="12">
        <f t="shared" si="369"/>
        <v>0.12247195107219588</v>
      </c>
      <c r="S986" s="12">
        <f t="shared" si="370"/>
        <v>0.44599740152269396</v>
      </c>
      <c r="T986" s="7">
        <f t="shared" si="353"/>
        <v>-19390371.640000001</v>
      </c>
      <c r="U986" s="7">
        <f t="shared" si="354"/>
        <v>4412794.1500000004</v>
      </c>
      <c r="V986" s="7">
        <f t="shared" si="354"/>
        <v>13413020.109999999</v>
      </c>
      <c r="W986" s="7">
        <f t="shared" si="354"/>
        <v>10430871.609999999</v>
      </c>
      <c r="X986" s="7">
        <f t="shared" si="352"/>
        <v>40725.93</v>
      </c>
      <c r="Y986" s="7" t="str">
        <f t="shared" si="355"/>
        <v/>
      </c>
      <c r="Z986" s="7" t="str">
        <f t="shared" si="356"/>
        <v/>
      </c>
      <c r="AA986" s="7" t="str">
        <f t="shared" si="357"/>
        <v/>
      </c>
      <c r="AB986" s="7" t="str">
        <f t="shared" si="357"/>
        <v/>
      </c>
      <c r="AC986" s="8" t="str">
        <f t="shared" si="358"/>
        <v/>
      </c>
      <c r="AE986" s="9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>
        <v>2998739.7</v>
      </c>
      <c r="AR986" s="7">
        <v>11654807.9</v>
      </c>
      <c r="AS986" s="7">
        <v>4202596.01</v>
      </c>
      <c r="AT986" s="7">
        <v>108646.48</v>
      </c>
      <c r="AU986" s="7">
        <v>3828380.8</v>
      </c>
      <c r="AV986" s="7">
        <v>11041210.24</v>
      </c>
      <c r="AW986" s="7">
        <v>8765352.4399999995</v>
      </c>
      <c r="AX986" s="7">
        <v>108646.48</v>
      </c>
      <c r="AY986" s="7">
        <v>4412794.1500000004</v>
      </c>
      <c r="AZ986" s="7">
        <v>13413020.109999999</v>
      </c>
      <c r="BA986" s="7">
        <v>10430871.609999999</v>
      </c>
      <c r="BB986" s="7">
        <v>40725.93</v>
      </c>
      <c r="BC986" s="7"/>
      <c r="BD986" s="7"/>
      <c r="BE986" s="7"/>
      <c r="BF986" s="7"/>
    </row>
    <row r="987" spans="1:58" hidden="1" x14ac:dyDescent="0.25">
      <c r="A987" s="3" t="s">
        <v>660</v>
      </c>
      <c r="B987" s="3" t="str">
        <f t="shared" si="368"/>
        <v>PE</v>
      </c>
      <c r="C987" s="3" t="s">
        <v>1528</v>
      </c>
      <c r="D987" s="3">
        <v>6</v>
      </c>
      <c r="E987" s="11">
        <f t="shared" si="359"/>
        <v>0.56831704475470879</v>
      </c>
      <c r="F987" s="11">
        <f t="shared" si="360"/>
        <v>0.43168295524529121</v>
      </c>
      <c r="G987" s="7">
        <v>30.515197927680681</v>
      </c>
      <c r="H987" s="11">
        <f t="shared" si="361"/>
        <v>0.26345781642632365</v>
      </c>
      <c r="I987" s="7">
        <f t="shared" si="362"/>
        <v>-35268980.122983985</v>
      </c>
      <c r="J987" s="7">
        <v>7821014.21</v>
      </c>
      <c r="K987" s="12">
        <v>0.11</v>
      </c>
      <c r="L987" s="7">
        <v>-642199.68999999994</v>
      </c>
      <c r="M987" s="10">
        <f t="shared" si="363"/>
        <v>8.2112073032533206E-2</v>
      </c>
      <c r="N987" s="12">
        <f t="shared" si="364"/>
        <v>0.19211207303253319</v>
      </c>
      <c r="O987" s="7">
        <f t="shared" si="365"/>
        <v>-2116138.807379039</v>
      </c>
      <c r="P987" s="11">
        <f t="shared" si="366"/>
        <v>0.27057089407577473</v>
      </c>
      <c r="Q987" s="12">
        <f t="shared" si="367"/>
        <v>0.38057089407577471</v>
      </c>
      <c r="R987" s="12">
        <f t="shared" si="369"/>
        <v>0.18845882104324152</v>
      </c>
      <c r="S987" s="12">
        <f t="shared" si="370"/>
        <v>0.98098374593733628</v>
      </c>
      <c r="T987" s="7">
        <f t="shared" si="353"/>
        <v>-47884535.210000001</v>
      </c>
      <c r="U987" s="7">
        <f t="shared" si="354"/>
        <v>1542872.88</v>
      </c>
      <c r="V987" s="7">
        <f t="shared" si="354"/>
        <v>20670937.670000002</v>
      </c>
      <c r="W987" s="7">
        <f t="shared" si="354"/>
        <v>31587423.649999999</v>
      </c>
      <c r="X987" s="7">
        <f t="shared" si="352"/>
        <v>2830953.23</v>
      </c>
      <c r="Y987" s="7" t="str">
        <f t="shared" si="355"/>
        <v/>
      </c>
      <c r="Z987" s="7" t="str">
        <f t="shared" si="356"/>
        <v/>
      </c>
      <c r="AA987" s="7" t="str">
        <f t="shared" si="357"/>
        <v/>
      </c>
      <c r="AB987" s="7" t="str">
        <f t="shared" si="357"/>
        <v/>
      </c>
      <c r="AC987" s="8" t="str">
        <f t="shared" si="358"/>
        <v/>
      </c>
      <c r="AE987" s="9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>
        <v>938152.77</v>
      </c>
      <c r="AR987" s="7">
        <v>-15543628.84</v>
      </c>
      <c r="AS987" s="7">
        <v>15865306.310000001</v>
      </c>
      <c r="AT987" s="7">
        <v>1500957.23</v>
      </c>
      <c r="AU987" s="7">
        <v>1701369.99</v>
      </c>
      <c r="AV987" s="7">
        <v>24405862.93</v>
      </c>
      <c r="AW987" s="7">
        <v>21723998.57</v>
      </c>
      <c r="AX987" s="7">
        <v>3254569.45</v>
      </c>
      <c r="AY987" s="7">
        <v>1542872.88</v>
      </c>
      <c r="AZ987" s="7">
        <v>20670937.670000002</v>
      </c>
      <c r="BA987" s="7">
        <v>31587423.649999999</v>
      </c>
      <c r="BB987" s="7">
        <v>2830953.23</v>
      </c>
      <c r="BC987" s="7"/>
      <c r="BD987" s="7"/>
      <c r="BE987" s="7"/>
      <c r="BF987" s="7"/>
    </row>
    <row r="988" spans="1:58" hidden="1" x14ac:dyDescent="0.25">
      <c r="A988" s="3" t="s">
        <v>396</v>
      </c>
      <c r="B988" s="3" t="str">
        <f t="shared" si="368"/>
        <v>MG</v>
      </c>
      <c r="C988" s="3" t="s">
        <v>1530</v>
      </c>
      <c r="D988" s="3">
        <v>6</v>
      </c>
      <c r="E988" s="11">
        <f t="shared" si="359"/>
        <v>0.25177050413008573</v>
      </c>
      <c r="F988" s="11">
        <f t="shared" si="360"/>
        <v>0.74822949586991427</v>
      </c>
      <c r="G988" s="7">
        <v>23.778768144700095</v>
      </c>
      <c r="H988" s="11">
        <f t="shared" si="361"/>
        <v>0.35583951402633057</v>
      </c>
      <c r="I988" s="7">
        <f t="shared" si="362"/>
        <v>-49587444.946042195</v>
      </c>
      <c r="J988" s="7">
        <v>18289042.251428567</v>
      </c>
      <c r="K988" s="12">
        <v>0.11</v>
      </c>
      <c r="L988" s="7">
        <v>-431073.41</v>
      </c>
      <c r="M988" s="10">
        <f t="shared" si="363"/>
        <v>2.3570037406760794E-2</v>
      </c>
      <c r="N988" s="12">
        <f t="shared" si="364"/>
        <v>0.13357003740676079</v>
      </c>
      <c r="O988" s="7">
        <f t="shared" si="365"/>
        <v>-2975246.6967625315</v>
      </c>
      <c r="P988" s="11">
        <f t="shared" si="366"/>
        <v>0.16267919642047596</v>
      </c>
      <c r="Q988" s="12">
        <f t="shared" si="367"/>
        <v>0.27267919642047594</v>
      </c>
      <c r="R988" s="12">
        <f t="shared" si="369"/>
        <v>0.13910915901371515</v>
      </c>
      <c r="S988" s="12">
        <f t="shared" si="370"/>
        <v>1.0414697915377986</v>
      </c>
      <c r="T988" s="7">
        <f t="shared" si="353"/>
        <v>-76979954.570000008</v>
      </c>
      <c r="U988" s="7">
        <f t="shared" si="354"/>
        <v>24072662.82</v>
      </c>
      <c r="V988" s="7">
        <f t="shared" si="354"/>
        <v>57598672.600000001</v>
      </c>
      <c r="W988" s="7">
        <f t="shared" si="354"/>
        <v>53223186.619999997</v>
      </c>
      <c r="X988" s="7">
        <f t="shared" si="352"/>
        <v>9769241.8300000001</v>
      </c>
      <c r="Y988" s="7" t="str">
        <f t="shared" si="355"/>
        <v/>
      </c>
      <c r="Z988" s="7" t="str">
        <f t="shared" si="356"/>
        <v/>
      </c>
      <c r="AA988" s="7" t="str">
        <f t="shared" si="357"/>
        <v/>
      </c>
      <c r="AB988" s="7" t="str">
        <f t="shared" si="357"/>
        <v/>
      </c>
      <c r="AC988" s="8" t="str">
        <f t="shared" si="358"/>
        <v/>
      </c>
      <c r="AE988" s="9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>
        <v>28353385.550000001</v>
      </c>
      <c r="AR988" s="7">
        <v>35231304.909999996</v>
      </c>
      <c r="AS988" s="7">
        <v>39983787.479999997</v>
      </c>
      <c r="AT988" s="7">
        <v>0</v>
      </c>
      <c r="AU988" s="7">
        <v>31663010.48</v>
      </c>
      <c r="AV988" s="7">
        <v>42308827.899999999</v>
      </c>
      <c r="AW988" s="7">
        <v>42454905.899999999</v>
      </c>
      <c r="AX988" s="7">
        <v>0</v>
      </c>
      <c r="AY988" s="7">
        <v>24072662.82</v>
      </c>
      <c r="AZ988" s="7">
        <v>57598672.600000001</v>
      </c>
      <c r="BA988" s="7">
        <v>53223186.619999997</v>
      </c>
      <c r="BB988" s="7">
        <v>9769241.8300000001</v>
      </c>
      <c r="BC988" s="7"/>
      <c r="BD988" s="7"/>
      <c r="BE988" s="7"/>
      <c r="BF988" s="7"/>
    </row>
    <row r="989" spans="1:58" hidden="1" x14ac:dyDescent="0.25">
      <c r="A989" s="3" t="s">
        <v>218</v>
      </c>
      <c r="B989" s="3" t="str">
        <f t="shared" si="368"/>
        <v>GO</v>
      </c>
      <c r="C989" s="3" t="s">
        <v>1526</v>
      </c>
      <c r="D989" s="3">
        <v>6</v>
      </c>
      <c r="E989" s="11">
        <f t="shared" si="359"/>
        <v>0.36172356147248513</v>
      </c>
      <c r="F989" s="11">
        <f t="shared" si="360"/>
        <v>0.63827643852751481</v>
      </c>
      <c r="G989" s="7">
        <v>19.805159504296373</v>
      </c>
      <c r="H989" s="11">
        <f t="shared" si="361"/>
        <v>0.25282333345743302</v>
      </c>
      <c r="I989" s="7">
        <f t="shared" si="362"/>
        <v>-47556042.188071206</v>
      </c>
      <c r="J989" s="7">
        <v>9352232.3900000006</v>
      </c>
      <c r="K989" s="12">
        <v>0.11</v>
      </c>
      <c r="L989" s="7">
        <v>-525245.31999999995</v>
      </c>
      <c r="M989" s="10">
        <f t="shared" si="363"/>
        <v>5.6162560776571967E-2</v>
      </c>
      <c r="N989" s="12">
        <f t="shared" si="364"/>
        <v>0.16616256077657196</v>
      </c>
      <c r="O989" s="7">
        <f t="shared" si="365"/>
        <v>-2853362.5312842722</v>
      </c>
      <c r="P989" s="11">
        <f t="shared" si="366"/>
        <v>0.30509961817621944</v>
      </c>
      <c r="Q989" s="12">
        <f t="shared" si="367"/>
        <v>0.41509961817621943</v>
      </c>
      <c r="R989" s="12">
        <f t="shared" si="369"/>
        <v>0.24893705739964747</v>
      </c>
      <c r="S989" s="12">
        <f t="shared" si="370"/>
        <v>1.4981537130640219</v>
      </c>
      <c r="T989" s="7">
        <f t="shared" si="353"/>
        <v>-63647654.319999993</v>
      </c>
      <c r="U989" s="7">
        <f t="shared" si="354"/>
        <v>6281077.7400000002</v>
      </c>
      <c r="V989" s="7">
        <f t="shared" si="354"/>
        <v>40624798.119999997</v>
      </c>
      <c r="W989" s="7">
        <f t="shared" si="354"/>
        <v>29303933.940000001</v>
      </c>
      <c r="X989" s="7">
        <f t="shared" si="352"/>
        <v>0</v>
      </c>
      <c r="Y989" s="7" t="str">
        <f t="shared" si="355"/>
        <v/>
      </c>
      <c r="Z989" s="7" t="str">
        <f t="shared" si="356"/>
        <v/>
      </c>
      <c r="AA989" s="7" t="str">
        <f t="shared" si="357"/>
        <v/>
      </c>
      <c r="AB989" s="7" t="str">
        <f t="shared" si="357"/>
        <v/>
      </c>
      <c r="AC989" s="8" t="str">
        <f t="shared" si="358"/>
        <v/>
      </c>
      <c r="AE989" s="9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>
        <v>5788241.5599999996</v>
      </c>
      <c r="AR989" s="7">
        <v>19790776.59</v>
      </c>
      <c r="AS989" s="7">
        <v>18334674.77</v>
      </c>
      <c r="AT989" s="7">
        <v>0</v>
      </c>
      <c r="AU989" s="7">
        <v>6588453.96</v>
      </c>
      <c r="AV989" s="7">
        <v>21814498.719999999</v>
      </c>
      <c r="AW989" s="7">
        <v>25613539.719999999</v>
      </c>
      <c r="AX989" s="7">
        <v>0</v>
      </c>
      <c r="AY989" s="7">
        <v>6281077.7400000002</v>
      </c>
      <c r="AZ989" s="7">
        <v>40624798.119999997</v>
      </c>
      <c r="BA989" s="7">
        <v>29303933.940000001</v>
      </c>
      <c r="BB989" s="7">
        <v>0</v>
      </c>
      <c r="BC989" s="7"/>
      <c r="BD989" s="7"/>
      <c r="BE989" s="7"/>
      <c r="BF989" s="7"/>
    </row>
    <row r="990" spans="1:58" hidden="1" x14ac:dyDescent="0.25">
      <c r="A990" s="3" t="s">
        <v>1145</v>
      </c>
      <c r="B990" s="3" t="str">
        <f t="shared" si="368"/>
        <v>RS</v>
      </c>
      <c r="C990" s="3" t="s">
        <v>1529</v>
      </c>
      <c r="D990" s="3">
        <v>7</v>
      </c>
      <c r="E990" s="11">
        <f t="shared" si="359"/>
        <v>0</v>
      </c>
      <c r="F990" s="11">
        <f t="shared" si="360"/>
        <v>1</v>
      </c>
      <c r="G990" s="7">
        <v>20.463819589800554</v>
      </c>
      <c r="H990" s="11">
        <f t="shared" si="361"/>
        <v>0.40927639179601111</v>
      </c>
      <c r="I990" s="7">
        <f t="shared" si="362"/>
        <v>-4430229.7893809574</v>
      </c>
      <c r="J990" s="7">
        <v>5011315.01</v>
      </c>
      <c r="K990" s="12">
        <v>0.12300000000000001</v>
      </c>
      <c r="L990" s="7">
        <v>-200452.6</v>
      </c>
      <c r="M990" s="10">
        <f t="shared" si="363"/>
        <v>3.9999999920180634E-2</v>
      </c>
      <c r="N990" s="12">
        <f t="shared" si="364"/>
        <v>0.16299999992018066</v>
      </c>
      <c r="O990" s="7">
        <f t="shared" si="365"/>
        <v>-265813.78736285743</v>
      </c>
      <c r="P990" s="11">
        <f t="shared" si="366"/>
        <v>5.304272168730767E-2</v>
      </c>
      <c r="Q990" s="12">
        <f t="shared" si="367"/>
        <v>0.17604272168730767</v>
      </c>
      <c r="R990" s="12">
        <f t="shared" si="369"/>
        <v>1.3042721767127008E-2</v>
      </c>
      <c r="S990" s="12">
        <f t="shared" si="370"/>
        <v>8.0016697997017827E-2</v>
      </c>
      <c r="T990" s="7">
        <f t="shared" si="353"/>
        <v>-7499666.0500000007</v>
      </c>
      <c r="U990" s="7">
        <f t="shared" si="354"/>
        <v>14590116.359999999</v>
      </c>
      <c r="V990" s="7">
        <f t="shared" si="354"/>
        <v>15432198.09</v>
      </c>
      <c r="W990" s="7">
        <f t="shared" si="354"/>
        <v>6657584.3200000003</v>
      </c>
      <c r="X990" s="7">
        <f t="shared" si="352"/>
        <v>0</v>
      </c>
      <c r="Y990" s="7" t="str">
        <f t="shared" si="355"/>
        <v/>
      </c>
      <c r="Z990" s="7" t="str">
        <f t="shared" si="356"/>
        <v/>
      </c>
      <c r="AA990" s="7" t="str">
        <f t="shared" si="357"/>
        <v/>
      </c>
      <c r="AB990" s="7" t="str">
        <f t="shared" si="357"/>
        <v/>
      </c>
      <c r="AC990" s="8" t="str">
        <f t="shared" si="358"/>
        <v/>
      </c>
      <c r="AE990" s="9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>
        <v>10975593.4</v>
      </c>
      <c r="AR990" s="7">
        <v>11549835.210000001</v>
      </c>
      <c r="AS990" s="7">
        <v>2463199.2200000002</v>
      </c>
      <c r="AT990" s="7">
        <v>0</v>
      </c>
      <c r="AU990" s="7">
        <v>12494711.949999999</v>
      </c>
      <c r="AV990" s="7">
        <v>13277083</v>
      </c>
      <c r="AW990" s="7">
        <v>4744977.8600000003</v>
      </c>
      <c r="AX990" s="7">
        <v>0</v>
      </c>
      <c r="AY990" s="7">
        <v>14590116.359999999</v>
      </c>
      <c r="AZ990" s="7">
        <v>15432198.09</v>
      </c>
      <c r="BA990" s="7">
        <v>6657584.3200000003</v>
      </c>
      <c r="BB990" s="7">
        <v>0</v>
      </c>
      <c r="BC990" s="7"/>
      <c r="BD990" s="7"/>
      <c r="BE990" s="7"/>
      <c r="BF990" s="7"/>
    </row>
    <row r="991" spans="1:58" hidden="1" x14ac:dyDescent="0.25">
      <c r="A991" s="3" t="s">
        <v>661</v>
      </c>
      <c r="B991" s="3" t="str">
        <f t="shared" si="368"/>
        <v>PE</v>
      </c>
      <c r="C991" s="3" t="s">
        <v>1528</v>
      </c>
      <c r="D991" s="3">
        <v>6</v>
      </c>
      <c r="E991" s="11">
        <f t="shared" si="359"/>
        <v>0.37525016512511228</v>
      </c>
      <c r="F991" s="11">
        <f t="shared" si="360"/>
        <v>0.62474983487488767</v>
      </c>
      <c r="G991" s="7">
        <v>15.954966173189783</v>
      </c>
      <c r="H991" s="11">
        <f t="shared" si="361"/>
        <v>0.19935724964269472</v>
      </c>
      <c r="I991" s="7">
        <f t="shared" si="362"/>
        <v>-101470920.35572602</v>
      </c>
      <c r="J991" s="7">
        <v>12999019.029999999</v>
      </c>
      <c r="K991" s="12">
        <v>0.13750000000000001</v>
      </c>
      <c r="L991" s="7">
        <v>-1332798.28</v>
      </c>
      <c r="M991" s="10">
        <f t="shared" si="363"/>
        <v>0.10253068150174099</v>
      </c>
      <c r="N991" s="12">
        <f t="shared" si="364"/>
        <v>0.24003068150174101</v>
      </c>
      <c r="O991" s="7">
        <f t="shared" si="365"/>
        <v>-6088255.2213435611</v>
      </c>
      <c r="P991" s="11">
        <f t="shared" si="366"/>
        <v>0.46836266700530876</v>
      </c>
      <c r="Q991" s="12">
        <f t="shared" si="367"/>
        <v>0.60586266700530877</v>
      </c>
      <c r="R991" s="12">
        <f t="shared" si="369"/>
        <v>0.36583198550356777</v>
      </c>
      <c r="S991" s="12">
        <f t="shared" si="370"/>
        <v>1.5241050986263782</v>
      </c>
      <c r="T991" s="7">
        <f t="shared" si="353"/>
        <v>-126736825.27</v>
      </c>
      <c r="U991" s="7">
        <f t="shared" si="354"/>
        <v>25146.5</v>
      </c>
      <c r="V991" s="7">
        <f t="shared" si="354"/>
        <v>79178810.659999996</v>
      </c>
      <c r="W991" s="7">
        <f t="shared" si="354"/>
        <v>51525486</v>
      </c>
      <c r="X991" s="7">
        <f t="shared" si="352"/>
        <v>3942324.89</v>
      </c>
      <c r="Y991" s="7" t="str">
        <f t="shared" si="355"/>
        <v/>
      </c>
      <c r="Z991" s="7" t="str">
        <f t="shared" si="356"/>
        <v/>
      </c>
      <c r="AA991" s="7" t="str">
        <f t="shared" si="357"/>
        <v/>
      </c>
      <c r="AB991" s="7" t="str">
        <f t="shared" si="357"/>
        <v/>
      </c>
      <c r="AC991" s="8" t="str">
        <f t="shared" si="358"/>
        <v/>
      </c>
      <c r="AE991" s="9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>
        <v>69501.59</v>
      </c>
      <c r="AV991" s="7">
        <v>57928162.689999998</v>
      </c>
      <c r="AW991" s="7">
        <v>34577758.57</v>
      </c>
      <c r="AX991" s="7">
        <v>0</v>
      </c>
      <c r="AY991" s="7">
        <v>25146.5</v>
      </c>
      <c r="AZ991" s="7">
        <v>79178810.659999996</v>
      </c>
      <c r="BA991" s="7">
        <v>51525486</v>
      </c>
      <c r="BB991" s="7">
        <v>3942324.89</v>
      </c>
      <c r="BC991" s="7"/>
      <c r="BD991" s="7"/>
      <c r="BE991" s="7"/>
      <c r="BF991" s="7"/>
    </row>
    <row r="992" spans="1:58" hidden="1" x14ac:dyDescent="0.25">
      <c r="A992" s="3" t="s">
        <v>1146</v>
      </c>
      <c r="B992" s="3" t="str">
        <f t="shared" si="368"/>
        <v>RS</v>
      </c>
      <c r="C992" s="3" t="s">
        <v>1529</v>
      </c>
      <c r="D992" s="3">
        <v>5</v>
      </c>
      <c r="E992" s="11">
        <f t="shared" si="359"/>
        <v>0.1111023364538667</v>
      </c>
      <c r="F992" s="11">
        <f t="shared" si="360"/>
        <v>0.88889766354613331</v>
      </c>
      <c r="G992" s="7">
        <v>12.207485846348309</v>
      </c>
      <c r="H992" s="11">
        <f t="shared" si="361"/>
        <v>0.21702411293183008</v>
      </c>
      <c r="I992" s="7">
        <f t="shared" si="362"/>
        <v>-156480236.92141104</v>
      </c>
      <c r="J992" s="7">
        <v>37293588.630000003</v>
      </c>
      <c r="K992" s="12">
        <v>0.17199999999999999</v>
      </c>
      <c r="L992" s="7">
        <v>-6041561.3600000003</v>
      </c>
      <c r="M992" s="10">
        <f t="shared" si="363"/>
        <v>0.16200000005201967</v>
      </c>
      <c r="N992" s="12">
        <f t="shared" si="364"/>
        <v>0.33400000005201969</v>
      </c>
      <c r="O992" s="7">
        <f t="shared" si="365"/>
        <v>-9388814.2152846623</v>
      </c>
      <c r="P992" s="11">
        <f t="shared" si="366"/>
        <v>0.25175411002769627</v>
      </c>
      <c r="Q992" s="12">
        <f t="shared" si="367"/>
        <v>0.42375411002769625</v>
      </c>
      <c r="R992" s="12">
        <f t="shared" si="369"/>
        <v>8.9754109975676566E-2</v>
      </c>
      <c r="S992" s="12">
        <f t="shared" si="370"/>
        <v>0.26872488012484297</v>
      </c>
      <c r="T992" s="7">
        <f t="shared" si="353"/>
        <v>-199853200.47</v>
      </c>
      <c r="U992" s="7">
        <f t="shared" si="354"/>
        <v>67947743.319999993</v>
      </c>
      <c r="V992" s="7">
        <f t="shared" si="354"/>
        <v>177649042.94999999</v>
      </c>
      <c r="W992" s="7">
        <f t="shared" si="354"/>
        <v>90151900.840000004</v>
      </c>
      <c r="X992" s="7">
        <f t="shared" si="352"/>
        <v>0</v>
      </c>
      <c r="Y992" s="7" t="str">
        <f t="shared" si="355"/>
        <v/>
      </c>
      <c r="Z992" s="7" t="str">
        <f t="shared" si="356"/>
        <v/>
      </c>
      <c r="AA992" s="7" t="str">
        <f t="shared" si="357"/>
        <v/>
      </c>
      <c r="AB992" s="7" t="str">
        <f t="shared" si="357"/>
        <v/>
      </c>
      <c r="AC992" s="8" t="str">
        <f t="shared" si="358"/>
        <v/>
      </c>
      <c r="AE992" s="9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>
        <v>33945284.829999998</v>
      </c>
      <c r="AR992" s="7">
        <v>135273475.41</v>
      </c>
      <c r="AS992" s="7">
        <v>53101451.479999997</v>
      </c>
      <c r="AT992" s="7">
        <v>6079522.4900000002</v>
      </c>
      <c r="AU992" s="7">
        <v>35792026</v>
      </c>
      <c r="AV992" s="7">
        <v>154969682.36000001</v>
      </c>
      <c r="AW992" s="7">
        <v>34691559.020000003</v>
      </c>
      <c r="AX992" s="7">
        <v>8766985.9299999997</v>
      </c>
      <c r="AY992" s="7">
        <v>67947743.319999993</v>
      </c>
      <c r="AZ992" s="7">
        <v>177649042.94999999</v>
      </c>
      <c r="BA992" s="7">
        <v>90151900.840000004</v>
      </c>
      <c r="BB992" s="7">
        <v>0</v>
      </c>
      <c r="BC992" s="7"/>
      <c r="BD992" s="7"/>
      <c r="BE992" s="7"/>
      <c r="BF992" s="7"/>
    </row>
    <row r="993" spans="1:58" hidden="1" x14ac:dyDescent="0.25">
      <c r="A993" s="3" t="s">
        <v>397</v>
      </c>
      <c r="B993" s="3" t="str">
        <f t="shared" si="368"/>
        <v>MG</v>
      </c>
      <c r="C993" s="3" t="s">
        <v>1530</v>
      </c>
      <c r="D993" s="3">
        <v>6</v>
      </c>
      <c r="E993" s="11">
        <f t="shared" si="359"/>
        <v>0.39516652991147</v>
      </c>
      <c r="F993" s="11">
        <f t="shared" si="360"/>
        <v>0.60483347008853006</v>
      </c>
      <c r="G993" s="7">
        <v>19.299916024605114</v>
      </c>
      <c r="H993" s="11">
        <f t="shared" si="361"/>
        <v>0.23346470363158278</v>
      </c>
      <c r="I993" s="7">
        <f t="shared" si="362"/>
        <v>-58323795.379735671</v>
      </c>
      <c r="J993" s="7">
        <v>9174515.75</v>
      </c>
      <c r="K993" s="12">
        <v>0.13489999999999999</v>
      </c>
      <c r="L993" s="7">
        <v>-1913202.6</v>
      </c>
      <c r="M993" s="10">
        <f t="shared" si="363"/>
        <v>0.20853445044224814</v>
      </c>
      <c r="N993" s="12">
        <f t="shared" si="364"/>
        <v>0.34343445044224813</v>
      </c>
      <c r="O993" s="7">
        <f t="shared" si="365"/>
        <v>-3499427.7227841401</v>
      </c>
      <c r="P993" s="11">
        <f t="shared" si="366"/>
        <v>0.38142914766745484</v>
      </c>
      <c r="Q993" s="12">
        <f t="shared" si="367"/>
        <v>0.51632914766745486</v>
      </c>
      <c r="R993" s="12">
        <f t="shared" si="369"/>
        <v>0.17289469722520673</v>
      </c>
      <c r="S993" s="12">
        <f t="shared" si="370"/>
        <v>0.50342852035538788</v>
      </c>
      <c r="T993" s="7">
        <f t="shared" si="353"/>
        <v>-76087553.51000002</v>
      </c>
      <c r="U993" s="7">
        <f t="shared" si="354"/>
        <v>6044929.2999999998</v>
      </c>
      <c r="V993" s="7">
        <f t="shared" si="354"/>
        <v>46020299.020000003</v>
      </c>
      <c r="W993" s="7">
        <f t="shared" si="354"/>
        <v>43856714.359999999</v>
      </c>
      <c r="X993" s="7">
        <f t="shared" si="352"/>
        <v>7744530.5700000003</v>
      </c>
      <c r="Y993" s="7" t="str">
        <f t="shared" si="355"/>
        <v/>
      </c>
      <c r="Z993" s="7" t="str">
        <f t="shared" si="356"/>
        <v/>
      </c>
      <c r="AA993" s="7" t="str">
        <f t="shared" si="357"/>
        <v/>
      </c>
      <c r="AB993" s="7" t="str">
        <f t="shared" si="357"/>
        <v/>
      </c>
      <c r="AC993" s="8" t="str">
        <f t="shared" si="358"/>
        <v/>
      </c>
      <c r="AE993" s="9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>
        <v>6344770.9199999999</v>
      </c>
      <c r="AR993" s="7">
        <v>41281357.539999999</v>
      </c>
      <c r="AS993" s="7">
        <v>28508909.420000002</v>
      </c>
      <c r="AT993" s="7">
        <v>1969207.29</v>
      </c>
      <c r="AU993" s="7">
        <v>6539921.1799999997</v>
      </c>
      <c r="AV993" s="7">
        <v>43772907.5</v>
      </c>
      <c r="AW993" s="7">
        <v>34503219.509999998</v>
      </c>
      <c r="AX993" s="7">
        <v>1724645.73</v>
      </c>
      <c r="AY993" s="7">
        <v>6044929.2999999998</v>
      </c>
      <c r="AZ993" s="7">
        <v>46020299.020000003</v>
      </c>
      <c r="BA993" s="7">
        <v>43856714.359999999</v>
      </c>
      <c r="BB993" s="7">
        <v>7744530.5700000003</v>
      </c>
      <c r="BC993" s="7"/>
      <c r="BD993" s="7"/>
      <c r="BE993" s="7"/>
      <c r="BF993" s="7"/>
    </row>
    <row r="994" spans="1:58" hidden="1" x14ac:dyDescent="0.25">
      <c r="A994" s="3" t="s">
        <v>1147</v>
      </c>
      <c r="B994" s="3" t="str">
        <f t="shared" si="368"/>
        <v>RS</v>
      </c>
      <c r="C994" s="3" t="s">
        <v>1529</v>
      </c>
      <c r="D994" s="3">
        <v>7</v>
      </c>
      <c r="E994" s="11">
        <f t="shared" si="359"/>
        <v>0</v>
      </c>
      <c r="F994" s="11">
        <f t="shared" si="360"/>
        <v>1</v>
      </c>
      <c r="G994" s="7">
        <v>12.65719211682817</v>
      </c>
      <c r="H994" s="11">
        <f t="shared" si="361"/>
        <v>0.2531438423365634</v>
      </c>
      <c r="I994" s="7">
        <f t="shared" si="362"/>
        <v>-8289770.1028465964</v>
      </c>
      <c r="J994" s="7">
        <v>5014192.3600000003</v>
      </c>
      <c r="K994" s="12">
        <v>0.11699999999999999</v>
      </c>
      <c r="L994" s="7">
        <v>-681930.16</v>
      </c>
      <c r="M994" s="10">
        <f t="shared" si="363"/>
        <v>0.13599999980854344</v>
      </c>
      <c r="N994" s="12">
        <f t="shared" si="364"/>
        <v>0.25299999980854343</v>
      </c>
      <c r="O994" s="7">
        <f t="shared" si="365"/>
        <v>-497386.20617079578</v>
      </c>
      <c r="P994" s="11">
        <f t="shared" si="366"/>
        <v>9.9195677082240169E-2</v>
      </c>
      <c r="Q994" s="12">
        <f t="shared" si="367"/>
        <v>0.21619567708224016</v>
      </c>
      <c r="R994" s="12">
        <f t="shared" si="369"/>
        <v>-3.6804322726303268E-2</v>
      </c>
      <c r="S994" s="12">
        <f t="shared" si="370"/>
        <v>-0.14547163143934694</v>
      </c>
      <c r="T994" s="7">
        <f t="shared" si="353"/>
        <v>-11099553.799999999</v>
      </c>
      <c r="U994" s="7">
        <f t="shared" si="354"/>
        <v>15315512.08</v>
      </c>
      <c r="V994" s="7">
        <f t="shared" si="354"/>
        <v>21665636.129999999</v>
      </c>
      <c r="W994" s="7">
        <f t="shared" si="354"/>
        <v>4749429.75</v>
      </c>
      <c r="X994" s="7">
        <f t="shared" si="352"/>
        <v>0</v>
      </c>
      <c r="Y994" s="7" t="str">
        <f t="shared" si="355"/>
        <v/>
      </c>
      <c r="Z994" s="7" t="str">
        <f t="shared" si="356"/>
        <v/>
      </c>
      <c r="AA994" s="7" t="str">
        <f t="shared" si="357"/>
        <v/>
      </c>
      <c r="AB994" s="7" t="str">
        <f t="shared" si="357"/>
        <v/>
      </c>
      <c r="AC994" s="8" t="str">
        <f t="shared" si="358"/>
        <v/>
      </c>
      <c r="AE994" s="9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>
        <v>10079489.18</v>
      </c>
      <c r="AR994" s="7">
        <v>14447295.039999999</v>
      </c>
      <c r="AS994" s="7">
        <v>3696448.89</v>
      </c>
      <c r="AT994" s="7">
        <v>0</v>
      </c>
      <c r="AU994" s="7">
        <v>12207406.77</v>
      </c>
      <c r="AV994" s="7">
        <v>17281941.399999999</v>
      </c>
      <c r="AW994" s="7">
        <v>3826616.33</v>
      </c>
      <c r="AX994" s="7">
        <v>0</v>
      </c>
      <c r="AY994" s="7">
        <v>15315512.08</v>
      </c>
      <c r="AZ994" s="7">
        <v>21665636.129999999</v>
      </c>
      <c r="BA994" s="7">
        <v>4749429.75</v>
      </c>
      <c r="BB994" s="7">
        <v>0</v>
      </c>
      <c r="BC994" s="7"/>
      <c r="BD994" s="7"/>
      <c r="BE994" s="7"/>
      <c r="BF994" s="7"/>
    </row>
    <row r="995" spans="1:58" hidden="1" x14ac:dyDescent="0.25">
      <c r="A995" s="3" t="s">
        <v>398</v>
      </c>
      <c r="B995" s="3" t="str">
        <f t="shared" si="368"/>
        <v>MG</v>
      </c>
      <c r="C995" s="3" t="s">
        <v>1530</v>
      </c>
      <c r="D995" s="3">
        <v>7</v>
      </c>
      <c r="E995" s="11">
        <f t="shared" si="359"/>
        <v>0.40750227511274517</v>
      </c>
      <c r="F995" s="11">
        <f t="shared" si="360"/>
        <v>0.59249772488725483</v>
      </c>
      <c r="G995" s="7">
        <v>22.763411517329274</v>
      </c>
      <c r="H995" s="11">
        <f t="shared" si="361"/>
        <v>0.26974539069379855</v>
      </c>
      <c r="I995" s="7">
        <f t="shared" si="362"/>
        <v>-16952389.762728103</v>
      </c>
      <c r="J995" s="7">
        <v>3931736.9399999995</v>
      </c>
      <c r="K995" s="12">
        <v>0.18100000000000002</v>
      </c>
      <c r="L995" s="7">
        <v>-350228.34</v>
      </c>
      <c r="M995" s="10">
        <f t="shared" si="363"/>
        <v>8.9077256526729903E-2</v>
      </c>
      <c r="N995" s="12">
        <f t="shared" si="364"/>
        <v>0.27007725652672993</v>
      </c>
      <c r="O995" s="7">
        <f t="shared" si="365"/>
        <v>-1017143.3857636862</v>
      </c>
      <c r="P995" s="11">
        <f t="shared" si="366"/>
        <v>0.25870077303892214</v>
      </c>
      <c r="Q995" s="12">
        <f t="shared" si="367"/>
        <v>0.43970077303892219</v>
      </c>
      <c r="R995" s="12">
        <f t="shared" si="369"/>
        <v>0.16962351651219226</v>
      </c>
      <c r="S995" s="12">
        <f t="shared" si="370"/>
        <v>0.62805553749174869</v>
      </c>
      <c r="T995" s="7">
        <f t="shared" si="353"/>
        <v>-23214355.030000001</v>
      </c>
      <c r="U995" s="7">
        <f t="shared" si="354"/>
        <v>9017992.25</v>
      </c>
      <c r="V995" s="7">
        <f t="shared" si="354"/>
        <v>13754452.539999999</v>
      </c>
      <c r="W995" s="7">
        <f t="shared" si="354"/>
        <v>19172348.890000001</v>
      </c>
      <c r="X995" s="7">
        <f t="shared" si="352"/>
        <v>694454.15</v>
      </c>
      <c r="Y995" s="7" t="str">
        <f t="shared" si="355"/>
        <v/>
      </c>
      <c r="Z995" s="7" t="str">
        <f t="shared" si="356"/>
        <v/>
      </c>
      <c r="AA995" s="7" t="str">
        <f t="shared" si="357"/>
        <v/>
      </c>
      <c r="AB995" s="7" t="str">
        <f t="shared" si="357"/>
        <v/>
      </c>
      <c r="AC995" s="8" t="str">
        <f t="shared" si="358"/>
        <v/>
      </c>
      <c r="AE995" s="9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>
        <v>7075193.2800000003</v>
      </c>
      <c r="AR995" s="7">
        <v>17332819.710000001</v>
      </c>
      <c r="AS995" s="7">
        <v>10988790.310000001</v>
      </c>
      <c r="AT995" s="7">
        <v>581782.80000000005</v>
      </c>
      <c r="AU995" s="7">
        <v>8070199.7599999998</v>
      </c>
      <c r="AV995" s="7">
        <v>13333206.210000001</v>
      </c>
      <c r="AW995" s="7">
        <v>16721912.470000001</v>
      </c>
      <c r="AX995" s="7">
        <v>688392.65</v>
      </c>
      <c r="AY995" s="7">
        <v>9017992.25</v>
      </c>
      <c r="AZ995" s="7">
        <v>13754452.539999999</v>
      </c>
      <c r="BA995" s="7">
        <v>19172348.890000001</v>
      </c>
      <c r="BB995" s="7">
        <v>694454.15</v>
      </c>
      <c r="BC995" s="7"/>
      <c r="BD995" s="7"/>
      <c r="BE995" s="7"/>
      <c r="BF995" s="7"/>
    </row>
    <row r="996" spans="1:58" hidden="1" x14ac:dyDescent="0.25">
      <c r="A996" s="3" t="s">
        <v>662</v>
      </c>
      <c r="B996" s="3" t="str">
        <f t="shared" si="368"/>
        <v>PE</v>
      </c>
      <c r="C996" s="3" t="s">
        <v>1528</v>
      </c>
      <c r="D996" s="3">
        <v>6</v>
      </c>
      <c r="E996" s="11">
        <f t="shared" si="359"/>
        <v>0.57204679797947622</v>
      </c>
      <c r="F996" s="11">
        <f t="shared" si="360"/>
        <v>0.42795320202052378</v>
      </c>
      <c r="G996" s="7">
        <v>18.034091228163568</v>
      </c>
      <c r="H996" s="11">
        <f t="shared" si="361"/>
        <v>0.15435494173245679</v>
      </c>
      <c r="I996" s="7">
        <f t="shared" si="362"/>
        <v>-107738252.60949942</v>
      </c>
      <c r="J996" s="7">
        <v>14557843.43</v>
      </c>
      <c r="K996" s="12">
        <v>0.18739999999999998</v>
      </c>
      <c r="L996" s="7">
        <v>-821062.37</v>
      </c>
      <c r="M996" s="10">
        <f t="shared" si="363"/>
        <v>5.6400000037642936E-2</v>
      </c>
      <c r="N996" s="12">
        <f t="shared" si="364"/>
        <v>0.24380000003764291</v>
      </c>
      <c r="O996" s="7">
        <f t="shared" si="365"/>
        <v>-6464295.1565699652</v>
      </c>
      <c r="P996" s="11">
        <f t="shared" si="366"/>
        <v>0.44404208546773505</v>
      </c>
      <c r="Q996" s="12">
        <f t="shared" si="367"/>
        <v>0.63144208546773506</v>
      </c>
      <c r="R996" s="12">
        <f t="shared" si="369"/>
        <v>0.38764208543009215</v>
      </c>
      <c r="S996" s="12">
        <f t="shared" si="370"/>
        <v>1.5900003501650528</v>
      </c>
      <c r="T996" s="7">
        <f t="shared" si="353"/>
        <v>-127403632.94999999</v>
      </c>
      <c r="U996" s="7">
        <f t="shared" si="354"/>
        <v>413413.04</v>
      </c>
      <c r="V996" s="7">
        <f t="shared" si="354"/>
        <v>54522792.670000002</v>
      </c>
      <c r="W996" s="7">
        <f t="shared" si="354"/>
        <v>73294253.319999993</v>
      </c>
      <c r="X996" s="7">
        <f t="shared" si="352"/>
        <v>0</v>
      </c>
      <c r="Y996" s="7" t="str">
        <f t="shared" si="355"/>
        <v/>
      </c>
      <c r="Z996" s="7" t="str">
        <f t="shared" si="356"/>
        <v/>
      </c>
      <c r="AA996" s="7" t="str">
        <f t="shared" si="357"/>
        <v/>
      </c>
      <c r="AB996" s="7" t="str">
        <f t="shared" si="357"/>
        <v/>
      </c>
      <c r="AC996" s="8" t="str">
        <f t="shared" si="358"/>
        <v/>
      </c>
      <c r="AE996" s="9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>
        <v>33792.449999999997</v>
      </c>
      <c r="AR996" s="7">
        <v>59682864.07</v>
      </c>
      <c r="AS996" s="7">
        <v>40421926.789999999</v>
      </c>
      <c r="AT996" s="7">
        <v>2154107.62</v>
      </c>
      <c r="AU996" s="7">
        <v>94833.01</v>
      </c>
      <c r="AV996" s="7">
        <v>65385075.859999999</v>
      </c>
      <c r="AW996" s="7">
        <v>51803415.090000004</v>
      </c>
      <c r="AX996" s="7">
        <v>2013559.24</v>
      </c>
      <c r="AY996" s="7">
        <v>413413.04</v>
      </c>
      <c r="AZ996" s="7">
        <v>54522792.670000002</v>
      </c>
      <c r="BA996" s="7">
        <v>73294253.319999993</v>
      </c>
      <c r="BB996" s="7">
        <v>0</v>
      </c>
      <c r="BC996" s="7"/>
      <c r="BD996" s="7"/>
      <c r="BE996" s="7"/>
      <c r="BF996" s="7"/>
    </row>
    <row r="997" spans="1:58" hidden="1" x14ac:dyDescent="0.25">
      <c r="A997" s="3" t="s">
        <v>1148</v>
      </c>
      <c r="B997" s="3" t="str">
        <f t="shared" si="368"/>
        <v>RS</v>
      </c>
      <c r="C997" s="3" t="s">
        <v>1529</v>
      </c>
      <c r="D997" s="3">
        <v>7</v>
      </c>
      <c r="E997" s="11">
        <f t="shared" si="359"/>
        <v>0</v>
      </c>
      <c r="F997" s="11">
        <f t="shared" si="360"/>
        <v>1</v>
      </c>
      <c r="G997" s="7">
        <v>12.610614725991821</v>
      </c>
      <c r="H997" s="11">
        <f t="shared" si="361"/>
        <v>0.2522122945198364</v>
      </c>
      <c r="I997" s="7">
        <f t="shared" si="362"/>
        <v>-1791108.8293352097</v>
      </c>
      <c r="J997" s="7">
        <v>5107491.3699999992</v>
      </c>
      <c r="K997" s="12">
        <v>0.1384</v>
      </c>
      <c r="L997" s="7">
        <v>-355503.01</v>
      </c>
      <c r="M997" s="10">
        <f t="shared" si="363"/>
        <v>6.9604231166816452E-2</v>
      </c>
      <c r="N997" s="12">
        <f t="shared" si="364"/>
        <v>0.20800423116681643</v>
      </c>
      <c r="O997" s="7">
        <f t="shared" si="365"/>
        <v>-107466.52976011258</v>
      </c>
      <c r="P997" s="11">
        <f t="shared" si="366"/>
        <v>2.1040961594441732E-2</v>
      </c>
      <c r="Q997" s="12">
        <f t="shared" si="367"/>
        <v>0.15944096159444174</v>
      </c>
      <c r="R997" s="12">
        <f t="shared" si="369"/>
        <v>-4.8563269572374695E-2</v>
      </c>
      <c r="S997" s="12">
        <f t="shared" si="370"/>
        <v>-0.23347250822714105</v>
      </c>
      <c r="T997" s="7">
        <f t="shared" si="353"/>
        <v>-2395210.3200000017</v>
      </c>
      <c r="U997" s="7">
        <f t="shared" si="354"/>
        <v>17717067.579999998</v>
      </c>
      <c r="V997" s="7">
        <f t="shared" si="354"/>
        <v>14260672.84</v>
      </c>
      <c r="W997" s="7">
        <f t="shared" si="354"/>
        <v>6168212.71</v>
      </c>
      <c r="X997" s="7">
        <f t="shared" si="352"/>
        <v>316607.65000000002</v>
      </c>
      <c r="Y997" s="7" t="str">
        <f t="shared" si="355"/>
        <v/>
      </c>
      <c r="Z997" s="7" t="str">
        <f t="shared" si="356"/>
        <v/>
      </c>
      <c r="AA997" s="7" t="str">
        <f t="shared" si="357"/>
        <v/>
      </c>
      <c r="AB997" s="7" t="str">
        <f t="shared" si="357"/>
        <v/>
      </c>
      <c r="AC997" s="8" t="str">
        <f t="shared" si="358"/>
        <v/>
      </c>
      <c r="AE997" s="9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>
        <v>11697623.43</v>
      </c>
      <c r="AR997" s="7">
        <v>10710200.91</v>
      </c>
      <c r="AS997" s="7">
        <v>4134131.57</v>
      </c>
      <c r="AT997" s="7">
        <v>288083.59999999998</v>
      </c>
      <c r="AU997" s="7">
        <v>14113769.58</v>
      </c>
      <c r="AV997" s="7">
        <v>11081477.1</v>
      </c>
      <c r="AW997" s="7">
        <v>5998382.4400000004</v>
      </c>
      <c r="AX997" s="7">
        <v>307399.69</v>
      </c>
      <c r="AY997" s="7">
        <v>17717067.579999998</v>
      </c>
      <c r="AZ997" s="7">
        <v>14260672.84</v>
      </c>
      <c r="BA997" s="7">
        <v>6168212.71</v>
      </c>
      <c r="BB997" s="7">
        <v>316607.65000000002</v>
      </c>
      <c r="BC997" s="7"/>
      <c r="BD997" s="7"/>
      <c r="BE997" s="7"/>
      <c r="BF997" s="7"/>
    </row>
    <row r="998" spans="1:58" hidden="1" x14ac:dyDescent="0.25">
      <c r="A998" s="3" t="s">
        <v>1149</v>
      </c>
      <c r="B998" s="3" t="str">
        <f t="shared" si="368"/>
        <v>RS</v>
      </c>
      <c r="C998" s="3" t="s">
        <v>1529</v>
      </c>
      <c r="D998" s="3">
        <v>4</v>
      </c>
      <c r="E998" s="11">
        <f t="shared" si="359"/>
        <v>0</v>
      </c>
      <c r="F998" s="11">
        <f t="shared" si="360"/>
        <v>1</v>
      </c>
      <c r="G998" s="7">
        <v>11.971274340001273</v>
      </c>
      <c r="H998" s="11">
        <f t="shared" si="361"/>
        <v>0.23942548680002546</v>
      </c>
      <c r="I998" s="7">
        <f t="shared" si="362"/>
        <v>-14189707.173553139</v>
      </c>
      <c r="J998" s="7">
        <v>133302282.30000001</v>
      </c>
      <c r="K998" s="12">
        <v>0.11</v>
      </c>
      <c r="L998" s="7">
        <v>-1289175.53</v>
      </c>
      <c r="M998" s="10">
        <f t="shared" si="363"/>
        <v>9.6710687000743124E-3</v>
      </c>
      <c r="N998" s="12">
        <f t="shared" si="364"/>
        <v>0.11967106870007431</v>
      </c>
      <c r="O998" s="7">
        <f t="shared" si="365"/>
        <v>-851382.4304131883</v>
      </c>
      <c r="P998" s="11">
        <f t="shared" si="366"/>
        <v>6.3868556165987585E-3</v>
      </c>
      <c r="Q998" s="12">
        <f t="shared" si="367"/>
        <v>0.11638685561659876</v>
      </c>
      <c r="R998" s="12">
        <f t="shared" si="369"/>
        <v>-3.284213083475554E-3</v>
      </c>
      <c r="S998" s="12">
        <f t="shared" si="370"/>
        <v>-2.7443668040657454E-2</v>
      </c>
      <c r="T998" s="7">
        <f t="shared" si="353"/>
        <v>-18656564.120000035</v>
      </c>
      <c r="U998" s="7">
        <f t="shared" si="354"/>
        <v>347221890.20999998</v>
      </c>
      <c r="V998" s="7">
        <f t="shared" si="354"/>
        <v>199187016.68000001</v>
      </c>
      <c r="W998" s="7">
        <f t="shared" si="354"/>
        <v>166691437.65000001</v>
      </c>
      <c r="X998" s="7">
        <f t="shared" si="352"/>
        <v>0</v>
      </c>
      <c r="Y998" s="7" t="str">
        <f t="shared" si="355"/>
        <v/>
      </c>
      <c r="Z998" s="7" t="str">
        <f t="shared" si="356"/>
        <v/>
      </c>
      <c r="AA998" s="7" t="str">
        <f t="shared" si="357"/>
        <v/>
      </c>
      <c r="AB998" s="7" t="str">
        <f t="shared" si="357"/>
        <v/>
      </c>
      <c r="AC998" s="8" t="str">
        <f t="shared" si="358"/>
        <v/>
      </c>
      <c r="AE998" s="9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>
        <v>232010057.34</v>
      </c>
      <c r="AR998" s="7">
        <v>174097337.69999999</v>
      </c>
      <c r="AS998" s="7">
        <v>162388269.72</v>
      </c>
      <c r="AT998" s="7">
        <v>0</v>
      </c>
      <c r="AU998" s="7">
        <v>409440522.26999998</v>
      </c>
      <c r="AV998" s="7">
        <v>236428264.16</v>
      </c>
      <c r="AW998" s="7">
        <v>192197362.66999999</v>
      </c>
      <c r="AX998" s="7">
        <v>0</v>
      </c>
      <c r="AY998" s="7">
        <v>347221890.20999998</v>
      </c>
      <c r="AZ998" s="7">
        <v>199187016.68000001</v>
      </c>
      <c r="BA998" s="7">
        <v>166691437.65000001</v>
      </c>
      <c r="BB998" s="7">
        <v>0</v>
      </c>
      <c r="BC998" s="7"/>
      <c r="BD998" s="7"/>
      <c r="BE998" s="7"/>
      <c r="BF998" s="7"/>
    </row>
    <row r="999" spans="1:58" hidden="1" x14ac:dyDescent="0.25">
      <c r="A999" s="3" t="s">
        <v>399</v>
      </c>
      <c r="B999" s="3" t="str">
        <f t="shared" si="368"/>
        <v>MG</v>
      </c>
      <c r="C999" s="3" t="s">
        <v>1530</v>
      </c>
      <c r="D999" s="3">
        <v>7</v>
      </c>
      <c r="E999" s="11">
        <f t="shared" si="359"/>
        <v>0.22812698792109554</v>
      </c>
      <c r="F999" s="11">
        <f t="shared" si="360"/>
        <v>0.77187301207890446</v>
      </c>
      <c r="G999" s="7">
        <v>22.966577483276435</v>
      </c>
      <c r="H999" s="11">
        <f t="shared" si="361"/>
        <v>0.35454562678320251</v>
      </c>
      <c r="I999" s="7">
        <f t="shared" si="362"/>
        <v>-12921237.89118455</v>
      </c>
      <c r="J999" s="7">
        <v>4645846.2699999996</v>
      </c>
      <c r="K999" s="12">
        <v>0.11</v>
      </c>
      <c r="L999" s="7">
        <v>-92916.93</v>
      </c>
      <c r="M999" s="10">
        <f t="shared" si="363"/>
        <v>2.0000000990131772E-2</v>
      </c>
      <c r="N999" s="12">
        <f t="shared" si="364"/>
        <v>0.13000000099013176</v>
      </c>
      <c r="O999" s="7">
        <f t="shared" si="365"/>
        <v>-775274.27347107301</v>
      </c>
      <c r="P999" s="11">
        <f t="shared" si="366"/>
        <v>0.16687471526497002</v>
      </c>
      <c r="Q999" s="12">
        <f t="shared" si="367"/>
        <v>0.27687471526497004</v>
      </c>
      <c r="R999" s="12">
        <f t="shared" si="369"/>
        <v>0.14687471427483828</v>
      </c>
      <c r="S999" s="12">
        <f t="shared" si="370"/>
        <v>1.1298054858167843</v>
      </c>
      <c r="T999" s="7">
        <f t="shared" si="353"/>
        <v>-20018824.609999999</v>
      </c>
      <c r="U999" s="7">
        <f t="shared" si="354"/>
        <v>4817538.2699999996</v>
      </c>
      <c r="V999" s="7">
        <f t="shared" si="354"/>
        <v>15451990.449999999</v>
      </c>
      <c r="W999" s="7">
        <f t="shared" si="354"/>
        <v>9384372.4299999997</v>
      </c>
      <c r="X999" s="7">
        <f t="shared" si="352"/>
        <v>0</v>
      </c>
      <c r="Y999" s="7" t="str">
        <f t="shared" si="355"/>
        <v/>
      </c>
      <c r="Z999" s="7" t="str">
        <f t="shared" si="356"/>
        <v/>
      </c>
      <c r="AA999" s="7" t="str">
        <f t="shared" si="357"/>
        <v/>
      </c>
      <c r="AB999" s="7" t="str">
        <f t="shared" si="357"/>
        <v/>
      </c>
      <c r="AC999" s="8" t="str">
        <f t="shared" si="358"/>
        <v/>
      </c>
      <c r="AE999" s="9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>
        <v>3792774.92</v>
      </c>
      <c r="AR999" s="7">
        <v>10600617.17</v>
      </c>
      <c r="AS999" s="7">
        <v>6862069.5300000003</v>
      </c>
      <c r="AT999" s="7">
        <v>1480473.68</v>
      </c>
      <c r="AU999" s="7">
        <v>3750237.02</v>
      </c>
      <c r="AV999" s="7">
        <v>9453083.75</v>
      </c>
      <c r="AW999" s="7">
        <v>6144901.1799999997</v>
      </c>
      <c r="AX999" s="7">
        <v>1503369.83</v>
      </c>
      <c r="AY999" s="7">
        <v>4817538.2699999996</v>
      </c>
      <c r="AZ999" s="7">
        <v>15451990.449999999</v>
      </c>
      <c r="BA999" s="7">
        <v>9384372.4299999997</v>
      </c>
      <c r="BB999" s="7">
        <v>0</v>
      </c>
      <c r="BC999" s="7"/>
      <c r="BD999" s="7"/>
      <c r="BE999" s="7"/>
      <c r="BF999" s="7"/>
    </row>
    <row r="1000" spans="1:58" hidden="1" x14ac:dyDescent="0.25">
      <c r="A1000" s="3" t="s">
        <v>909</v>
      </c>
      <c r="B1000" s="3" t="str">
        <f t="shared" si="368"/>
        <v>RJ</v>
      </c>
      <c r="C1000" s="3" t="s">
        <v>1530</v>
      </c>
      <c r="D1000" s="3">
        <v>6</v>
      </c>
      <c r="E1000" s="11">
        <f t="shared" si="359"/>
        <v>0</v>
      </c>
      <c r="F1000" s="11">
        <f t="shared" si="360"/>
        <v>1</v>
      </c>
      <c r="G1000" s="7">
        <v>18.803956818956497</v>
      </c>
      <c r="H1000" s="11">
        <f t="shared" si="361"/>
        <v>0.37607913637912993</v>
      </c>
      <c r="I1000" s="7">
        <f t="shared" si="362"/>
        <v>-16221842.526977101</v>
      </c>
      <c r="J1000" s="7">
        <v>28776011.620000001</v>
      </c>
      <c r="K1000" s="12">
        <v>0.1128</v>
      </c>
      <c r="L1000" s="7">
        <v>-454243.55</v>
      </c>
      <c r="M1000" s="10">
        <f t="shared" si="363"/>
        <v>1.5785493695182208E-2</v>
      </c>
      <c r="N1000" s="12">
        <f t="shared" si="364"/>
        <v>0.12858549369518221</v>
      </c>
      <c r="O1000" s="7">
        <f t="shared" si="365"/>
        <v>-973310.55161862599</v>
      </c>
      <c r="P1000" s="11">
        <f t="shared" si="366"/>
        <v>3.382367801596773E-2</v>
      </c>
      <c r="Q1000" s="12">
        <f t="shared" si="367"/>
        <v>0.14662367801596773</v>
      </c>
      <c r="R1000" s="12">
        <f t="shared" si="369"/>
        <v>1.8038184320785522E-2</v>
      </c>
      <c r="S1000" s="12">
        <f t="shared" si="370"/>
        <v>0.14028164299423906</v>
      </c>
      <c r="T1000" s="7">
        <f t="shared" si="353"/>
        <v>-25999839.839999996</v>
      </c>
      <c r="U1000" s="7">
        <f t="shared" si="354"/>
        <v>85596583.310000002</v>
      </c>
      <c r="V1000" s="7">
        <f t="shared" si="354"/>
        <v>62593976.020000003</v>
      </c>
      <c r="W1000" s="7">
        <f t="shared" si="354"/>
        <v>49658673.799999997</v>
      </c>
      <c r="X1000" s="7">
        <f t="shared" si="352"/>
        <v>656226.67000000004</v>
      </c>
      <c r="Y1000" s="7" t="str">
        <f t="shared" si="355"/>
        <v/>
      </c>
      <c r="Z1000" s="7" t="str">
        <f t="shared" si="356"/>
        <v/>
      </c>
      <c r="AA1000" s="7" t="str">
        <f t="shared" si="357"/>
        <v/>
      </c>
      <c r="AB1000" s="7" t="str">
        <f t="shared" si="357"/>
        <v/>
      </c>
      <c r="AC1000" s="8" t="str">
        <f t="shared" si="358"/>
        <v/>
      </c>
      <c r="AE1000" s="9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>
        <v>65192469.299999997</v>
      </c>
      <c r="AR1000" s="7">
        <v>52042298.07</v>
      </c>
      <c r="AS1000" s="7">
        <v>23249430.850000001</v>
      </c>
      <c r="AT1000" s="7">
        <v>0</v>
      </c>
      <c r="AU1000" s="7">
        <v>73806549.640000001</v>
      </c>
      <c r="AV1000" s="7">
        <v>60529374.210000001</v>
      </c>
      <c r="AW1000" s="7">
        <v>44873601.299999997</v>
      </c>
      <c r="AX1000" s="7">
        <v>0</v>
      </c>
      <c r="AY1000" s="7">
        <v>85596583.310000002</v>
      </c>
      <c r="AZ1000" s="7">
        <v>62593976.020000003</v>
      </c>
      <c r="BA1000" s="7">
        <v>49658673.799999997</v>
      </c>
      <c r="BB1000" s="7">
        <v>656226.67000000004</v>
      </c>
      <c r="BC1000" s="7"/>
      <c r="BD1000" s="7"/>
      <c r="BE1000" s="7"/>
      <c r="BF1000" s="7"/>
    </row>
    <row r="1001" spans="1:58" hidden="1" x14ac:dyDescent="0.25">
      <c r="A1001" s="3" t="s">
        <v>1435</v>
      </c>
      <c r="B1001" s="3" t="str">
        <f t="shared" si="368"/>
        <v>SP</v>
      </c>
      <c r="C1001" s="3" t="s">
        <v>1530</v>
      </c>
      <c r="D1001" s="3">
        <v>5</v>
      </c>
      <c r="E1001" s="11">
        <f t="shared" si="359"/>
        <v>0</v>
      </c>
      <c r="F1001" s="11">
        <f t="shared" si="360"/>
        <v>1</v>
      </c>
      <c r="G1001" s="7">
        <v>7.5605630700389304</v>
      </c>
      <c r="H1001" s="11">
        <f t="shared" si="361"/>
        <v>0.15121126140077862</v>
      </c>
      <c r="I1001" s="7">
        <f t="shared" si="362"/>
        <v>-1096587042.5924056</v>
      </c>
      <c r="J1001" s="7">
        <v>390885555.25</v>
      </c>
      <c r="K1001" s="12">
        <v>0.11</v>
      </c>
      <c r="L1001" s="7">
        <v>-27361988.870000001</v>
      </c>
      <c r="M1001" s="10">
        <f t="shared" si="363"/>
        <v>7.0000000006395738E-2</v>
      </c>
      <c r="N1001" s="12">
        <f t="shared" si="364"/>
        <v>0.18000000000639574</v>
      </c>
      <c r="O1001" s="7">
        <f t="shared" si="365"/>
        <v>-65795222.555544332</v>
      </c>
      <c r="P1001" s="11">
        <f t="shared" si="366"/>
        <v>0.16832349436259791</v>
      </c>
      <c r="Q1001" s="12">
        <f t="shared" si="367"/>
        <v>0.2783234943625979</v>
      </c>
      <c r="R1001" s="12">
        <f t="shared" si="369"/>
        <v>9.8323494356202162E-2</v>
      </c>
      <c r="S1001" s="12">
        <f t="shared" si="370"/>
        <v>0.54624163529282521</v>
      </c>
      <c r="T1001" s="7">
        <f t="shared" si="353"/>
        <v>-1291943439.7800002</v>
      </c>
      <c r="U1001" s="7">
        <f t="shared" si="354"/>
        <v>898874840.51999998</v>
      </c>
      <c r="V1001" s="7">
        <f t="shared" si="354"/>
        <v>1719326920.6400001</v>
      </c>
      <c r="W1001" s="7">
        <f t="shared" si="354"/>
        <v>471491359.66000003</v>
      </c>
      <c r="X1001" s="7">
        <f t="shared" si="352"/>
        <v>0</v>
      </c>
      <c r="Y1001" s="7" t="str">
        <f t="shared" si="355"/>
        <v/>
      </c>
      <c r="Z1001" s="7" t="str">
        <f t="shared" si="356"/>
        <v/>
      </c>
      <c r="AA1001" s="7" t="str">
        <f t="shared" si="357"/>
        <v/>
      </c>
      <c r="AB1001" s="7" t="str">
        <f t="shared" si="357"/>
        <v/>
      </c>
      <c r="AC1001" s="8" t="str">
        <f t="shared" si="358"/>
        <v/>
      </c>
      <c r="AE1001" s="9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>
        <v>815940209.82000005</v>
      </c>
      <c r="AR1001" s="7">
        <v>1098973946.3599999</v>
      </c>
      <c r="AS1001" s="7">
        <v>353586319.51999998</v>
      </c>
      <c r="AT1001" s="7">
        <v>0</v>
      </c>
      <c r="AU1001" s="7">
        <v>898874840.51999998</v>
      </c>
      <c r="AV1001" s="7">
        <v>1719326920.6400001</v>
      </c>
      <c r="AW1001" s="7">
        <v>471491359.66000003</v>
      </c>
      <c r="AX1001" s="7">
        <v>0</v>
      </c>
      <c r="AY1001" s="7"/>
      <c r="AZ1001" s="7"/>
      <c r="BA1001" s="7"/>
      <c r="BB1001" s="7"/>
      <c r="BC1001" s="7"/>
      <c r="BD1001" s="7"/>
      <c r="BE1001" s="7"/>
      <c r="BF1001" s="7"/>
    </row>
    <row r="1002" spans="1:58" hidden="1" x14ac:dyDescent="0.25">
      <c r="A1002" s="3" t="s">
        <v>566</v>
      </c>
      <c r="B1002" s="3" t="str">
        <f t="shared" si="368"/>
        <v>PB</v>
      </c>
      <c r="C1002" s="3" t="s">
        <v>1528</v>
      </c>
      <c r="D1002" s="3">
        <v>6</v>
      </c>
      <c r="E1002" s="11">
        <f t="shared" si="359"/>
        <v>0.43629891956035693</v>
      </c>
      <c r="F1002" s="11">
        <f t="shared" si="360"/>
        <v>0.56370108043964307</v>
      </c>
      <c r="G1002" s="7">
        <v>20.924944641506976</v>
      </c>
      <c r="H1002" s="11">
        <f t="shared" si="361"/>
        <v>0.23590827805114403</v>
      </c>
      <c r="I1002" s="7">
        <f t="shared" si="362"/>
        <v>-30856370.387868505</v>
      </c>
      <c r="J1002" s="7">
        <v>8254654.5300000003</v>
      </c>
      <c r="K1002" s="12">
        <v>0.1103</v>
      </c>
      <c r="L1002" s="7">
        <v>-742918.91</v>
      </c>
      <c r="M1002" s="10">
        <f t="shared" si="363"/>
        <v>9.0000000278630685E-2</v>
      </c>
      <c r="N1002" s="12">
        <f t="shared" si="364"/>
        <v>0.20030000027863068</v>
      </c>
      <c r="O1002" s="7">
        <f t="shared" si="365"/>
        <v>-1851382.2232721103</v>
      </c>
      <c r="P1002" s="11">
        <f t="shared" si="366"/>
        <v>0.2242834290088831</v>
      </c>
      <c r="Q1002" s="12">
        <f t="shared" si="367"/>
        <v>0.3345834290088831</v>
      </c>
      <c r="R1002" s="12">
        <f t="shared" si="369"/>
        <v>0.13428342873025242</v>
      </c>
      <c r="S1002" s="12">
        <f t="shared" si="370"/>
        <v>0.67041152542913229</v>
      </c>
      <c r="T1002" s="7">
        <f t="shared" si="353"/>
        <v>-40383071.170000002</v>
      </c>
      <c r="U1002" s="7">
        <f t="shared" si="354"/>
        <v>6431777.1600000001</v>
      </c>
      <c r="V1002" s="7">
        <f t="shared" si="354"/>
        <v>22763980.850000001</v>
      </c>
      <c r="W1002" s="7">
        <f t="shared" si="354"/>
        <v>24050867.48</v>
      </c>
      <c r="X1002" s="7">
        <f t="shared" si="352"/>
        <v>0</v>
      </c>
      <c r="Y1002" s="7" t="str">
        <f t="shared" si="355"/>
        <v/>
      </c>
      <c r="Z1002" s="7" t="str">
        <f t="shared" si="356"/>
        <v/>
      </c>
      <c r="AA1002" s="7" t="str">
        <f t="shared" si="357"/>
        <v/>
      </c>
      <c r="AB1002" s="7" t="str">
        <f t="shared" si="357"/>
        <v/>
      </c>
      <c r="AC1002" s="8" t="str">
        <f t="shared" si="358"/>
        <v/>
      </c>
      <c r="AE1002" s="9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>
        <v>3238944.35</v>
      </c>
      <c r="AR1002" s="7">
        <v>19302780.289999999</v>
      </c>
      <c r="AS1002" s="7">
        <v>14924741.939999999</v>
      </c>
      <c r="AT1002" s="7">
        <v>0</v>
      </c>
      <c r="AU1002" s="7">
        <v>4575863.25</v>
      </c>
      <c r="AV1002" s="7">
        <v>21849390.949999999</v>
      </c>
      <c r="AW1002" s="7">
        <v>18480268.140000001</v>
      </c>
      <c r="AX1002" s="7">
        <v>0</v>
      </c>
      <c r="AY1002" s="7">
        <v>6431777.1600000001</v>
      </c>
      <c r="AZ1002" s="7">
        <v>22763980.850000001</v>
      </c>
      <c r="BA1002" s="7">
        <v>24050867.48</v>
      </c>
      <c r="BB1002" s="7">
        <v>0</v>
      </c>
      <c r="BC1002" s="7"/>
      <c r="BD1002" s="7"/>
      <c r="BE1002" s="7"/>
      <c r="BF1002" s="7"/>
    </row>
    <row r="1003" spans="1:58" hidden="1" x14ac:dyDescent="0.25">
      <c r="A1003" s="3" t="s">
        <v>729</v>
      </c>
      <c r="B1003" s="3" t="str">
        <f t="shared" si="368"/>
        <v>PI</v>
      </c>
      <c r="C1003" s="3" t="s">
        <v>1528</v>
      </c>
      <c r="D1003" s="3">
        <v>6</v>
      </c>
      <c r="E1003" s="11">
        <f t="shared" si="359"/>
        <v>0</v>
      </c>
      <c r="F1003" s="11">
        <f t="shared" si="360"/>
        <v>1</v>
      </c>
      <c r="G1003" s="7">
        <v>18.064326636114444</v>
      </c>
      <c r="H1003" s="11">
        <f t="shared" si="361"/>
        <v>0.36128653272228889</v>
      </c>
      <c r="I1003" s="7">
        <f t="shared" si="362"/>
        <v>-989449.20355804579</v>
      </c>
      <c r="J1003" s="7">
        <v>8537418.7599999998</v>
      </c>
      <c r="K1003" s="12">
        <v>0.11650000000000001</v>
      </c>
      <c r="L1003" s="7">
        <v>-210873.85</v>
      </c>
      <c r="M1003" s="10">
        <f t="shared" si="363"/>
        <v>2.4699953923778245E-2</v>
      </c>
      <c r="N1003" s="12">
        <f t="shared" si="364"/>
        <v>0.14119995392377827</v>
      </c>
      <c r="O1003" s="7">
        <f t="shared" si="365"/>
        <v>-59366.952213482742</v>
      </c>
      <c r="P1003" s="11">
        <f t="shared" si="366"/>
        <v>6.9537355355733712E-3</v>
      </c>
      <c r="Q1003" s="12">
        <f t="shared" si="367"/>
        <v>0.12345373553557337</v>
      </c>
      <c r="R1003" s="12">
        <f t="shared" si="369"/>
        <v>-1.7746218388204893E-2</v>
      </c>
      <c r="S1003" s="12">
        <f t="shared" si="370"/>
        <v>-0.1256814743564616</v>
      </c>
      <c r="T1003" s="7">
        <f t="shared" si="353"/>
        <v>-1549128.4499999993</v>
      </c>
      <c r="U1003" s="7">
        <f t="shared" si="354"/>
        <v>6886371.1500000004</v>
      </c>
      <c r="V1003" s="7">
        <f t="shared" si="354"/>
        <v>8435499.5999999996</v>
      </c>
      <c r="W1003" s="7">
        <f t="shared" si="354"/>
        <v>0</v>
      </c>
      <c r="X1003" s="7">
        <f t="shared" si="352"/>
        <v>0</v>
      </c>
      <c r="Y1003" s="7">
        <f t="shared" si="355"/>
        <v>-65161477.593333326</v>
      </c>
      <c r="Z1003" s="7">
        <f t="shared" si="356"/>
        <v>-201627366.12</v>
      </c>
      <c r="AA1003" s="7">
        <f t="shared" si="357"/>
        <v>3071466.67</v>
      </c>
      <c r="AB1003" s="7">
        <f t="shared" si="357"/>
        <v>159910104.03999999</v>
      </c>
      <c r="AC1003" s="8">
        <f t="shared" si="358"/>
        <v>44788728.75</v>
      </c>
      <c r="AE1003" s="9">
        <v>3196053.17</v>
      </c>
      <c r="AF1003" s="7">
        <v>172637693.72999999</v>
      </c>
      <c r="AG1003" s="7">
        <v>32765797.800000001</v>
      </c>
      <c r="AH1003" s="7">
        <v>3008372.78</v>
      </c>
      <c r="AI1003" s="7">
        <v>191831353.75</v>
      </c>
      <c r="AJ1003" s="7">
        <v>38132918.640000001</v>
      </c>
      <c r="AK1003" s="7">
        <v>3071466.67</v>
      </c>
      <c r="AL1003" s="7">
        <v>159910104.03999999</v>
      </c>
      <c r="AM1003" s="7">
        <v>44788728.75</v>
      </c>
      <c r="AN1003" s="7"/>
      <c r="AO1003" s="7"/>
      <c r="AP1003" s="7"/>
      <c r="AQ1003" s="7">
        <v>2719285.04</v>
      </c>
      <c r="AR1003" s="7">
        <v>5360760.26</v>
      </c>
      <c r="AS1003" s="7">
        <v>0</v>
      </c>
      <c r="AT1003" s="7">
        <v>0</v>
      </c>
      <c r="AU1003" s="7">
        <v>4210847.01</v>
      </c>
      <c r="AV1003" s="7">
        <v>6799830.3300000001</v>
      </c>
      <c r="AW1003" s="7">
        <v>0</v>
      </c>
      <c r="AX1003" s="7">
        <v>0</v>
      </c>
      <c r="AY1003" s="7">
        <v>6886371.1500000004</v>
      </c>
      <c r="AZ1003" s="7">
        <v>8435499.5999999996</v>
      </c>
      <c r="BA1003" s="7">
        <v>0</v>
      </c>
      <c r="BB1003" s="7">
        <v>0</v>
      </c>
      <c r="BC1003" s="7"/>
      <c r="BD1003" s="7"/>
      <c r="BE1003" s="7"/>
      <c r="BF1003" s="7"/>
    </row>
    <row r="1004" spans="1:58" hidden="1" x14ac:dyDescent="0.25">
      <c r="A1004" s="3" t="s">
        <v>1436</v>
      </c>
      <c r="B1004" s="3" t="str">
        <f t="shared" si="368"/>
        <v>SP</v>
      </c>
      <c r="C1004" s="3" t="s">
        <v>1530</v>
      </c>
      <c r="D1004" s="3">
        <v>7</v>
      </c>
      <c r="E1004" s="11">
        <f t="shared" si="359"/>
        <v>0.53436596985157192</v>
      </c>
      <c r="F1004" s="11">
        <f t="shared" si="360"/>
        <v>0.46563403014842808</v>
      </c>
      <c r="G1004" s="7">
        <v>17.410698545944808</v>
      </c>
      <c r="H1004" s="11">
        <f t="shared" si="361"/>
        <v>0.16214027463295316</v>
      </c>
      <c r="I1004" s="7">
        <f t="shared" si="362"/>
        <v>-40460983.303718254</v>
      </c>
      <c r="J1004" s="7">
        <v>8877628.1300000008</v>
      </c>
      <c r="K1004" s="12">
        <v>0.11</v>
      </c>
      <c r="L1004" s="7">
        <v>-1323654.3500000001</v>
      </c>
      <c r="M1004" s="10">
        <f t="shared" si="363"/>
        <v>0.14909999952881559</v>
      </c>
      <c r="N1004" s="12">
        <f t="shared" si="364"/>
        <v>0.25909999952881557</v>
      </c>
      <c r="O1004" s="7">
        <f t="shared" si="365"/>
        <v>-2427658.9982230952</v>
      </c>
      <c r="P1004" s="11">
        <f t="shared" si="366"/>
        <v>0.27345806364870739</v>
      </c>
      <c r="Q1004" s="12">
        <f t="shared" si="367"/>
        <v>0.38345806364870738</v>
      </c>
      <c r="R1004" s="12">
        <f t="shared" si="369"/>
        <v>0.12435806411989181</v>
      </c>
      <c r="S1004" s="12">
        <f t="shared" si="370"/>
        <v>0.4799616532074189</v>
      </c>
      <c r="T1004" s="7">
        <f t="shared" si="353"/>
        <v>-48290879.819999993</v>
      </c>
      <c r="U1004" s="7">
        <f t="shared" si="354"/>
        <v>7795700.6399999997</v>
      </c>
      <c r="V1004" s="7">
        <f t="shared" si="354"/>
        <v>22485876.989999998</v>
      </c>
      <c r="W1004" s="7">
        <f t="shared" si="354"/>
        <v>38293364.219999999</v>
      </c>
      <c r="X1004" s="7">
        <f t="shared" si="352"/>
        <v>4692660.75</v>
      </c>
      <c r="Y1004" s="7" t="str">
        <f t="shared" si="355"/>
        <v/>
      </c>
      <c r="Z1004" s="7" t="str">
        <f t="shared" si="356"/>
        <v/>
      </c>
      <c r="AA1004" s="7" t="str">
        <f t="shared" si="357"/>
        <v/>
      </c>
      <c r="AB1004" s="7" t="str">
        <f t="shared" si="357"/>
        <v/>
      </c>
      <c r="AC1004" s="8" t="str">
        <f t="shared" si="358"/>
        <v/>
      </c>
      <c r="AE1004" s="9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>
        <v>7369600.6299999999</v>
      </c>
      <c r="AR1004" s="7">
        <v>17395204.300000001</v>
      </c>
      <c r="AS1004" s="7">
        <v>19359585.5</v>
      </c>
      <c r="AT1004" s="7">
        <v>0</v>
      </c>
      <c r="AU1004" s="7">
        <v>7865779.2199999997</v>
      </c>
      <c r="AV1004" s="7">
        <v>24111626.690000001</v>
      </c>
      <c r="AW1004" s="7">
        <v>24824068.609999999</v>
      </c>
      <c r="AX1004" s="7">
        <v>0</v>
      </c>
      <c r="AY1004" s="7">
        <v>7795700.6399999997</v>
      </c>
      <c r="AZ1004" s="7">
        <v>22485876.989999998</v>
      </c>
      <c r="BA1004" s="7">
        <v>38293364.219999999</v>
      </c>
      <c r="BB1004" s="7">
        <v>4692660.75</v>
      </c>
      <c r="BC1004" s="7"/>
      <c r="BD1004" s="7"/>
      <c r="BE1004" s="7"/>
      <c r="BF1004" s="7"/>
    </row>
    <row r="1005" spans="1:58" hidden="1" x14ac:dyDescent="0.25">
      <c r="A1005" s="3" t="s">
        <v>1150</v>
      </c>
      <c r="B1005" s="3" t="str">
        <f t="shared" si="368"/>
        <v>RS</v>
      </c>
      <c r="C1005" s="3" t="s">
        <v>1529</v>
      </c>
      <c r="D1005" s="3">
        <v>7</v>
      </c>
      <c r="E1005" s="11">
        <f t="shared" si="359"/>
        <v>1.1346138479955742E-2</v>
      </c>
      <c r="F1005" s="11">
        <f t="shared" si="360"/>
        <v>0.98865386152004431</v>
      </c>
      <c r="G1005" s="7">
        <v>11.613584556279426</v>
      </c>
      <c r="H1005" s="11">
        <f t="shared" si="361"/>
        <v>0.22963630435310411</v>
      </c>
      <c r="I1005" s="7">
        <f t="shared" si="362"/>
        <v>-15218264.194145421</v>
      </c>
      <c r="J1005" s="7">
        <v>4816742.3499999996</v>
      </c>
      <c r="K1005" s="12">
        <v>0.115</v>
      </c>
      <c r="L1005" s="7">
        <v>-847746.65</v>
      </c>
      <c r="M1005" s="10">
        <f t="shared" si="363"/>
        <v>0.17599999925260693</v>
      </c>
      <c r="N1005" s="12">
        <f t="shared" si="364"/>
        <v>0.29099999925260694</v>
      </c>
      <c r="O1005" s="7">
        <f t="shared" si="365"/>
        <v>-913095.85164872522</v>
      </c>
      <c r="P1005" s="11">
        <f t="shared" si="366"/>
        <v>0.18956709437629049</v>
      </c>
      <c r="Q1005" s="12">
        <f t="shared" si="367"/>
        <v>0.30456709437629048</v>
      </c>
      <c r="R1005" s="12">
        <f t="shared" si="369"/>
        <v>1.3567095123683537E-2</v>
      </c>
      <c r="S1005" s="12">
        <f t="shared" si="370"/>
        <v>4.6622320132401196E-2</v>
      </c>
      <c r="T1005" s="7">
        <f t="shared" si="353"/>
        <v>-19754648.719999999</v>
      </c>
      <c r="U1005" s="7">
        <f t="shared" si="354"/>
        <v>12206561.869999999</v>
      </c>
      <c r="V1005" s="7">
        <f t="shared" si="354"/>
        <v>19530509.739999998</v>
      </c>
      <c r="W1005" s="7">
        <f t="shared" si="354"/>
        <v>12430700.85</v>
      </c>
      <c r="X1005" s="7">
        <f t="shared" si="352"/>
        <v>0</v>
      </c>
      <c r="Y1005" s="7" t="str">
        <f t="shared" si="355"/>
        <v/>
      </c>
      <c r="Z1005" s="7" t="str">
        <f t="shared" si="356"/>
        <v/>
      </c>
      <c r="AA1005" s="7" t="str">
        <f t="shared" si="357"/>
        <v/>
      </c>
      <c r="AB1005" s="7" t="str">
        <f t="shared" si="357"/>
        <v/>
      </c>
      <c r="AC1005" s="8" t="str">
        <f t="shared" si="358"/>
        <v/>
      </c>
      <c r="AE1005" s="9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>
        <v>8751845.8200000003</v>
      </c>
      <c r="AR1005" s="7">
        <v>10026659.26</v>
      </c>
      <c r="AS1005" s="7">
        <v>8455076.5299999993</v>
      </c>
      <c r="AT1005" s="7">
        <v>0</v>
      </c>
      <c r="AU1005" s="7">
        <v>9744686.1199999992</v>
      </c>
      <c r="AV1005" s="7">
        <v>16791179.57</v>
      </c>
      <c r="AW1005" s="7">
        <v>10246103.630000001</v>
      </c>
      <c r="AX1005" s="7">
        <v>0</v>
      </c>
      <c r="AY1005" s="7">
        <v>12206561.869999999</v>
      </c>
      <c r="AZ1005" s="7">
        <v>19530509.739999998</v>
      </c>
      <c r="BA1005" s="7">
        <v>12430700.85</v>
      </c>
      <c r="BB1005" s="7">
        <v>0</v>
      </c>
      <c r="BC1005" s="7"/>
      <c r="BD1005" s="7"/>
      <c r="BE1005" s="7"/>
      <c r="BF1005" s="7"/>
    </row>
    <row r="1006" spans="1:58" hidden="1" x14ac:dyDescent="0.25">
      <c r="A1006" s="3" t="s">
        <v>836</v>
      </c>
      <c r="B1006" s="3" t="str">
        <f t="shared" si="368"/>
        <v>PR</v>
      </c>
      <c r="C1006" s="3" t="s">
        <v>1529</v>
      </c>
      <c r="D1006" s="3">
        <v>6</v>
      </c>
      <c r="E1006" s="11">
        <f t="shared" si="359"/>
        <v>2.5789887954351685E-2</v>
      </c>
      <c r="F1006" s="11">
        <f t="shared" si="360"/>
        <v>0.97421011204564834</v>
      </c>
      <c r="G1006" s="7">
        <v>7.0903032621522559</v>
      </c>
      <c r="H1006" s="11">
        <f t="shared" si="361"/>
        <v>0.13814890270917948</v>
      </c>
      <c r="I1006" s="7">
        <f t="shared" si="362"/>
        <v>-29955275.523328289</v>
      </c>
      <c r="J1006" s="7">
        <v>8154578.5899999999</v>
      </c>
      <c r="K1006" s="12">
        <v>0.12</v>
      </c>
      <c r="L1006" s="7">
        <v>-494167.46</v>
      </c>
      <c r="M1006" s="10">
        <f t="shared" si="363"/>
        <v>6.0599999686801721E-2</v>
      </c>
      <c r="N1006" s="12">
        <f t="shared" si="364"/>
        <v>0.18059999968680171</v>
      </c>
      <c r="O1006" s="7">
        <f t="shared" si="365"/>
        <v>-1797316.5313996973</v>
      </c>
      <c r="P1006" s="11">
        <f t="shared" si="366"/>
        <v>0.22040581393178987</v>
      </c>
      <c r="Q1006" s="12">
        <f t="shared" si="367"/>
        <v>0.34040581393178987</v>
      </c>
      <c r="R1006" s="12">
        <f t="shared" si="369"/>
        <v>0.15980581424498816</v>
      </c>
      <c r="S1006" s="12">
        <f t="shared" si="370"/>
        <v>0.88486054552671622</v>
      </c>
      <c r="T1006" s="7">
        <f t="shared" si="353"/>
        <v>-34756903.619999997</v>
      </c>
      <c r="U1006" s="7">
        <f t="shared" si="354"/>
        <v>10372358</v>
      </c>
      <c r="V1006" s="7">
        <f t="shared" si="354"/>
        <v>33860526.969999999</v>
      </c>
      <c r="W1006" s="7">
        <f t="shared" si="354"/>
        <v>11268734.65</v>
      </c>
      <c r="X1006" s="7">
        <f t="shared" si="352"/>
        <v>0</v>
      </c>
      <c r="Y1006" s="7" t="str">
        <f t="shared" si="355"/>
        <v/>
      </c>
      <c r="Z1006" s="7" t="str">
        <f t="shared" si="356"/>
        <v/>
      </c>
      <c r="AA1006" s="7" t="str">
        <f t="shared" si="357"/>
        <v/>
      </c>
      <c r="AB1006" s="7" t="str">
        <f t="shared" si="357"/>
        <v/>
      </c>
      <c r="AC1006" s="8" t="str">
        <f t="shared" si="358"/>
        <v/>
      </c>
      <c r="AE1006" s="9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>
        <v>10336400.82</v>
      </c>
      <c r="AR1006" s="7">
        <v>19567637.859999999</v>
      </c>
      <c r="AS1006" s="7">
        <v>6416464.1500000004</v>
      </c>
      <c r="AT1006" s="7">
        <v>0</v>
      </c>
      <c r="AU1006" s="7">
        <v>6693352.2199999997</v>
      </c>
      <c r="AV1006" s="7">
        <v>21080458.34</v>
      </c>
      <c r="AW1006" s="7">
        <v>7946588.6200000001</v>
      </c>
      <c r="AX1006" s="7">
        <v>0</v>
      </c>
      <c r="AY1006" s="7">
        <v>10372358</v>
      </c>
      <c r="AZ1006" s="7">
        <v>33860526.969999999</v>
      </c>
      <c r="BA1006" s="7">
        <v>11268734.65</v>
      </c>
      <c r="BB1006" s="7">
        <v>0</v>
      </c>
      <c r="BC1006" s="7"/>
      <c r="BD1006" s="7"/>
      <c r="BE1006" s="7"/>
      <c r="BF1006" s="7"/>
    </row>
    <row r="1007" spans="1:58" hidden="1" x14ac:dyDescent="0.25">
      <c r="A1007" s="3" t="s">
        <v>1151</v>
      </c>
      <c r="B1007" s="3" t="str">
        <f t="shared" si="368"/>
        <v>RS</v>
      </c>
      <c r="C1007" s="3" t="s">
        <v>1529</v>
      </c>
      <c r="D1007" s="3">
        <v>7</v>
      </c>
      <c r="E1007" s="11">
        <f t="shared" si="359"/>
        <v>0</v>
      </c>
      <c r="F1007" s="11">
        <f t="shared" si="360"/>
        <v>1</v>
      </c>
      <c r="G1007" s="7">
        <v>7.9272794612944724</v>
      </c>
      <c r="H1007" s="11">
        <f t="shared" si="361"/>
        <v>0.15854558922588946</v>
      </c>
      <c r="I1007" s="7">
        <f t="shared" si="362"/>
        <v>-9018449.1646456774</v>
      </c>
      <c r="J1007" s="7">
        <v>5252043.66</v>
      </c>
      <c r="K1007" s="12">
        <v>0.11</v>
      </c>
      <c r="L1007" s="7">
        <v>-351886.93</v>
      </c>
      <c r="M1007" s="10">
        <f t="shared" si="363"/>
        <v>6.7000000910121899E-2</v>
      </c>
      <c r="N1007" s="12">
        <f t="shared" si="364"/>
        <v>0.17700000091012191</v>
      </c>
      <c r="O1007" s="7">
        <f t="shared" si="365"/>
        <v>-541106.94987874059</v>
      </c>
      <c r="P1007" s="11">
        <f t="shared" si="366"/>
        <v>0.1030278849355073</v>
      </c>
      <c r="Q1007" s="12">
        <f t="shared" si="367"/>
        <v>0.21302788493550728</v>
      </c>
      <c r="R1007" s="12">
        <f t="shared" si="369"/>
        <v>3.602788402538537E-2</v>
      </c>
      <c r="S1007" s="12">
        <f t="shared" si="370"/>
        <v>0.20354736632843196</v>
      </c>
      <c r="T1007" s="7">
        <f t="shared" si="353"/>
        <v>-10717691.949999999</v>
      </c>
      <c r="U1007" s="7">
        <f t="shared" si="354"/>
        <v>10139516.050000001</v>
      </c>
      <c r="V1007" s="7">
        <f t="shared" si="354"/>
        <v>18304505</v>
      </c>
      <c r="W1007" s="7">
        <f t="shared" si="354"/>
        <v>2552703</v>
      </c>
      <c r="X1007" s="7">
        <f t="shared" si="352"/>
        <v>0</v>
      </c>
      <c r="Y1007" s="7" t="str">
        <f t="shared" si="355"/>
        <v/>
      </c>
      <c r="Z1007" s="7" t="str">
        <f t="shared" si="356"/>
        <v/>
      </c>
      <c r="AA1007" s="7" t="str">
        <f t="shared" si="357"/>
        <v/>
      </c>
      <c r="AB1007" s="7" t="str">
        <f t="shared" si="357"/>
        <v/>
      </c>
      <c r="AC1007" s="8" t="str">
        <f t="shared" si="358"/>
        <v/>
      </c>
      <c r="AE1007" s="9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>
        <v>6146449.0300000003</v>
      </c>
      <c r="AR1007" s="7">
        <v>14285952.279999999</v>
      </c>
      <c r="AS1007" s="7">
        <v>1888540.63</v>
      </c>
      <c r="AT1007" s="7">
        <v>0</v>
      </c>
      <c r="AU1007" s="7">
        <v>7555328.4500000002</v>
      </c>
      <c r="AV1007" s="7">
        <v>14351579.6</v>
      </c>
      <c r="AW1007" s="7">
        <v>2019894.5</v>
      </c>
      <c r="AX1007" s="7">
        <v>0</v>
      </c>
      <c r="AY1007" s="7">
        <v>10139516.050000001</v>
      </c>
      <c r="AZ1007" s="7">
        <v>18304505</v>
      </c>
      <c r="BA1007" s="7">
        <v>2552703</v>
      </c>
      <c r="BB1007" s="7">
        <v>0</v>
      </c>
      <c r="BC1007" s="7"/>
      <c r="BD1007" s="7"/>
      <c r="BE1007" s="7"/>
      <c r="BF1007" s="7"/>
    </row>
    <row r="1008" spans="1:58" hidden="1" x14ac:dyDescent="0.25">
      <c r="A1008" s="3" t="s">
        <v>567</v>
      </c>
      <c r="B1008" s="3" t="str">
        <f t="shared" si="368"/>
        <v>PB</v>
      </c>
      <c r="C1008" s="3" t="s">
        <v>1528</v>
      </c>
      <c r="D1008" s="3">
        <v>6</v>
      </c>
      <c r="E1008" s="11">
        <f t="shared" si="359"/>
        <v>0.31368187864662633</v>
      </c>
      <c r="F1008" s="11">
        <f t="shared" si="360"/>
        <v>0.68631812135337367</v>
      </c>
      <c r="G1008" s="7">
        <v>18.557514847983622</v>
      </c>
      <c r="H1008" s="11">
        <f t="shared" si="361"/>
        <v>0.25472717454910915</v>
      </c>
      <c r="I1008" s="7">
        <f t="shared" si="362"/>
        <v>-60335400.388566375</v>
      </c>
      <c r="J1008" s="7">
        <v>16163857.449999999</v>
      </c>
      <c r="K1008" s="12">
        <v>0.1434</v>
      </c>
      <c r="L1008" s="7">
        <v>-1815156.96</v>
      </c>
      <c r="M1008" s="10">
        <f t="shared" si="363"/>
        <v>0.11229726354707489</v>
      </c>
      <c r="N1008" s="12">
        <f t="shared" si="364"/>
        <v>0.25569726354707489</v>
      </c>
      <c r="O1008" s="7">
        <f t="shared" si="365"/>
        <v>-3620124.0233139824</v>
      </c>
      <c r="P1008" s="11">
        <f t="shared" si="366"/>
        <v>0.22396411466212124</v>
      </c>
      <c r="Q1008" s="12">
        <f t="shared" si="367"/>
        <v>0.36736411466212127</v>
      </c>
      <c r="R1008" s="12">
        <f t="shared" si="369"/>
        <v>0.11166685111504637</v>
      </c>
      <c r="S1008" s="12">
        <f t="shared" si="370"/>
        <v>0.43671508081856358</v>
      </c>
      <c r="T1008" s="7">
        <f t="shared" si="353"/>
        <v>-80957467.289999992</v>
      </c>
      <c r="U1008" s="7">
        <f t="shared" si="354"/>
        <v>17184361.27</v>
      </c>
      <c r="V1008" s="7">
        <f t="shared" si="354"/>
        <v>55562576.859999999</v>
      </c>
      <c r="W1008" s="7">
        <f t="shared" si="354"/>
        <v>57800253.539999999</v>
      </c>
      <c r="X1008" s="7">
        <f t="shared" si="352"/>
        <v>15221001.84</v>
      </c>
      <c r="Y1008" s="7" t="str">
        <f t="shared" si="355"/>
        <v/>
      </c>
      <c r="Z1008" s="7" t="str">
        <f t="shared" si="356"/>
        <v/>
      </c>
      <c r="AA1008" s="7" t="str">
        <f t="shared" si="357"/>
        <v/>
      </c>
      <c r="AB1008" s="7" t="str">
        <f t="shared" si="357"/>
        <v/>
      </c>
      <c r="AC1008" s="8" t="str">
        <f t="shared" si="358"/>
        <v/>
      </c>
      <c r="AE1008" s="9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>
        <v>13186895.380000001</v>
      </c>
      <c r="AR1008" s="7">
        <v>45774460.600000001</v>
      </c>
      <c r="AS1008" s="7">
        <v>37765697.509999998</v>
      </c>
      <c r="AT1008" s="7">
        <v>8689914.5099999998</v>
      </c>
      <c r="AU1008" s="7">
        <v>14913478.02</v>
      </c>
      <c r="AV1008" s="7">
        <v>48144940.350000001</v>
      </c>
      <c r="AW1008" s="7">
        <v>48529948.729999997</v>
      </c>
      <c r="AX1008" s="7">
        <v>11811273.380000001</v>
      </c>
      <c r="AY1008" s="7">
        <v>17184361.27</v>
      </c>
      <c r="AZ1008" s="7">
        <v>55562576.859999999</v>
      </c>
      <c r="BA1008" s="7">
        <v>57800253.539999999</v>
      </c>
      <c r="BB1008" s="7">
        <v>15221001.84</v>
      </c>
      <c r="BC1008" s="7"/>
      <c r="BD1008" s="7"/>
      <c r="BE1008" s="7"/>
      <c r="BF1008" s="7"/>
    </row>
    <row r="1009" spans="1:58" hidden="1" x14ac:dyDescent="0.25">
      <c r="A1009" s="3" t="s">
        <v>269</v>
      </c>
      <c r="B1009" s="3" t="str">
        <f t="shared" si="368"/>
        <v>MA</v>
      </c>
      <c r="C1009" s="3" t="s">
        <v>1528</v>
      </c>
      <c r="D1009" s="3">
        <v>6</v>
      </c>
      <c r="E1009" s="11">
        <f t="shared" si="359"/>
        <v>0.42980721952838535</v>
      </c>
      <c r="F1009" s="11">
        <f t="shared" si="360"/>
        <v>0.5701927804716147</v>
      </c>
      <c r="G1009" s="7">
        <v>20.628939680203434</v>
      </c>
      <c r="H1009" s="11">
        <f t="shared" si="361"/>
        <v>0.23524944948872836</v>
      </c>
      <c r="I1009" s="7">
        <f t="shared" si="362"/>
        <v>-164064364.26539138</v>
      </c>
      <c r="J1009" s="7">
        <v>22193633.93</v>
      </c>
      <c r="K1009" s="12">
        <v>0.11</v>
      </c>
      <c r="L1009" s="7">
        <v>-2219363.39</v>
      </c>
      <c r="M1009" s="10">
        <f t="shared" si="363"/>
        <v>9.9999999864826106E-2</v>
      </c>
      <c r="N1009" s="12">
        <f t="shared" si="364"/>
        <v>0.20999999986482609</v>
      </c>
      <c r="O1009" s="7">
        <f t="shared" si="365"/>
        <v>-9843861.8559234831</v>
      </c>
      <c r="P1009" s="11">
        <f t="shared" si="366"/>
        <v>0.44354439146701213</v>
      </c>
      <c r="Q1009" s="12">
        <f t="shared" si="367"/>
        <v>0.55354439146701218</v>
      </c>
      <c r="R1009" s="12">
        <f t="shared" si="369"/>
        <v>0.34354439160218608</v>
      </c>
      <c r="S1009" s="12">
        <f t="shared" si="370"/>
        <v>1.6359256753491453</v>
      </c>
      <c r="T1009" s="7">
        <f t="shared" si="353"/>
        <v>-214533175.75999999</v>
      </c>
      <c r="U1009" s="7">
        <f t="shared" si="354"/>
        <v>0</v>
      </c>
      <c r="V1009" s="7">
        <f t="shared" si="354"/>
        <v>122325267.98999999</v>
      </c>
      <c r="W1009" s="7">
        <f t="shared" si="354"/>
        <v>92207907.769999996</v>
      </c>
      <c r="X1009" s="7">
        <f t="shared" si="352"/>
        <v>0</v>
      </c>
      <c r="Y1009" s="7" t="str">
        <f t="shared" si="355"/>
        <v/>
      </c>
      <c r="Z1009" s="7" t="str">
        <f t="shared" si="356"/>
        <v/>
      </c>
      <c r="AA1009" s="7" t="str">
        <f t="shared" si="357"/>
        <v/>
      </c>
      <c r="AB1009" s="7" t="str">
        <f t="shared" si="357"/>
        <v/>
      </c>
      <c r="AC1009" s="8" t="str">
        <f t="shared" si="358"/>
        <v/>
      </c>
      <c r="AE1009" s="9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>
        <v>0</v>
      </c>
      <c r="AZ1009" s="7">
        <v>122325267.98999999</v>
      </c>
      <c r="BA1009" s="7">
        <v>92207907.769999996</v>
      </c>
      <c r="BB1009" s="7">
        <v>0</v>
      </c>
      <c r="BC1009" s="7"/>
      <c r="BD1009" s="7"/>
      <c r="BE1009" s="7"/>
      <c r="BF1009" s="7"/>
    </row>
    <row r="1010" spans="1:58" hidden="1" x14ac:dyDescent="0.25">
      <c r="A1010" s="3" t="s">
        <v>400</v>
      </c>
      <c r="B1010" s="3" t="str">
        <f t="shared" si="368"/>
        <v>MG</v>
      </c>
      <c r="C1010" s="3" t="s">
        <v>1530</v>
      </c>
      <c r="D1010" s="3">
        <v>7</v>
      </c>
      <c r="E1010" s="11">
        <f t="shared" si="359"/>
        <v>4.076152654728761E-2</v>
      </c>
      <c r="F1010" s="11">
        <f t="shared" si="360"/>
        <v>0.9592384734527124</v>
      </c>
      <c r="G1010" s="7">
        <v>46.456031760663379</v>
      </c>
      <c r="H1010" s="11">
        <f t="shared" si="361"/>
        <v>0.89124825977538924</v>
      </c>
      <c r="I1010" s="7">
        <f t="shared" si="362"/>
        <v>-2637896.330126592</v>
      </c>
      <c r="J1010" s="7">
        <v>3512007.71</v>
      </c>
      <c r="K1010" s="12">
        <v>0.11</v>
      </c>
      <c r="L1010" s="7">
        <v>-619648.62</v>
      </c>
      <c r="M1010" s="10">
        <f t="shared" si="363"/>
        <v>0.17643714683075112</v>
      </c>
      <c r="N1010" s="12">
        <f t="shared" si="364"/>
        <v>0.28643714683075111</v>
      </c>
      <c r="O1010" s="7">
        <f t="shared" si="365"/>
        <v>-158273.77980759551</v>
      </c>
      <c r="P1010" s="11">
        <f t="shared" si="366"/>
        <v>4.5066467068660139E-2</v>
      </c>
      <c r="Q1010" s="12">
        <f t="shared" si="367"/>
        <v>0.15506646706866015</v>
      </c>
      <c r="R1010" s="12">
        <f t="shared" si="369"/>
        <v>-0.13137067976209096</v>
      </c>
      <c r="S1010" s="12">
        <f t="shared" si="370"/>
        <v>-0.45863702112531779</v>
      </c>
      <c r="T1010" s="7">
        <f t="shared" si="353"/>
        <v>-24256129.829999998</v>
      </c>
      <c r="U1010" s="7">
        <f t="shared" si="354"/>
        <v>8218228.2199999997</v>
      </c>
      <c r="V1010" s="7">
        <f t="shared" si="354"/>
        <v>23267412.949999999</v>
      </c>
      <c r="W1010" s="7">
        <f t="shared" si="354"/>
        <v>9206945.0999999996</v>
      </c>
      <c r="X1010" s="7">
        <f t="shared" si="352"/>
        <v>0</v>
      </c>
      <c r="Y1010" s="7" t="str">
        <f t="shared" si="355"/>
        <v/>
      </c>
      <c r="Z1010" s="7" t="str">
        <f t="shared" si="356"/>
        <v/>
      </c>
      <c r="AA1010" s="7" t="str">
        <f t="shared" si="357"/>
        <v/>
      </c>
      <c r="AB1010" s="7" t="str">
        <f t="shared" si="357"/>
        <v/>
      </c>
      <c r="AC1010" s="8" t="str">
        <f t="shared" si="358"/>
        <v/>
      </c>
      <c r="AE1010" s="9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>
        <v>5719828.2199999997</v>
      </c>
      <c r="AR1010" s="7">
        <v>15600585.49</v>
      </c>
      <c r="AS1010" s="7">
        <v>5817060.4000000004</v>
      </c>
      <c r="AT1010" s="7">
        <v>0</v>
      </c>
      <c r="AU1010" s="7">
        <v>6330864.25</v>
      </c>
      <c r="AV1010" s="7">
        <v>20867184.16</v>
      </c>
      <c r="AW1010" s="7">
        <v>7035507.6299999999</v>
      </c>
      <c r="AX1010" s="7">
        <v>0</v>
      </c>
      <c r="AY1010" s="7">
        <v>8218228.2199999997</v>
      </c>
      <c r="AZ1010" s="7">
        <v>23267412.949999999</v>
      </c>
      <c r="BA1010" s="7">
        <v>9206945.0999999996</v>
      </c>
      <c r="BB1010" s="7">
        <v>0</v>
      </c>
      <c r="BC1010" s="7"/>
      <c r="BD1010" s="7"/>
      <c r="BE1010" s="7"/>
      <c r="BF1010" s="7"/>
    </row>
    <row r="1011" spans="1:58" hidden="1" x14ac:dyDescent="0.25">
      <c r="A1011" s="3" t="s">
        <v>102</v>
      </c>
      <c r="B1011" s="3" t="str">
        <f t="shared" si="368"/>
        <v>ES</v>
      </c>
      <c r="C1011" s="3" t="s">
        <v>1530</v>
      </c>
      <c r="D1011" s="3">
        <v>6</v>
      </c>
      <c r="E1011" s="11">
        <f t="shared" si="359"/>
        <v>0</v>
      </c>
      <c r="F1011" s="11">
        <f t="shared" si="360"/>
        <v>1</v>
      </c>
      <c r="G1011" s="7">
        <v>17.64674991111826</v>
      </c>
      <c r="H1011" s="11">
        <f t="shared" si="361"/>
        <v>0.35293499822236518</v>
      </c>
      <c r="I1011" s="7">
        <f t="shared" si="362"/>
        <v>-11024986.064257246</v>
      </c>
      <c r="J1011" s="7">
        <v>12055402.470000003</v>
      </c>
      <c r="K1011" s="12">
        <v>0.11</v>
      </c>
      <c r="L1011" s="7">
        <v>-1076246.72</v>
      </c>
      <c r="M1011" s="10">
        <f t="shared" si="363"/>
        <v>8.9275055119748301E-2</v>
      </c>
      <c r="N1011" s="12">
        <f t="shared" si="364"/>
        <v>0.1992750551197483</v>
      </c>
      <c r="O1011" s="7">
        <f t="shared" si="365"/>
        <v>-661499.16385543474</v>
      </c>
      <c r="P1011" s="11">
        <f t="shared" si="366"/>
        <v>5.4871595162549108E-2</v>
      </c>
      <c r="Q1011" s="12">
        <f t="shared" si="367"/>
        <v>0.16487159516254912</v>
      </c>
      <c r="R1011" s="12">
        <f t="shared" si="369"/>
        <v>-3.4403459957199178E-2</v>
      </c>
      <c r="S1011" s="12">
        <f t="shared" si="370"/>
        <v>-0.17264308338304291</v>
      </c>
      <c r="T1011" s="7">
        <f t="shared" si="353"/>
        <v>-17038452.140000001</v>
      </c>
      <c r="U1011" s="7">
        <f t="shared" si="354"/>
        <v>45547569.549999997</v>
      </c>
      <c r="V1011" s="7">
        <f t="shared" si="354"/>
        <v>44813167.659999996</v>
      </c>
      <c r="W1011" s="7">
        <f t="shared" si="354"/>
        <v>17772854.030000001</v>
      </c>
      <c r="X1011" s="7">
        <f t="shared" si="352"/>
        <v>0</v>
      </c>
      <c r="Y1011" s="7" t="str">
        <f t="shared" si="355"/>
        <v/>
      </c>
      <c r="Z1011" s="7" t="str">
        <f t="shared" si="356"/>
        <v/>
      </c>
      <c r="AA1011" s="7" t="str">
        <f t="shared" si="357"/>
        <v/>
      </c>
      <c r="AB1011" s="7" t="str">
        <f t="shared" si="357"/>
        <v/>
      </c>
      <c r="AC1011" s="8" t="str">
        <f t="shared" si="358"/>
        <v/>
      </c>
      <c r="AE1011" s="9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>
        <v>28040062.66</v>
      </c>
      <c r="AR1011" s="7">
        <v>32000728.170000002</v>
      </c>
      <c r="AS1011" s="7">
        <v>7205895.7800000003</v>
      </c>
      <c r="AT1011" s="7">
        <v>0</v>
      </c>
      <c r="AU1011" s="7">
        <v>34798743</v>
      </c>
      <c r="AV1011" s="7">
        <v>43671461.270000003</v>
      </c>
      <c r="AW1011" s="7">
        <v>8798668.1199999992</v>
      </c>
      <c r="AX1011" s="7">
        <v>0</v>
      </c>
      <c r="AY1011" s="7">
        <v>45547569.549999997</v>
      </c>
      <c r="AZ1011" s="7">
        <v>44813167.659999996</v>
      </c>
      <c r="BA1011" s="7">
        <v>17772854.030000001</v>
      </c>
      <c r="BB1011" s="7">
        <v>0</v>
      </c>
      <c r="BC1011" s="7"/>
      <c r="BD1011" s="7"/>
      <c r="BE1011" s="7"/>
      <c r="BF1011" s="7"/>
    </row>
    <row r="1012" spans="1:58" x14ac:dyDescent="0.25">
      <c r="A1012" s="3" t="s">
        <v>516</v>
      </c>
      <c r="B1012" s="3" t="str">
        <f t="shared" si="368"/>
        <v>MT</v>
      </c>
      <c r="C1012" s="3" t="s">
        <v>1526</v>
      </c>
      <c r="D1012" s="3">
        <v>6</v>
      </c>
      <c r="E1012" s="11">
        <f t="shared" si="359"/>
        <v>0</v>
      </c>
      <c r="F1012" s="11">
        <f t="shared" si="360"/>
        <v>1</v>
      </c>
      <c r="G1012" s="7">
        <v>20.476231712341747</v>
      </c>
      <c r="H1012" s="11">
        <f t="shared" si="361"/>
        <v>0.40952463424683494</v>
      </c>
      <c r="I1012" s="7">
        <f t="shared" si="362"/>
        <v>-31982462.173194222</v>
      </c>
      <c r="J1012" s="7">
        <v>23639018.809999999</v>
      </c>
      <c r="K1012" s="12">
        <v>0.11</v>
      </c>
      <c r="L1012" s="7">
        <v>-1189042.6499999999</v>
      </c>
      <c r="M1012" s="10">
        <f t="shared" si="363"/>
        <v>5.0300000163162439E-2</v>
      </c>
      <c r="N1012" s="12">
        <f t="shared" si="364"/>
        <v>0.16030000016316243</v>
      </c>
      <c r="O1012" s="7">
        <f t="shared" si="365"/>
        <v>-1918947.7303916533</v>
      </c>
      <c r="P1012" s="11">
        <f t="shared" si="366"/>
        <v>8.1177131158247651E-2</v>
      </c>
      <c r="Q1012" s="12">
        <f t="shared" si="367"/>
        <v>0.19117713115824764</v>
      </c>
      <c r="R1012" s="12">
        <f t="shared" si="369"/>
        <v>3.0877130995085211E-2</v>
      </c>
      <c r="S1012" s="12">
        <f t="shared" si="370"/>
        <v>0.19262090432724088</v>
      </c>
      <c r="T1012" s="7">
        <f t="shared" si="353"/>
        <v>-54163922.879999995</v>
      </c>
      <c r="U1012" s="7">
        <f t="shared" si="354"/>
        <v>26120610.510000002</v>
      </c>
      <c r="V1012" s="7">
        <f t="shared" si="354"/>
        <v>64692108.810000002</v>
      </c>
      <c r="W1012" s="7">
        <f t="shared" si="354"/>
        <v>15592424.58</v>
      </c>
      <c r="X1012" s="7">
        <f t="shared" si="352"/>
        <v>0</v>
      </c>
      <c r="Y1012" s="7" t="str">
        <f t="shared" si="355"/>
        <v/>
      </c>
      <c r="Z1012" s="7" t="str">
        <f t="shared" si="356"/>
        <v/>
      </c>
      <c r="AA1012" s="7" t="str">
        <f t="shared" si="357"/>
        <v/>
      </c>
      <c r="AB1012" s="7" t="str">
        <f t="shared" si="357"/>
        <v/>
      </c>
      <c r="AC1012" s="8" t="str">
        <f t="shared" si="358"/>
        <v/>
      </c>
      <c r="AE1012" s="9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>
        <v>18417930.09</v>
      </c>
      <c r="AR1012" s="7">
        <v>45179858.530000001</v>
      </c>
      <c r="AS1012" s="7">
        <v>9752720.3000000007</v>
      </c>
      <c r="AT1012" s="7">
        <v>0</v>
      </c>
      <c r="AU1012" s="7">
        <v>21527561.73</v>
      </c>
      <c r="AV1012" s="7">
        <v>58285921.520000003</v>
      </c>
      <c r="AW1012" s="7">
        <v>9369049.3800000008</v>
      </c>
      <c r="AX1012" s="7">
        <v>0</v>
      </c>
      <c r="AY1012" s="7">
        <v>26120610.510000002</v>
      </c>
      <c r="AZ1012" s="7">
        <v>64692108.810000002</v>
      </c>
      <c r="BA1012" s="7">
        <v>15592424.58</v>
      </c>
      <c r="BB1012" s="7">
        <v>0</v>
      </c>
      <c r="BC1012" s="7"/>
      <c r="BD1012" s="7"/>
      <c r="BE1012" s="7"/>
      <c r="BF1012" s="7"/>
    </row>
    <row r="1013" spans="1:58" hidden="1" x14ac:dyDescent="0.25">
      <c r="A1013" s="3" t="s">
        <v>1152</v>
      </c>
      <c r="B1013" s="3" t="str">
        <f t="shared" si="368"/>
        <v>RS</v>
      </c>
      <c r="C1013" s="3" t="s">
        <v>1529</v>
      </c>
      <c r="D1013" s="3">
        <v>7</v>
      </c>
      <c r="E1013" s="11">
        <f t="shared" si="359"/>
        <v>0</v>
      </c>
      <c r="F1013" s="11">
        <f t="shared" si="360"/>
        <v>1</v>
      </c>
      <c r="G1013" s="7">
        <v>11.72563539525297</v>
      </c>
      <c r="H1013" s="11">
        <f t="shared" si="361"/>
        <v>0.2345127079050594</v>
      </c>
      <c r="I1013" s="7">
        <f t="shared" si="362"/>
        <v>-23724985.411906295</v>
      </c>
      <c r="J1013" s="7">
        <v>6317368.5199999996</v>
      </c>
      <c r="K1013" s="12">
        <v>0.11</v>
      </c>
      <c r="L1013" s="7">
        <v>-989931.65</v>
      </c>
      <c r="M1013" s="10">
        <f t="shared" si="363"/>
        <v>0.15670000046158461</v>
      </c>
      <c r="N1013" s="12">
        <f t="shared" si="364"/>
        <v>0.2667000004615846</v>
      </c>
      <c r="O1013" s="7">
        <f t="shared" si="365"/>
        <v>-1423499.1247143776</v>
      </c>
      <c r="P1013" s="11">
        <f t="shared" si="366"/>
        <v>0.22533102512664208</v>
      </c>
      <c r="Q1013" s="12">
        <f t="shared" si="367"/>
        <v>0.33533102512664209</v>
      </c>
      <c r="R1013" s="12">
        <f t="shared" si="369"/>
        <v>6.8631024665057494E-2</v>
      </c>
      <c r="S1013" s="12">
        <f t="shared" si="370"/>
        <v>0.25733417527662539</v>
      </c>
      <c r="T1013" s="7">
        <f t="shared" si="353"/>
        <v>-30993310.610000003</v>
      </c>
      <c r="U1013" s="7">
        <f t="shared" si="354"/>
        <v>14862491.119999999</v>
      </c>
      <c r="V1013" s="7">
        <f t="shared" si="354"/>
        <v>32861283</v>
      </c>
      <c r="W1013" s="7">
        <f t="shared" si="354"/>
        <v>13630862</v>
      </c>
      <c r="X1013" s="7">
        <f t="shared" si="352"/>
        <v>636343.27</v>
      </c>
      <c r="Y1013" s="7" t="str">
        <f t="shared" si="355"/>
        <v/>
      </c>
      <c r="Z1013" s="7" t="str">
        <f t="shared" si="356"/>
        <v/>
      </c>
      <c r="AA1013" s="7" t="str">
        <f t="shared" si="357"/>
        <v/>
      </c>
      <c r="AB1013" s="7" t="str">
        <f t="shared" si="357"/>
        <v/>
      </c>
      <c r="AC1013" s="8" t="str">
        <f t="shared" si="358"/>
        <v/>
      </c>
      <c r="AE1013" s="9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>
        <v>10479019.02</v>
      </c>
      <c r="AR1013" s="7">
        <v>-13313670.41</v>
      </c>
      <c r="AS1013" s="7">
        <v>0</v>
      </c>
      <c r="AT1013" s="7">
        <v>0</v>
      </c>
      <c r="AU1013" s="7">
        <v>12509576.109999999</v>
      </c>
      <c r="AV1013" s="7">
        <v>31027361.949999999</v>
      </c>
      <c r="AW1013" s="7">
        <v>9154512.3399999999</v>
      </c>
      <c r="AX1013" s="7">
        <v>682479.46</v>
      </c>
      <c r="AY1013" s="7">
        <v>14862491.119999999</v>
      </c>
      <c r="AZ1013" s="7">
        <v>32861283</v>
      </c>
      <c r="BA1013" s="7">
        <v>13630862</v>
      </c>
      <c r="BB1013" s="7">
        <v>636343.27</v>
      </c>
      <c r="BC1013" s="7"/>
      <c r="BD1013" s="7"/>
      <c r="BE1013" s="7"/>
      <c r="BF1013" s="7"/>
    </row>
    <row r="1014" spans="1:58" hidden="1" x14ac:dyDescent="0.25">
      <c r="A1014" s="3" t="s">
        <v>401</v>
      </c>
      <c r="B1014" s="3" t="str">
        <f t="shared" si="368"/>
        <v>MG</v>
      </c>
      <c r="C1014" s="3" t="s">
        <v>1530</v>
      </c>
      <c r="D1014" s="3">
        <v>7</v>
      </c>
      <c r="E1014" s="11">
        <f t="shared" si="359"/>
        <v>8.3003484965404897E-2</v>
      </c>
      <c r="F1014" s="11">
        <f t="shared" si="360"/>
        <v>0.91699651503459512</v>
      </c>
      <c r="G1014" s="7">
        <v>6.9720305946710068</v>
      </c>
      <c r="H1014" s="11">
        <f t="shared" si="361"/>
        <v>0.12786655516055778</v>
      </c>
      <c r="I1014" s="7">
        <f t="shared" si="362"/>
        <v>-10614257.181452947</v>
      </c>
      <c r="J1014" s="7">
        <v>3715373.0899999989</v>
      </c>
      <c r="K1014" s="12">
        <v>0.15</v>
      </c>
      <c r="L1014" s="7">
        <v>-195509.9</v>
      </c>
      <c r="M1014" s="10">
        <f t="shared" si="363"/>
        <v>5.2621875452082807E-2</v>
      </c>
      <c r="N1014" s="12">
        <f t="shared" si="364"/>
        <v>0.20262187545208279</v>
      </c>
      <c r="O1014" s="7">
        <f t="shared" si="365"/>
        <v>-636855.43088717677</v>
      </c>
      <c r="P1014" s="11">
        <f t="shared" si="366"/>
        <v>0.17141089614964536</v>
      </c>
      <c r="Q1014" s="12">
        <f t="shared" si="367"/>
        <v>0.32141089614964535</v>
      </c>
      <c r="R1014" s="12">
        <f t="shared" si="369"/>
        <v>0.11878902069756256</v>
      </c>
      <c r="S1014" s="12">
        <f t="shared" si="370"/>
        <v>0.58625960515134246</v>
      </c>
      <c r="T1014" s="7">
        <f t="shared" ref="T1014:T1063" si="371">IF(SUM(U1014:X1014)&lt;&gt;0,U1014-V1014-W1014+X1014,"")</f>
        <v>-12170450.800000001</v>
      </c>
      <c r="U1014" s="7">
        <f t="shared" ref="U1014:U1063" si="372">IF(SUM($BC1014:$BF1014)&lt;&gt;0,BC1014,IF(SUM($AY1014:$BB1014)&lt;&gt;0,AY1014,IF(SUM($AU1014:$AX1014)&lt;&gt;0,AU1014,IF(SUM($AQ1014:$AT1014)&lt;&gt;0,AQ1014,""))))</f>
        <v>5356432.04</v>
      </c>
      <c r="V1014" s="7">
        <f t="shared" ref="V1014:V1042" si="373">IF(SUM($BC1014:$BF1014)&lt;&gt;0,BD1014,IF(SUM($AY1014:$BB1014)&lt;&gt;0,AZ1014,IF(SUM($AU1014:$AX1014)&lt;&gt;0,AV1014,IF(SUM($AQ1014:$AT1014)&lt;&gt;0,AR1014,""))))</f>
        <v>11160260.970000001</v>
      </c>
      <c r="W1014" s="7">
        <f t="shared" ref="W1014:X1063" si="374">IF(SUM($BC1014:$BF1014)&lt;&gt;0,BE1014,IF(SUM($AY1014:$BB1014)&lt;&gt;0,BA1014,IF(SUM($AU1014:$AX1014)&lt;&gt;0,AW1014,IF(SUM($AQ1014:$AT1014)&lt;&gt;0,AS1014,""))))</f>
        <v>7150885.0800000001</v>
      </c>
      <c r="X1014" s="7">
        <f t="shared" si="374"/>
        <v>784263.21</v>
      </c>
      <c r="Y1014" s="7" t="str">
        <f t="shared" ref="Y1014:Y1063" si="375">IF(SUM(AA1014:AC1014)&lt;&gt;0,AA1014-(AB1014/3)-(AC1014/3),"")</f>
        <v/>
      </c>
      <c r="Z1014" s="7" t="str">
        <f t="shared" ref="Z1014:Z1063" si="376">IF(SUM(AA1014:AC1014)&lt;&gt;0,AA1014-AB1014-AC1014,"")</f>
        <v/>
      </c>
      <c r="AA1014" s="7" t="str">
        <f t="shared" ref="AA1014:AB1063" si="377">IF(SUM($AN1014:$AP1014)&lt;&gt;0,AN1014,IF(SUM($AK1014:$AM1014)&lt;&gt;0,AK1014,IF(SUM($AH1014:$AJ1014)&lt;&gt;0,AH1014,IF(SUM($AE1014:$AG1014)&lt;&gt;0,AE1014,""))))</f>
        <v/>
      </c>
      <c r="AB1014" s="7" t="str">
        <f t="shared" si="377"/>
        <v/>
      </c>
      <c r="AC1014" s="8" t="str">
        <f t="shared" ref="AC1014:AC1063" si="378">IF(SUM($AN1014:$AP1014)&lt;&gt;0,AP1014,IF(SUM($AK1014:$AM1014)&lt;&gt;0,AM1014,IF(SUM($AH1014:$AJ1014)&lt;&gt;0,AJ1014,IF(SUM($AE1014:$AG1014)&lt;&gt;0,AG1014,""))))</f>
        <v/>
      </c>
      <c r="AE1014" s="9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>
        <v>4916932.76</v>
      </c>
      <c r="AR1014" s="7">
        <v>6474607.75</v>
      </c>
      <c r="AS1014" s="7">
        <v>4986305.9400000004</v>
      </c>
      <c r="AT1014" s="7">
        <v>112514.26</v>
      </c>
      <c r="AU1014" s="7">
        <v>5305149.5999999996</v>
      </c>
      <c r="AV1014" s="7">
        <v>7075235.3099999996</v>
      </c>
      <c r="AW1014" s="7">
        <v>6569207.3700000001</v>
      </c>
      <c r="AX1014" s="7">
        <v>93226.06</v>
      </c>
      <c r="AY1014" s="7">
        <v>5356432.04</v>
      </c>
      <c r="AZ1014" s="7">
        <v>11160260.970000001</v>
      </c>
      <c r="BA1014" s="7">
        <v>7150885.0800000001</v>
      </c>
      <c r="BB1014" s="7">
        <v>784263.21</v>
      </c>
      <c r="BC1014" s="7"/>
      <c r="BD1014" s="7"/>
      <c r="BE1014" s="7"/>
      <c r="BF1014" s="7"/>
    </row>
    <row r="1015" spans="1:58" hidden="1" x14ac:dyDescent="0.25">
      <c r="A1015" s="3" t="s">
        <v>402</v>
      </c>
      <c r="B1015" s="3" t="str">
        <f t="shared" si="368"/>
        <v>MG</v>
      </c>
      <c r="C1015" s="3" t="s">
        <v>1530</v>
      </c>
      <c r="D1015" s="3">
        <v>7</v>
      </c>
      <c r="E1015" s="11">
        <f t="shared" si="359"/>
        <v>0</v>
      </c>
      <c r="F1015" s="11">
        <f t="shared" si="360"/>
        <v>1</v>
      </c>
      <c r="G1015" s="7">
        <v>8.9855402432495399</v>
      </c>
      <c r="H1015" s="11">
        <f t="shared" si="361"/>
        <v>0.1797108048649908</v>
      </c>
      <c r="I1015" s="7">
        <f t="shared" si="362"/>
        <v>-13988955.339169314</v>
      </c>
      <c r="J1015" s="7">
        <v>6719077.8428571429</v>
      </c>
      <c r="K1015" s="12">
        <v>0.11</v>
      </c>
      <c r="L1015" s="7">
        <v>-346870.54</v>
      </c>
      <c r="M1015" s="10">
        <f t="shared" si="363"/>
        <v>5.1624724123228903E-2</v>
      </c>
      <c r="N1015" s="12">
        <f t="shared" si="364"/>
        <v>0.1616247241232289</v>
      </c>
      <c r="O1015" s="7">
        <f t="shared" si="365"/>
        <v>-839337.32035015884</v>
      </c>
      <c r="P1015" s="11">
        <f t="shared" si="366"/>
        <v>0.12491852899761148</v>
      </c>
      <c r="Q1015" s="12">
        <f t="shared" si="367"/>
        <v>0.23491852899761148</v>
      </c>
      <c r="R1015" s="12">
        <f t="shared" si="369"/>
        <v>7.3293804874382584E-2</v>
      </c>
      <c r="S1015" s="12">
        <f t="shared" si="370"/>
        <v>0.4534813919836953</v>
      </c>
      <c r="T1015" s="7">
        <f t="shared" si="371"/>
        <v>-17053687.189999998</v>
      </c>
      <c r="U1015" s="7">
        <f t="shared" si="372"/>
        <v>11749541.84</v>
      </c>
      <c r="V1015" s="7">
        <f t="shared" si="373"/>
        <v>17404633.02</v>
      </c>
      <c r="W1015" s="7">
        <f t="shared" si="374"/>
        <v>11645012.65</v>
      </c>
      <c r="X1015" s="7">
        <f t="shared" si="374"/>
        <v>246416.64000000001</v>
      </c>
      <c r="Y1015" s="7" t="str">
        <f t="shared" si="375"/>
        <v/>
      </c>
      <c r="Z1015" s="7" t="str">
        <f t="shared" si="376"/>
        <v/>
      </c>
      <c r="AA1015" s="7" t="str">
        <f t="shared" si="377"/>
        <v/>
      </c>
      <c r="AB1015" s="7" t="str">
        <f t="shared" si="377"/>
        <v/>
      </c>
      <c r="AC1015" s="8" t="str">
        <f t="shared" si="378"/>
        <v/>
      </c>
      <c r="AE1015" s="9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>
        <v>7651164.6500000004</v>
      </c>
      <c r="AR1015" s="7">
        <v>12006467.939999999</v>
      </c>
      <c r="AS1015" s="7">
        <v>7087679.5899999999</v>
      </c>
      <c r="AT1015" s="7">
        <v>0</v>
      </c>
      <c r="AU1015" s="7">
        <v>9291700.6699999999</v>
      </c>
      <c r="AV1015" s="7">
        <v>12728805.75</v>
      </c>
      <c r="AW1015" s="7">
        <v>9505822.0899999999</v>
      </c>
      <c r="AX1015" s="7">
        <v>315625.24</v>
      </c>
      <c r="AY1015" s="7">
        <v>11749541.84</v>
      </c>
      <c r="AZ1015" s="7">
        <v>17404633.02</v>
      </c>
      <c r="BA1015" s="7">
        <v>11645012.65</v>
      </c>
      <c r="BB1015" s="7">
        <v>246416.64000000001</v>
      </c>
      <c r="BC1015" s="7"/>
      <c r="BD1015" s="7"/>
      <c r="BE1015" s="7"/>
      <c r="BF1015" s="7"/>
    </row>
    <row r="1016" spans="1:58" hidden="1" x14ac:dyDescent="0.25">
      <c r="A1016" s="3" t="s">
        <v>403</v>
      </c>
      <c r="B1016" s="3" t="str">
        <f t="shared" si="368"/>
        <v>MG</v>
      </c>
      <c r="C1016" s="3" t="s">
        <v>1530</v>
      </c>
      <c r="D1016" s="3">
        <v>6</v>
      </c>
      <c r="E1016" s="11">
        <f t="shared" si="359"/>
        <v>0</v>
      </c>
      <c r="F1016" s="11">
        <f t="shared" si="360"/>
        <v>1</v>
      </c>
      <c r="G1016" s="7">
        <v>6.3619260221140133</v>
      </c>
      <c r="H1016" s="11">
        <f t="shared" si="361"/>
        <v>0.12723852044228026</v>
      </c>
      <c r="I1016" s="7">
        <f t="shared" si="362"/>
        <v>-20499647.46761217</v>
      </c>
      <c r="J1016" s="7">
        <v>9746430.6771428566</v>
      </c>
      <c r="K1016" s="12">
        <v>0.11</v>
      </c>
      <c r="L1016" s="7">
        <v>-936263.82</v>
      </c>
      <c r="M1016" s="10">
        <f t="shared" si="363"/>
        <v>9.6062225343243657E-2</v>
      </c>
      <c r="N1016" s="12">
        <f t="shared" si="364"/>
        <v>0.20606222534324364</v>
      </c>
      <c r="O1016" s="7">
        <f t="shared" si="365"/>
        <v>-1229978.8480567301</v>
      </c>
      <c r="P1016" s="11">
        <f t="shared" si="366"/>
        <v>0.12619787579685485</v>
      </c>
      <c r="Q1016" s="12">
        <f t="shared" si="367"/>
        <v>0.23619787579685486</v>
      </c>
      <c r="R1016" s="12">
        <f t="shared" si="369"/>
        <v>3.0135650453611218E-2</v>
      </c>
      <c r="S1016" s="12">
        <f t="shared" si="370"/>
        <v>0.14624538972833778</v>
      </c>
      <c r="T1016" s="7">
        <f t="shared" si="371"/>
        <v>-23488258.759999998</v>
      </c>
      <c r="U1016" s="7">
        <f t="shared" si="372"/>
        <v>7643049.0499999998</v>
      </c>
      <c r="V1016" s="7">
        <f t="shared" si="373"/>
        <v>26592204.34</v>
      </c>
      <c r="W1016" s="7">
        <f t="shared" si="374"/>
        <v>10277214.4</v>
      </c>
      <c r="X1016" s="7">
        <f t="shared" si="374"/>
        <v>5738110.9299999997</v>
      </c>
      <c r="Y1016" s="7" t="str">
        <f t="shared" si="375"/>
        <v/>
      </c>
      <c r="Z1016" s="7" t="str">
        <f t="shared" si="376"/>
        <v/>
      </c>
      <c r="AA1016" s="7" t="str">
        <f t="shared" si="377"/>
        <v/>
      </c>
      <c r="AB1016" s="7" t="str">
        <f t="shared" si="377"/>
        <v/>
      </c>
      <c r="AC1016" s="8" t="str">
        <f t="shared" si="378"/>
        <v/>
      </c>
      <c r="AE1016" s="9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>
        <v>5640248.25</v>
      </c>
      <c r="AR1016" s="7">
        <v>13083725.67</v>
      </c>
      <c r="AS1016" s="7">
        <v>10286064.560000001</v>
      </c>
      <c r="AT1016" s="7">
        <v>4097402.44</v>
      </c>
      <c r="AU1016" s="7">
        <v>6123658</v>
      </c>
      <c r="AV1016" s="7">
        <v>20200003.510000002</v>
      </c>
      <c r="AW1016" s="7">
        <v>12585849.68</v>
      </c>
      <c r="AX1016" s="7">
        <v>4905955.26</v>
      </c>
      <c r="AY1016" s="7">
        <v>7643049.0499999998</v>
      </c>
      <c r="AZ1016" s="7">
        <v>26592204.34</v>
      </c>
      <c r="BA1016" s="7">
        <v>10277214.4</v>
      </c>
      <c r="BB1016" s="7">
        <v>5738110.9299999997</v>
      </c>
      <c r="BC1016" s="7"/>
      <c r="BD1016" s="7"/>
      <c r="BE1016" s="7"/>
      <c r="BF1016" s="7"/>
    </row>
    <row r="1017" spans="1:58" hidden="1" x14ac:dyDescent="0.25">
      <c r="A1017" s="3" t="s">
        <v>404</v>
      </c>
      <c r="B1017" s="3" t="str">
        <f t="shared" si="368"/>
        <v>MG</v>
      </c>
      <c r="C1017" s="3" t="s">
        <v>1530</v>
      </c>
      <c r="D1017" s="3">
        <v>6</v>
      </c>
      <c r="E1017" s="11">
        <f t="shared" si="359"/>
        <v>0</v>
      </c>
      <c r="F1017" s="11">
        <f t="shared" si="360"/>
        <v>1</v>
      </c>
      <c r="G1017" s="7">
        <v>6.6672765072273723</v>
      </c>
      <c r="H1017" s="11">
        <f t="shared" si="361"/>
        <v>0.13334553014454745</v>
      </c>
      <c r="I1017" s="7">
        <f t="shared" si="362"/>
        <v>-26402905.978906877</v>
      </c>
      <c r="J1017" s="7">
        <v>15113028.58</v>
      </c>
      <c r="K1017" s="12">
        <v>0.11</v>
      </c>
      <c r="L1017" s="7">
        <v>-2062928.4</v>
      </c>
      <c r="M1017" s="10">
        <f t="shared" si="363"/>
        <v>0.13649999992258335</v>
      </c>
      <c r="N1017" s="12">
        <f t="shared" si="364"/>
        <v>0.24649999992258337</v>
      </c>
      <c r="O1017" s="7">
        <f t="shared" si="365"/>
        <v>-1584174.3587344126</v>
      </c>
      <c r="P1017" s="11">
        <f t="shared" si="366"/>
        <v>0.10482176688468967</v>
      </c>
      <c r="Q1017" s="12">
        <f t="shared" si="367"/>
        <v>0.21482176688468968</v>
      </c>
      <c r="R1017" s="12">
        <f t="shared" si="369"/>
        <v>-3.1678233037893688E-2</v>
      </c>
      <c r="S1017" s="12">
        <f t="shared" si="370"/>
        <v>-0.1285121016139662</v>
      </c>
      <c r="T1017" s="7">
        <f t="shared" si="371"/>
        <v>-30465320.259999998</v>
      </c>
      <c r="U1017" s="7">
        <f t="shared" si="372"/>
        <v>27382697.57</v>
      </c>
      <c r="V1017" s="7">
        <f t="shared" si="373"/>
        <v>39995822.759999998</v>
      </c>
      <c r="W1017" s="7">
        <f t="shared" si="374"/>
        <v>20621102.09</v>
      </c>
      <c r="X1017" s="7">
        <f t="shared" si="374"/>
        <v>2768907.02</v>
      </c>
      <c r="Y1017" s="7" t="str">
        <f t="shared" si="375"/>
        <v/>
      </c>
      <c r="Z1017" s="7" t="str">
        <f t="shared" si="376"/>
        <v/>
      </c>
      <c r="AA1017" s="7" t="str">
        <f t="shared" si="377"/>
        <v/>
      </c>
      <c r="AB1017" s="7" t="str">
        <f t="shared" si="377"/>
        <v/>
      </c>
      <c r="AC1017" s="8" t="str">
        <f t="shared" si="378"/>
        <v/>
      </c>
      <c r="AE1017" s="9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>
        <v>18599603.940000001</v>
      </c>
      <c r="AR1017" s="7">
        <v>22072286.579999998</v>
      </c>
      <c r="AS1017" s="7">
        <v>15390912.01</v>
      </c>
      <c r="AT1017" s="7">
        <v>1691143.31</v>
      </c>
      <c r="AU1017" s="7">
        <v>21448747.030000001</v>
      </c>
      <c r="AV1017" s="7">
        <v>25587190.66</v>
      </c>
      <c r="AW1017" s="7">
        <v>18784523.399999999</v>
      </c>
      <c r="AX1017" s="7">
        <v>1398355.72</v>
      </c>
      <c r="AY1017" s="7">
        <v>27382697.57</v>
      </c>
      <c r="AZ1017" s="7">
        <v>39995822.759999998</v>
      </c>
      <c r="BA1017" s="7">
        <v>20621102.09</v>
      </c>
      <c r="BB1017" s="7">
        <v>2768907.02</v>
      </c>
      <c r="BC1017" s="7"/>
      <c r="BD1017" s="7"/>
      <c r="BE1017" s="7"/>
      <c r="BF1017" s="7"/>
    </row>
    <row r="1018" spans="1:58" hidden="1" x14ac:dyDescent="0.25">
      <c r="A1018" s="3" t="s">
        <v>837</v>
      </c>
      <c r="B1018" s="3" t="str">
        <f t="shared" si="368"/>
        <v>PR</v>
      </c>
      <c r="C1018" s="3" t="s">
        <v>1529</v>
      </c>
      <c r="D1018" s="3">
        <v>7</v>
      </c>
      <c r="E1018" s="11">
        <f t="shared" si="359"/>
        <v>0</v>
      </c>
      <c r="F1018" s="11">
        <f t="shared" si="360"/>
        <v>1</v>
      </c>
      <c r="G1018" s="7">
        <v>23.059316440937696</v>
      </c>
      <c r="H1018" s="11">
        <f t="shared" si="361"/>
        <v>0.46118632881875393</v>
      </c>
      <c r="I1018" s="7">
        <f t="shared" si="362"/>
        <v>-4171936.1433750046</v>
      </c>
      <c r="J1018" s="7">
        <v>5633523.9200000009</v>
      </c>
      <c r="K1018" s="12">
        <v>0.11</v>
      </c>
      <c r="L1018" s="7">
        <v>-110166.47</v>
      </c>
      <c r="M1018" s="10">
        <f t="shared" si="363"/>
        <v>1.9555516505200175E-2</v>
      </c>
      <c r="N1018" s="12">
        <f t="shared" si="364"/>
        <v>0.12955551650520017</v>
      </c>
      <c r="O1018" s="7">
        <f t="shared" si="365"/>
        <v>-250316.16860250026</v>
      </c>
      <c r="P1018" s="11">
        <f t="shared" si="366"/>
        <v>4.4433319562882094E-2</v>
      </c>
      <c r="Q1018" s="12">
        <f t="shared" si="367"/>
        <v>0.15443331956288209</v>
      </c>
      <c r="R1018" s="12">
        <f t="shared" si="369"/>
        <v>2.4877803057681919E-2</v>
      </c>
      <c r="S1018" s="12">
        <f t="shared" si="370"/>
        <v>0.19202426672957107</v>
      </c>
      <c r="T1018" s="7">
        <f t="shared" si="371"/>
        <v>-7742817.910000002</v>
      </c>
      <c r="U1018" s="7">
        <f t="shared" si="372"/>
        <v>9136122.1199999992</v>
      </c>
      <c r="V1018" s="7">
        <f t="shared" si="373"/>
        <v>14793605.130000001</v>
      </c>
      <c r="W1018" s="7">
        <f t="shared" si="374"/>
        <v>2085334.9</v>
      </c>
      <c r="X1018" s="7">
        <f t="shared" si="374"/>
        <v>0</v>
      </c>
      <c r="Y1018" s="7" t="str">
        <f t="shared" si="375"/>
        <v/>
      </c>
      <c r="Z1018" s="7" t="str">
        <f t="shared" si="376"/>
        <v/>
      </c>
      <c r="AA1018" s="7" t="str">
        <f t="shared" si="377"/>
        <v/>
      </c>
      <c r="AB1018" s="7" t="str">
        <f t="shared" si="377"/>
        <v/>
      </c>
      <c r="AC1018" s="8" t="str">
        <f t="shared" si="378"/>
        <v/>
      </c>
      <c r="AE1018" s="9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>
        <v>5373218.5800000001</v>
      </c>
      <c r="AR1018" s="7">
        <v>6286775.2999999998</v>
      </c>
      <c r="AS1018" s="7">
        <v>1005657.36</v>
      </c>
      <c r="AT1018" s="7">
        <v>0</v>
      </c>
      <c r="AU1018" s="7">
        <v>7002744.7400000002</v>
      </c>
      <c r="AV1018" s="7">
        <v>9275480.8200000003</v>
      </c>
      <c r="AW1018" s="7">
        <v>1700582.25</v>
      </c>
      <c r="AX1018" s="7">
        <v>146424.51</v>
      </c>
      <c r="AY1018" s="7">
        <v>9136122.1199999992</v>
      </c>
      <c r="AZ1018" s="7">
        <v>14793605.130000001</v>
      </c>
      <c r="BA1018" s="7">
        <v>2085334.9</v>
      </c>
      <c r="BB1018" s="7">
        <v>0</v>
      </c>
      <c r="BC1018" s="7"/>
      <c r="BD1018" s="7"/>
      <c r="BE1018" s="7"/>
      <c r="BF1018" s="7"/>
    </row>
    <row r="1019" spans="1:58" hidden="1" x14ac:dyDescent="0.25">
      <c r="A1019" s="3" t="s">
        <v>838</v>
      </c>
      <c r="B1019" s="3" t="str">
        <f t="shared" si="368"/>
        <v>PR</v>
      </c>
      <c r="C1019" s="3" t="s">
        <v>1529</v>
      </c>
      <c r="D1019" s="3">
        <v>6</v>
      </c>
      <c r="E1019" s="11">
        <f t="shared" si="359"/>
        <v>0.75427810750100577</v>
      </c>
      <c r="F1019" s="11">
        <f t="shared" si="360"/>
        <v>0.24572189249899423</v>
      </c>
      <c r="G1019" s="7">
        <v>10.201779414105173</v>
      </c>
      <c r="H1019" s="11">
        <f t="shared" si="361"/>
        <v>5.0136010889824077E-2</v>
      </c>
      <c r="I1019" s="7">
        <f t="shared" si="362"/>
        <v>-54594444.977670074</v>
      </c>
      <c r="J1019" s="7">
        <v>8962022.6500000004</v>
      </c>
      <c r="K1019" s="12">
        <v>0.16</v>
      </c>
      <c r="L1019" s="7">
        <v>-1258173.94</v>
      </c>
      <c r="M1019" s="10">
        <f t="shared" si="363"/>
        <v>0.14038950682634124</v>
      </c>
      <c r="N1019" s="12">
        <f t="shared" si="364"/>
        <v>0.30038950682634125</v>
      </c>
      <c r="O1019" s="7">
        <f t="shared" si="365"/>
        <v>-3275666.6986602042</v>
      </c>
      <c r="P1019" s="11">
        <f t="shared" si="366"/>
        <v>0.3655052912257708</v>
      </c>
      <c r="Q1019" s="12">
        <f t="shared" si="367"/>
        <v>0.52550529122577083</v>
      </c>
      <c r="R1019" s="12">
        <f t="shared" si="369"/>
        <v>0.22511578439942959</v>
      </c>
      <c r="S1019" s="12">
        <f t="shared" si="370"/>
        <v>0.74941294314109208</v>
      </c>
      <c r="T1019" s="7">
        <f t="shared" si="371"/>
        <v>-57476065.629999995</v>
      </c>
      <c r="U1019" s="7">
        <f t="shared" si="372"/>
        <v>8403961.3900000006</v>
      </c>
      <c r="V1019" s="7">
        <f t="shared" si="373"/>
        <v>14123127.619999999</v>
      </c>
      <c r="W1019" s="7">
        <f t="shared" si="374"/>
        <v>51756899.399999999</v>
      </c>
      <c r="X1019" s="7">
        <f t="shared" si="374"/>
        <v>0</v>
      </c>
      <c r="Y1019" s="7" t="str">
        <f t="shared" si="375"/>
        <v/>
      </c>
      <c r="Z1019" s="7" t="str">
        <f t="shared" si="376"/>
        <v/>
      </c>
      <c r="AA1019" s="7" t="str">
        <f t="shared" si="377"/>
        <v/>
      </c>
      <c r="AB1019" s="7" t="str">
        <f t="shared" si="377"/>
        <v/>
      </c>
      <c r="AC1019" s="8" t="str">
        <f t="shared" si="378"/>
        <v/>
      </c>
      <c r="AE1019" s="9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>
        <v>5689111.1699999999</v>
      </c>
      <c r="AR1019" s="7">
        <v>9716701.5999999996</v>
      </c>
      <c r="AS1019" s="7">
        <v>30838662.829999998</v>
      </c>
      <c r="AT1019" s="7">
        <v>0</v>
      </c>
      <c r="AU1019" s="7">
        <v>7262580.1699999999</v>
      </c>
      <c r="AV1019" s="7">
        <v>11799165.460000001</v>
      </c>
      <c r="AW1019" s="7">
        <v>43394283.619999997</v>
      </c>
      <c r="AX1019" s="7">
        <v>0</v>
      </c>
      <c r="AY1019" s="7">
        <v>8403961.3900000006</v>
      </c>
      <c r="AZ1019" s="7">
        <v>14123127.619999999</v>
      </c>
      <c r="BA1019" s="7">
        <v>51756899.399999999</v>
      </c>
      <c r="BB1019" s="7">
        <v>0</v>
      </c>
      <c r="BC1019" s="7"/>
      <c r="BD1019" s="7"/>
      <c r="BE1019" s="7"/>
      <c r="BF1019" s="7"/>
    </row>
    <row r="1020" spans="1:58" hidden="1" x14ac:dyDescent="0.25">
      <c r="A1020" s="3" t="s">
        <v>1437</v>
      </c>
      <c r="B1020" s="3" t="str">
        <f t="shared" si="368"/>
        <v>SP</v>
      </c>
      <c r="C1020" s="3" t="s">
        <v>1530</v>
      </c>
      <c r="D1020" s="3">
        <v>5</v>
      </c>
      <c r="E1020" s="11">
        <f t="shared" si="359"/>
        <v>0.19654980765642865</v>
      </c>
      <c r="F1020" s="11">
        <f t="shared" si="360"/>
        <v>0.80345019234357129</v>
      </c>
      <c r="G1020" s="7">
        <v>16.869466722550808</v>
      </c>
      <c r="H1020" s="11">
        <f t="shared" si="361"/>
        <v>0.27107552565933846</v>
      </c>
      <c r="I1020" s="7">
        <f t="shared" si="362"/>
        <v>-187454872.31036147</v>
      </c>
      <c r="J1020" s="7">
        <v>63119236.049999997</v>
      </c>
      <c r="K1020" s="12">
        <v>0.11</v>
      </c>
      <c r="L1020" s="7">
        <v>-820550.07</v>
      </c>
      <c r="M1020" s="10">
        <f t="shared" si="363"/>
        <v>1.3000000021388092E-2</v>
      </c>
      <c r="N1020" s="12">
        <f t="shared" si="364"/>
        <v>0.1230000000213881</v>
      </c>
      <c r="O1020" s="7">
        <f t="shared" si="365"/>
        <v>-11247292.338621687</v>
      </c>
      <c r="P1020" s="11">
        <f t="shared" si="366"/>
        <v>0.17819119879258563</v>
      </c>
      <c r="Q1020" s="12">
        <f t="shared" si="367"/>
        <v>0.28819119879258565</v>
      </c>
      <c r="R1020" s="12">
        <f t="shared" si="369"/>
        <v>0.16519119877119753</v>
      </c>
      <c r="S1020" s="12">
        <f t="shared" si="370"/>
        <v>1.3430178759550646</v>
      </c>
      <c r="T1020" s="7">
        <f t="shared" si="371"/>
        <v>-257166385.42000002</v>
      </c>
      <c r="U1020" s="7">
        <f t="shared" si="372"/>
        <v>67901219.090000004</v>
      </c>
      <c r="V1020" s="7">
        <f t="shared" si="373"/>
        <v>206620381.83000001</v>
      </c>
      <c r="W1020" s="7">
        <f t="shared" si="374"/>
        <v>118447222.68000001</v>
      </c>
      <c r="X1020" s="7">
        <f t="shared" si="374"/>
        <v>0</v>
      </c>
      <c r="Y1020" s="7" t="str">
        <f t="shared" si="375"/>
        <v/>
      </c>
      <c r="Z1020" s="7" t="str">
        <f t="shared" si="376"/>
        <v/>
      </c>
      <c r="AA1020" s="7" t="str">
        <f t="shared" si="377"/>
        <v/>
      </c>
      <c r="AB1020" s="7" t="str">
        <f t="shared" si="377"/>
        <v/>
      </c>
      <c r="AC1020" s="8" t="str">
        <f t="shared" si="378"/>
        <v/>
      </c>
      <c r="AE1020" s="9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>
        <v>50816791.710000001</v>
      </c>
      <c r="AR1020" s="7">
        <v>132612123.72</v>
      </c>
      <c r="AS1020" s="7">
        <v>68571872.629999995</v>
      </c>
      <c r="AT1020" s="7">
        <v>0</v>
      </c>
      <c r="AU1020" s="7">
        <v>60001494.600000001</v>
      </c>
      <c r="AV1020" s="7">
        <v>152064598.31</v>
      </c>
      <c r="AW1020" s="7">
        <v>84099678.709999993</v>
      </c>
      <c r="AX1020" s="7">
        <v>0</v>
      </c>
      <c r="AY1020" s="7">
        <v>67901219.090000004</v>
      </c>
      <c r="AZ1020" s="7">
        <v>206620381.83000001</v>
      </c>
      <c r="BA1020" s="7">
        <v>118447222.68000001</v>
      </c>
      <c r="BB1020" s="7">
        <v>0</v>
      </c>
      <c r="BC1020" s="7"/>
      <c r="BD1020" s="7"/>
      <c r="BE1020" s="7"/>
      <c r="BF1020" s="7"/>
    </row>
    <row r="1021" spans="1:58" hidden="1" x14ac:dyDescent="0.25">
      <c r="A1021" s="3" t="s">
        <v>663</v>
      </c>
      <c r="B1021" s="3" t="str">
        <f t="shared" si="368"/>
        <v>PE</v>
      </c>
      <c r="C1021" s="3" t="s">
        <v>1528</v>
      </c>
      <c r="D1021" s="3">
        <v>5</v>
      </c>
      <c r="E1021" s="11">
        <f t="shared" si="359"/>
        <v>0.42560873639835001</v>
      </c>
      <c r="F1021" s="11">
        <f t="shared" si="360"/>
        <v>0.57439126360164994</v>
      </c>
      <c r="G1021" s="7">
        <v>37.229321544575008</v>
      </c>
      <c r="H1021" s="11">
        <f t="shared" si="361"/>
        <v>0.42768394090041134</v>
      </c>
      <c r="I1021" s="7">
        <f t="shared" si="362"/>
        <v>-30262033.980112903</v>
      </c>
      <c r="J1021" s="7">
        <v>30761359.02</v>
      </c>
      <c r="K1021" s="12">
        <v>0.11</v>
      </c>
      <c r="L1021" s="7">
        <v>-615227.18000000005</v>
      </c>
      <c r="M1021" s="10">
        <f t="shared" si="363"/>
        <v>1.9999999986996676E-2</v>
      </c>
      <c r="N1021" s="12">
        <f t="shared" si="364"/>
        <v>0.12999999998699668</v>
      </c>
      <c r="O1021" s="7">
        <f t="shared" si="365"/>
        <v>-1815722.0388067742</v>
      </c>
      <c r="P1021" s="11">
        <f t="shared" si="366"/>
        <v>5.9026067009141335E-2</v>
      </c>
      <c r="Q1021" s="12">
        <f t="shared" si="367"/>
        <v>0.16902606700914133</v>
      </c>
      <c r="R1021" s="12">
        <f t="shared" si="369"/>
        <v>3.9026067022144645E-2</v>
      </c>
      <c r="S1021" s="12">
        <f t="shared" si="370"/>
        <v>0.3002005155849865</v>
      </c>
      <c r="T1021" s="7">
        <f t="shared" si="371"/>
        <v>-52876436.889999993</v>
      </c>
      <c r="U1021" s="7">
        <f t="shared" si="372"/>
        <v>14230450.310000001</v>
      </c>
      <c r="V1021" s="7">
        <f t="shared" si="373"/>
        <v>30371763.399999999</v>
      </c>
      <c r="W1021" s="7">
        <f t="shared" si="374"/>
        <v>41313033.189999998</v>
      </c>
      <c r="X1021" s="7">
        <f t="shared" si="374"/>
        <v>4577909.3899999997</v>
      </c>
      <c r="Y1021" s="7" t="str">
        <f t="shared" si="375"/>
        <v/>
      </c>
      <c r="Z1021" s="7" t="str">
        <f t="shared" si="376"/>
        <v/>
      </c>
      <c r="AA1021" s="7" t="str">
        <f t="shared" si="377"/>
        <v/>
      </c>
      <c r="AB1021" s="7" t="str">
        <f t="shared" si="377"/>
        <v/>
      </c>
      <c r="AC1021" s="8" t="str">
        <f t="shared" si="378"/>
        <v/>
      </c>
      <c r="AE1021" s="9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>
        <v>27592270.620000001</v>
      </c>
      <c r="AR1021" s="7">
        <v>14796214.630000001</v>
      </c>
      <c r="AS1021" s="7">
        <v>28322351.039999999</v>
      </c>
      <c r="AT1021" s="7">
        <v>17612334.629999999</v>
      </c>
      <c r="AU1021" s="7">
        <v>28435445.25</v>
      </c>
      <c r="AV1021" s="7">
        <v>31943744.84</v>
      </c>
      <c r="AW1021" s="7">
        <v>33860896.630000003</v>
      </c>
      <c r="AX1021" s="7">
        <v>4176666.8</v>
      </c>
      <c r="AY1021" s="7">
        <v>14230450.310000001</v>
      </c>
      <c r="AZ1021" s="7">
        <v>30371763.399999999</v>
      </c>
      <c r="BA1021" s="7">
        <v>41313033.189999998</v>
      </c>
      <c r="BB1021" s="7">
        <v>4577909.3899999997</v>
      </c>
      <c r="BC1021" s="7"/>
      <c r="BD1021" s="7"/>
      <c r="BE1021" s="7"/>
      <c r="BF1021" s="7"/>
    </row>
    <row r="1022" spans="1:58" hidden="1" x14ac:dyDescent="0.25">
      <c r="A1022" s="3" t="s">
        <v>664</v>
      </c>
      <c r="B1022" s="3" t="str">
        <f t="shared" si="368"/>
        <v>PE</v>
      </c>
      <c r="C1022" s="3" t="s">
        <v>1528</v>
      </c>
      <c r="D1022" s="3">
        <v>4</v>
      </c>
      <c r="E1022" s="11">
        <f t="shared" si="359"/>
        <v>0.21621606856056239</v>
      </c>
      <c r="F1022" s="11">
        <f t="shared" si="360"/>
        <v>0.78378393143943759</v>
      </c>
      <c r="G1022" s="7">
        <v>10.592174950828731</v>
      </c>
      <c r="H1022" s="11">
        <f t="shared" si="361"/>
        <v>0.16603953050909748</v>
      </c>
      <c r="I1022" s="7">
        <f t="shared" si="362"/>
        <v>-472263619.543917</v>
      </c>
      <c r="J1022" s="7">
        <v>128949283.31999999</v>
      </c>
      <c r="K1022" s="12">
        <v>0.11</v>
      </c>
      <c r="L1022" s="7">
        <v>-10315942.67</v>
      </c>
      <c r="M1022" s="10">
        <f t="shared" si="363"/>
        <v>8.0000000034121943E-2</v>
      </c>
      <c r="N1022" s="12">
        <f t="shared" si="364"/>
        <v>0.19000000003412193</v>
      </c>
      <c r="O1022" s="7">
        <f t="shared" si="365"/>
        <v>-28335817.172635019</v>
      </c>
      <c r="P1022" s="11">
        <f t="shared" si="366"/>
        <v>0.21974389033490768</v>
      </c>
      <c r="Q1022" s="12">
        <f t="shared" si="367"/>
        <v>0.3297438903349077</v>
      </c>
      <c r="R1022" s="12">
        <f t="shared" si="369"/>
        <v>0.13974389030078577</v>
      </c>
      <c r="S1022" s="12">
        <f t="shared" si="370"/>
        <v>0.73549415934573315</v>
      </c>
      <c r="T1022" s="7">
        <f t="shared" si="371"/>
        <v>-566290174.20000005</v>
      </c>
      <c r="U1022" s="7">
        <f t="shared" si="372"/>
        <v>133052723.91</v>
      </c>
      <c r="V1022" s="7">
        <f t="shared" si="373"/>
        <v>443849139.06999999</v>
      </c>
      <c r="W1022" s="7">
        <f t="shared" si="374"/>
        <v>295040509.85000002</v>
      </c>
      <c r="X1022" s="7">
        <f t="shared" si="374"/>
        <v>39546750.810000002</v>
      </c>
      <c r="Y1022" s="7" t="str">
        <f t="shared" si="375"/>
        <v/>
      </c>
      <c r="Z1022" s="7" t="str">
        <f t="shared" si="376"/>
        <v/>
      </c>
      <c r="AA1022" s="7" t="str">
        <f t="shared" si="377"/>
        <v/>
      </c>
      <c r="AB1022" s="7" t="str">
        <f t="shared" si="377"/>
        <v/>
      </c>
      <c r="AC1022" s="8" t="str">
        <f t="shared" si="378"/>
        <v/>
      </c>
      <c r="AE1022" s="9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>
        <v>132930521.59999999</v>
      </c>
      <c r="AR1022" s="7">
        <v>515984960.76999998</v>
      </c>
      <c r="AS1022" s="7">
        <v>215995147.03999999</v>
      </c>
      <c r="AT1022" s="7">
        <v>0</v>
      </c>
      <c r="AU1022" s="7">
        <v>125215544.11</v>
      </c>
      <c r="AV1022" s="7">
        <v>547605701.84000003</v>
      </c>
      <c r="AW1022" s="7">
        <v>171854205.72</v>
      </c>
      <c r="AX1022" s="7">
        <v>0</v>
      </c>
      <c r="AY1022" s="7">
        <v>133052723.91</v>
      </c>
      <c r="AZ1022" s="7">
        <v>443849139.06999999</v>
      </c>
      <c r="BA1022" s="7">
        <v>295040509.85000002</v>
      </c>
      <c r="BB1022" s="7">
        <v>39546750.810000002</v>
      </c>
      <c r="BC1022" s="7"/>
      <c r="BD1022" s="7"/>
      <c r="BE1022" s="7"/>
      <c r="BF1022" s="7"/>
    </row>
    <row r="1023" spans="1:58" hidden="1" x14ac:dyDescent="0.25">
      <c r="A1023" s="3" t="s">
        <v>219</v>
      </c>
      <c r="B1023" s="3" t="str">
        <f t="shared" si="368"/>
        <v>GO</v>
      </c>
      <c r="C1023" s="3" t="s">
        <v>1526</v>
      </c>
      <c r="D1023" s="3">
        <v>6</v>
      </c>
      <c r="E1023" s="11">
        <f t="shared" si="359"/>
        <v>0.109155675418386</v>
      </c>
      <c r="F1023" s="11">
        <f t="shared" si="360"/>
        <v>0.890844324581614</v>
      </c>
      <c r="G1023" s="7">
        <v>18.967184811528856</v>
      </c>
      <c r="H1023" s="11">
        <f t="shared" si="361"/>
        <v>0.33793617885282146</v>
      </c>
      <c r="I1023" s="7">
        <f t="shared" si="362"/>
        <v>-12420626.428801717</v>
      </c>
      <c r="J1023" s="7">
        <v>6310844.2799999993</v>
      </c>
      <c r="K1023" s="12">
        <v>0.11</v>
      </c>
      <c r="L1023" s="7">
        <v>-148692.79</v>
      </c>
      <c r="M1023" s="10">
        <f t="shared" si="363"/>
        <v>2.3561473457874644E-2</v>
      </c>
      <c r="N1023" s="12">
        <f t="shared" si="364"/>
        <v>0.13356147345787464</v>
      </c>
      <c r="O1023" s="7">
        <f t="shared" si="365"/>
        <v>-745237.58572810306</v>
      </c>
      <c r="P1023" s="11">
        <f t="shared" si="366"/>
        <v>0.11808841300202437</v>
      </c>
      <c r="Q1023" s="12">
        <f t="shared" si="367"/>
        <v>0.22808841300202437</v>
      </c>
      <c r="R1023" s="12">
        <f t="shared" si="369"/>
        <v>9.452693954414973E-2</v>
      </c>
      <c r="S1023" s="12">
        <f t="shared" si="370"/>
        <v>0.70774106556980731</v>
      </c>
      <c r="T1023" s="7">
        <f t="shared" si="371"/>
        <v>-18760466.940000001</v>
      </c>
      <c r="U1023" s="7">
        <f t="shared" si="372"/>
        <v>10274996.539999999</v>
      </c>
      <c r="V1023" s="7">
        <f t="shared" si="373"/>
        <v>16712655.5</v>
      </c>
      <c r="W1023" s="7">
        <f t="shared" si="374"/>
        <v>12322807.98</v>
      </c>
      <c r="X1023" s="7">
        <f t="shared" si="374"/>
        <v>0</v>
      </c>
      <c r="Y1023" s="7" t="str">
        <f t="shared" si="375"/>
        <v/>
      </c>
      <c r="Z1023" s="7" t="str">
        <f t="shared" si="376"/>
        <v/>
      </c>
      <c r="AA1023" s="7" t="str">
        <f t="shared" si="377"/>
        <v/>
      </c>
      <c r="AB1023" s="7" t="str">
        <f t="shared" si="377"/>
        <v/>
      </c>
      <c r="AC1023" s="8" t="str">
        <f t="shared" si="378"/>
        <v/>
      </c>
      <c r="AE1023" s="9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>
        <v>6768228.2400000002</v>
      </c>
      <c r="AR1023" s="7">
        <v>11901660.859999999</v>
      </c>
      <c r="AS1023" s="7">
        <v>9545837.3200000003</v>
      </c>
      <c r="AT1023" s="7">
        <v>922729.13</v>
      </c>
      <c r="AU1023" s="7">
        <v>8596937.0899999999</v>
      </c>
      <c r="AV1023" s="7">
        <v>12067107.48</v>
      </c>
      <c r="AW1023" s="7">
        <v>14476620.08</v>
      </c>
      <c r="AX1023" s="7">
        <v>997231.64</v>
      </c>
      <c r="AY1023" s="7">
        <v>10274996.539999999</v>
      </c>
      <c r="AZ1023" s="7">
        <v>16712655.5</v>
      </c>
      <c r="BA1023" s="7">
        <v>12322807.98</v>
      </c>
      <c r="BB1023" s="7">
        <v>0</v>
      </c>
      <c r="BC1023" s="7"/>
      <c r="BD1023" s="7"/>
      <c r="BE1023" s="7"/>
      <c r="BF1023" s="7"/>
    </row>
    <row r="1024" spans="1:58" hidden="1" x14ac:dyDescent="0.25">
      <c r="A1024" s="3" t="s">
        <v>730</v>
      </c>
      <c r="B1024" s="3" t="str">
        <f t="shared" si="368"/>
        <v>PI</v>
      </c>
      <c r="C1024" s="3" t="s">
        <v>1528</v>
      </c>
      <c r="D1024" s="3">
        <v>5</v>
      </c>
      <c r="E1024" s="11">
        <f t="shared" si="359"/>
        <v>0</v>
      </c>
      <c r="F1024" s="11">
        <f t="shared" si="360"/>
        <v>1</v>
      </c>
      <c r="G1024" s="7">
        <v>19.681295507872623</v>
      </c>
      <c r="H1024" s="11">
        <f t="shared" si="361"/>
        <v>0.39362591015745246</v>
      </c>
      <c r="I1024" s="7">
        <f t="shared" si="362"/>
        <v>-4595853.7379897581</v>
      </c>
      <c r="J1024" s="7">
        <v>12933139.57</v>
      </c>
      <c r="K1024" s="12">
        <v>0.12</v>
      </c>
      <c r="L1024" s="7">
        <v>-298755.45</v>
      </c>
      <c r="M1024" s="10">
        <f t="shared" si="363"/>
        <v>2.3099994273084304E-2</v>
      </c>
      <c r="N1024" s="12">
        <f t="shared" si="364"/>
        <v>0.14309999427308429</v>
      </c>
      <c r="O1024" s="7">
        <f t="shared" si="365"/>
        <v>-275751.22427938547</v>
      </c>
      <c r="P1024" s="11">
        <f t="shared" si="366"/>
        <v>2.1321290378635067E-2</v>
      </c>
      <c r="Q1024" s="12">
        <f t="shared" si="367"/>
        <v>0.14132129037863506</v>
      </c>
      <c r="R1024" s="12">
        <f t="shared" si="369"/>
        <v>-1.7787038944492295E-3</v>
      </c>
      <c r="S1024" s="12">
        <f t="shared" si="370"/>
        <v>-1.2429797104357987E-2</v>
      </c>
      <c r="T1024" s="7">
        <f t="shared" si="371"/>
        <v>-7579238.3199999984</v>
      </c>
      <c r="U1024" s="7">
        <f t="shared" si="372"/>
        <v>15395380.92</v>
      </c>
      <c r="V1024" s="7">
        <f t="shared" si="373"/>
        <v>24260706.399999999</v>
      </c>
      <c r="W1024" s="7">
        <f t="shared" si="374"/>
        <v>160105.25</v>
      </c>
      <c r="X1024" s="7">
        <f t="shared" si="374"/>
        <v>1446192.41</v>
      </c>
      <c r="Y1024" s="7">
        <f t="shared" si="375"/>
        <v>-269785670.13666666</v>
      </c>
      <c r="Z1024" s="7">
        <f t="shared" si="376"/>
        <v>-852036390.76999998</v>
      </c>
      <c r="AA1024" s="7">
        <f t="shared" si="377"/>
        <v>21339690.18</v>
      </c>
      <c r="AB1024" s="7">
        <f t="shared" si="377"/>
        <v>800597183.64999998</v>
      </c>
      <c r="AC1024" s="8">
        <f t="shared" si="378"/>
        <v>72778897.299999997</v>
      </c>
      <c r="AE1024" s="9">
        <v>12631740.85</v>
      </c>
      <c r="AF1024" s="7">
        <v>496983900.74000001</v>
      </c>
      <c r="AG1024" s="7">
        <v>38221860.310000002</v>
      </c>
      <c r="AH1024" s="7">
        <v>16456495.359999999</v>
      </c>
      <c r="AI1024" s="7">
        <v>637288276.48000002</v>
      </c>
      <c r="AJ1024" s="7">
        <v>54085967.560000002</v>
      </c>
      <c r="AK1024" s="7">
        <v>21339690.18</v>
      </c>
      <c r="AL1024" s="7">
        <v>800597183.64999998</v>
      </c>
      <c r="AM1024" s="7">
        <v>72778897.299999997</v>
      </c>
      <c r="AN1024" s="7"/>
      <c r="AO1024" s="7"/>
      <c r="AP1024" s="7"/>
      <c r="AQ1024" s="7">
        <v>8874565.7100000009</v>
      </c>
      <c r="AR1024" s="7">
        <v>14463050.16</v>
      </c>
      <c r="AS1024" s="7">
        <v>0</v>
      </c>
      <c r="AT1024" s="7">
        <v>169531.28</v>
      </c>
      <c r="AU1024" s="7">
        <v>11625384.41</v>
      </c>
      <c r="AV1024" s="7">
        <v>19088807.079999998</v>
      </c>
      <c r="AW1024" s="7">
        <v>0</v>
      </c>
      <c r="AX1024" s="7">
        <v>646593.74</v>
      </c>
      <c r="AY1024" s="7">
        <v>15395380.92</v>
      </c>
      <c r="AZ1024" s="7">
        <v>24260706.399999999</v>
      </c>
      <c r="BA1024" s="7">
        <v>160105.25</v>
      </c>
      <c r="BB1024" s="7">
        <v>1446192.41</v>
      </c>
      <c r="BC1024" s="7"/>
      <c r="BD1024" s="7"/>
      <c r="BE1024" s="7"/>
      <c r="BF1024" s="7"/>
    </row>
    <row r="1025" spans="1:58" hidden="1" x14ac:dyDescent="0.25">
      <c r="A1025" s="3" t="s">
        <v>568</v>
      </c>
      <c r="B1025" s="3" t="str">
        <f t="shared" si="368"/>
        <v>PB</v>
      </c>
      <c r="C1025" s="3" t="s">
        <v>1528</v>
      </c>
      <c r="D1025" s="3">
        <v>6</v>
      </c>
      <c r="E1025" s="11">
        <f t="shared" si="359"/>
        <v>0.41028333350409862</v>
      </c>
      <c r="F1025" s="11">
        <f t="shared" si="360"/>
        <v>0.58971666649590138</v>
      </c>
      <c r="G1025" s="7">
        <v>12.518083813248502</v>
      </c>
      <c r="H1025" s="11">
        <f t="shared" si="361"/>
        <v>0.14764245314530416</v>
      </c>
      <c r="I1025" s="7">
        <f t="shared" si="362"/>
        <v>-83328867.618161827</v>
      </c>
      <c r="J1025" s="7">
        <v>18278966.66</v>
      </c>
      <c r="K1025" s="12">
        <v>0.11</v>
      </c>
      <c r="L1025" s="7">
        <v>-1827896.67</v>
      </c>
      <c r="M1025" s="10">
        <f t="shared" si="363"/>
        <v>0.10000000021883075</v>
      </c>
      <c r="N1025" s="12">
        <f t="shared" si="364"/>
        <v>0.21000000021883075</v>
      </c>
      <c r="O1025" s="7">
        <f t="shared" si="365"/>
        <v>-4999732.0570897097</v>
      </c>
      <c r="P1025" s="11">
        <f t="shared" si="366"/>
        <v>0.27352378009587713</v>
      </c>
      <c r="Q1025" s="12">
        <f t="shared" si="367"/>
        <v>0.38352378009587712</v>
      </c>
      <c r="R1025" s="12">
        <f t="shared" si="369"/>
        <v>0.17352377987704637</v>
      </c>
      <c r="S1025" s="12">
        <f t="shared" si="370"/>
        <v>0.82630371283916992</v>
      </c>
      <c r="T1025" s="7">
        <f t="shared" si="371"/>
        <v>-97762808.49000001</v>
      </c>
      <c r="U1025" s="7">
        <f t="shared" si="372"/>
        <v>6659291.2800000003</v>
      </c>
      <c r="V1025" s="7">
        <f t="shared" si="373"/>
        <v>57652357.530000001</v>
      </c>
      <c r="W1025" s="7">
        <f t="shared" si="374"/>
        <v>46769742.240000002</v>
      </c>
      <c r="X1025" s="7">
        <f t="shared" si="374"/>
        <v>0</v>
      </c>
      <c r="Y1025" s="7" t="str">
        <f t="shared" si="375"/>
        <v/>
      </c>
      <c r="Z1025" s="7" t="str">
        <f t="shared" si="376"/>
        <v/>
      </c>
      <c r="AA1025" s="7" t="str">
        <f t="shared" si="377"/>
        <v/>
      </c>
      <c r="AB1025" s="7" t="str">
        <f t="shared" si="377"/>
        <v/>
      </c>
      <c r="AC1025" s="8" t="str">
        <f t="shared" si="378"/>
        <v/>
      </c>
      <c r="AE1025" s="9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>
        <v>6241495.3399999999</v>
      </c>
      <c r="AR1025" s="7">
        <v>44214264.270000003</v>
      </c>
      <c r="AS1025" s="7">
        <v>30218880.48</v>
      </c>
      <c r="AT1025" s="7">
        <v>0</v>
      </c>
      <c r="AU1025" s="7">
        <v>4522241.13</v>
      </c>
      <c r="AV1025" s="7">
        <v>51388799.159999996</v>
      </c>
      <c r="AW1025" s="7">
        <v>47624335.659999996</v>
      </c>
      <c r="AX1025" s="7">
        <v>0</v>
      </c>
      <c r="AY1025" s="7">
        <v>6659291.2800000003</v>
      </c>
      <c r="AZ1025" s="7">
        <v>57652357.530000001</v>
      </c>
      <c r="BA1025" s="7">
        <v>46769742.240000002</v>
      </c>
      <c r="BB1025" s="7">
        <v>0</v>
      </c>
      <c r="BC1025" s="7"/>
      <c r="BD1025" s="7"/>
      <c r="BE1025" s="7"/>
      <c r="BF1025" s="7"/>
    </row>
    <row r="1026" spans="1:58" hidden="1" x14ac:dyDescent="0.25">
      <c r="A1026" s="3" t="s">
        <v>839</v>
      </c>
      <c r="B1026" s="3" t="str">
        <f t="shared" si="368"/>
        <v>PR</v>
      </c>
      <c r="C1026" s="3" t="s">
        <v>1529</v>
      </c>
      <c r="D1026" s="3">
        <v>6</v>
      </c>
      <c r="E1026" s="11">
        <f t="shared" si="359"/>
        <v>0</v>
      </c>
      <c r="F1026" s="11">
        <f t="shared" si="360"/>
        <v>1</v>
      </c>
      <c r="G1026" s="7">
        <v>38.576338206257141</v>
      </c>
      <c r="H1026" s="11">
        <f t="shared" si="361"/>
        <v>0.77152676412514287</v>
      </c>
      <c r="I1026" s="7">
        <f t="shared" si="362"/>
        <v>-1555615.4997556354</v>
      </c>
      <c r="J1026" s="7">
        <v>8754237.6959999986</v>
      </c>
      <c r="K1026" s="12">
        <v>0.11</v>
      </c>
      <c r="L1026" s="7">
        <v>0</v>
      </c>
      <c r="M1026" s="10">
        <f t="shared" si="363"/>
        <v>0</v>
      </c>
      <c r="N1026" s="12">
        <f t="shared" si="364"/>
        <v>0.11</v>
      </c>
      <c r="O1026" s="7">
        <f t="shared" si="365"/>
        <v>-93336.929985338124</v>
      </c>
      <c r="P1026" s="11">
        <f t="shared" si="366"/>
        <v>1.0661914061116457E-2</v>
      </c>
      <c r="Q1026" s="12">
        <f t="shared" si="367"/>
        <v>0.12066191406111645</v>
      </c>
      <c r="R1026" s="12">
        <f t="shared" si="369"/>
        <v>1.0661914061116454E-2</v>
      </c>
      <c r="S1026" s="12">
        <f t="shared" si="370"/>
        <v>9.6926491464695008E-2</v>
      </c>
      <c r="T1026" s="7">
        <f t="shared" si="371"/>
        <v>-6808742.8000000007</v>
      </c>
      <c r="U1026" s="7">
        <f t="shared" si="372"/>
        <v>27958152.800000001</v>
      </c>
      <c r="V1026" s="7">
        <f t="shared" si="373"/>
        <v>23234200.760000002</v>
      </c>
      <c r="W1026" s="7">
        <f t="shared" si="374"/>
        <v>11532694.84</v>
      </c>
      <c r="X1026" s="7">
        <f t="shared" si="374"/>
        <v>0</v>
      </c>
      <c r="Y1026" s="7" t="str">
        <f t="shared" si="375"/>
        <v/>
      </c>
      <c r="Z1026" s="7" t="str">
        <f t="shared" si="376"/>
        <v/>
      </c>
      <c r="AA1026" s="7" t="str">
        <f t="shared" si="377"/>
        <v/>
      </c>
      <c r="AB1026" s="7" t="str">
        <f t="shared" si="377"/>
        <v/>
      </c>
      <c r="AC1026" s="8" t="str">
        <f t="shared" si="378"/>
        <v/>
      </c>
      <c r="AE1026" s="9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>
        <v>23167915.289999999</v>
      </c>
      <c r="AR1026" s="7">
        <v>20761881.82</v>
      </c>
      <c r="AS1026" s="7">
        <v>6002525.1699999999</v>
      </c>
      <c r="AT1026" s="7">
        <v>4001577.01</v>
      </c>
      <c r="AU1026" s="7">
        <v>28083384.43</v>
      </c>
      <c r="AV1026" s="7">
        <v>23523886.829999998</v>
      </c>
      <c r="AW1026" s="7">
        <v>8007155.75</v>
      </c>
      <c r="AX1026" s="7">
        <v>0</v>
      </c>
      <c r="AY1026" s="7">
        <v>27958152.800000001</v>
      </c>
      <c r="AZ1026" s="7">
        <v>23234200.760000002</v>
      </c>
      <c r="BA1026" s="7">
        <v>11532694.84</v>
      </c>
      <c r="BB1026" s="7">
        <v>0</v>
      </c>
      <c r="BC1026" s="7"/>
      <c r="BD1026" s="7"/>
      <c r="BE1026" s="7"/>
      <c r="BF1026" s="7"/>
    </row>
    <row r="1027" spans="1:58" hidden="1" x14ac:dyDescent="0.25">
      <c r="A1027" s="3" t="s">
        <v>569</v>
      </c>
      <c r="B1027" s="3" t="str">
        <f t="shared" si="368"/>
        <v>PB</v>
      </c>
      <c r="C1027" s="3" t="s">
        <v>1528</v>
      </c>
      <c r="D1027" s="3">
        <v>7</v>
      </c>
      <c r="E1027" s="11">
        <f t="shared" si="359"/>
        <v>0.49630229501106699</v>
      </c>
      <c r="F1027" s="11">
        <f t="shared" si="360"/>
        <v>0.50369770498893307</v>
      </c>
      <c r="G1027" s="7">
        <v>17.202019178294361</v>
      </c>
      <c r="H1027" s="11">
        <f t="shared" si="361"/>
        <v>0.17329235162564963</v>
      </c>
      <c r="I1027" s="7">
        <f t="shared" si="362"/>
        <v>-32613254.134393547</v>
      </c>
      <c r="J1027" s="7">
        <v>5148517.22</v>
      </c>
      <c r="K1027" s="12">
        <v>0.11</v>
      </c>
      <c r="L1027" s="7">
        <v>-1153782.71</v>
      </c>
      <c r="M1027" s="10">
        <f t="shared" si="363"/>
        <v>0.22410000019384221</v>
      </c>
      <c r="N1027" s="12">
        <f t="shared" si="364"/>
        <v>0.33410000019384223</v>
      </c>
      <c r="O1027" s="7">
        <f t="shared" si="365"/>
        <v>-1956795.2480636127</v>
      </c>
      <c r="P1027" s="11">
        <f t="shared" si="366"/>
        <v>0.3800696714118425</v>
      </c>
      <c r="Q1027" s="12">
        <f t="shared" si="367"/>
        <v>0.49006967141184249</v>
      </c>
      <c r="R1027" s="12">
        <f t="shared" si="369"/>
        <v>0.15596967121800026</v>
      </c>
      <c r="S1027" s="12">
        <f t="shared" si="370"/>
        <v>0.46683529221043951</v>
      </c>
      <c r="T1027" s="7">
        <f t="shared" si="371"/>
        <v>-39449561.399999999</v>
      </c>
      <c r="U1027" s="7">
        <f t="shared" si="372"/>
        <v>28314.68</v>
      </c>
      <c r="V1027" s="7">
        <f t="shared" si="373"/>
        <v>19870653.539999999</v>
      </c>
      <c r="W1027" s="7">
        <f t="shared" si="374"/>
        <v>19607222.539999999</v>
      </c>
      <c r="X1027" s="7">
        <f t="shared" si="374"/>
        <v>0</v>
      </c>
      <c r="Y1027" s="7" t="str">
        <f t="shared" si="375"/>
        <v/>
      </c>
      <c r="Z1027" s="7" t="str">
        <f t="shared" si="376"/>
        <v/>
      </c>
      <c r="AA1027" s="7" t="str">
        <f t="shared" si="377"/>
        <v/>
      </c>
      <c r="AB1027" s="7" t="str">
        <f t="shared" si="377"/>
        <v/>
      </c>
      <c r="AC1027" s="8" t="str">
        <f t="shared" si="378"/>
        <v/>
      </c>
      <c r="AE1027" s="9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>
        <v>26657.33</v>
      </c>
      <c r="AV1027" s="7">
        <v>8618492.3800000008</v>
      </c>
      <c r="AW1027" s="7">
        <v>16581257.67</v>
      </c>
      <c r="AX1027" s="7">
        <v>0</v>
      </c>
      <c r="AY1027" s="7">
        <v>28314.68</v>
      </c>
      <c r="AZ1027" s="7">
        <v>19870653.539999999</v>
      </c>
      <c r="BA1027" s="7">
        <v>19607222.539999999</v>
      </c>
      <c r="BB1027" s="7">
        <v>0</v>
      </c>
      <c r="BC1027" s="7"/>
      <c r="BD1027" s="7"/>
      <c r="BE1027" s="7"/>
      <c r="BF1027" s="7"/>
    </row>
    <row r="1028" spans="1:58" hidden="1" x14ac:dyDescent="0.25">
      <c r="A1028" s="3" t="s">
        <v>731</v>
      </c>
      <c r="B1028" s="3" t="str">
        <f t="shared" si="368"/>
        <v>PI</v>
      </c>
      <c r="C1028" s="3" t="s">
        <v>1528</v>
      </c>
      <c r="D1028" s="3">
        <v>6</v>
      </c>
      <c r="E1028" s="11">
        <f t="shared" si="359"/>
        <v>5.6291369083230902E-2</v>
      </c>
      <c r="F1028" s="11">
        <f t="shared" si="360"/>
        <v>0.94370863091676904</v>
      </c>
      <c r="G1028" s="7">
        <v>21.579982835414246</v>
      </c>
      <c r="H1028" s="11">
        <f t="shared" si="361"/>
        <v>0.40730432113632303</v>
      </c>
      <c r="I1028" s="7">
        <f t="shared" si="362"/>
        <v>-15324090.050116945</v>
      </c>
      <c r="J1028" s="7">
        <v>6066320.1499999994</v>
      </c>
      <c r="K1028" s="12">
        <v>0.11</v>
      </c>
      <c r="L1028" s="7">
        <v>-52310.98</v>
      </c>
      <c r="M1028" s="10">
        <f t="shared" si="363"/>
        <v>8.6231815510099657E-3</v>
      </c>
      <c r="N1028" s="12">
        <f t="shared" si="364"/>
        <v>0.11862318155100997</v>
      </c>
      <c r="O1028" s="7">
        <f t="shared" si="365"/>
        <v>-919445.40300701663</v>
      </c>
      <c r="P1028" s="11">
        <f t="shared" si="366"/>
        <v>0.15156559170504985</v>
      </c>
      <c r="Q1028" s="12">
        <f t="shared" si="367"/>
        <v>0.26156559170504984</v>
      </c>
      <c r="R1028" s="12">
        <f t="shared" si="369"/>
        <v>0.14294241015403986</v>
      </c>
      <c r="S1028" s="12">
        <f t="shared" si="370"/>
        <v>1.2050124460080531</v>
      </c>
      <c r="T1028" s="7">
        <f t="shared" si="371"/>
        <v>-25854904.289999999</v>
      </c>
      <c r="U1028" s="7">
        <f t="shared" si="372"/>
        <v>2385457.27</v>
      </c>
      <c r="V1028" s="7">
        <f t="shared" si="373"/>
        <v>24399496.329999998</v>
      </c>
      <c r="W1028" s="7">
        <f t="shared" si="374"/>
        <v>3840865.23</v>
      </c>
      <c r="X1028" s="7">
        <f t="shared" si="374"/>
        <v>0</v>
      </c>
      <c r="Y1028" s="7" t="str">
        <f t="shared" si="375"/>
        <v/>
      </c>
      <c r="Z1028" s="7" t="str">
        <f t="shared" si="376"/>
        <v/>
      </c>
      <c r="AA1028" s="7" t="str">
        <f t="shared" si="377"/>
        <v/>
      </c>
      <c r="AB1028" s="7" t="str">
        <f t="shared" si="377"/>
        <v/>
      </c>
      <c r="AC1028" s="8" t="str">
        <f t="shared" si="378"/>
        <v/>
      </c>
      <c r="AE1028" s="9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>
        <v>40790878.399999999</v>
      </c>
      <c r="AR1028" s="7">
        <v>28744950.07</v>
      </c>
      <c r="AS1028" s="7">
        <v>312106.32</v>
      </c>
      <c r="AT1028" s="7">
        <v>0</v>
      </c>
      <c r="AU1028" s="7">
        <v>1351426.64</v>
      </c>
      <c r="AV1028" s="7">
        <v>24093646.25</v>
      </c>
      <c r="AW1028" s="7">
        <v>1191514.29</v>
      </c>
      <c r="AX1028" s="7">
        <v>0</v>
      </c>
      <c r="AY1028" s="7">
        <v>2385457.27</v>
      </c>
      <c r="AZ1028" s="7">
        <v>24399496.329999998</v>
      </c>
      <c r="BA1028" s="7">
        <v>3840865.23</v>
      </c>
      <c r="BB1028" s="7">
        <v>0</v>
      </c>
      <c r="BC1028" s="7"/>
      <c r="BD1028" s="7"/>
      <c r="BE1028" s="7"/>
      <c r="BF1028" s="7"/>
    </row>
    <row r="1029" spans="1:58" hidden="1" x14ac:dyDescent="0.25">
      <c r="A1029" s="3" t="s">
        <v>270</v>
      </c>
      <c r="B1029" s="3" t="str">
        <f t="shared" si="368"/>
        <v>MA</v>
      </c>
      <c r="C1029" s="3" t="s">
        <v>1528</v>
      </c>
      <c r="D1029" s="3">
        <v>6</v>
      </c>
      <c r="E1029" s="11">
        <f t="shared" si="359"/>
        <v>0.25940919975133264</v>
      </c>
      <c r="F1029" s="11">
        <f t="shared" si="360"/>
        <v>0.74059080024866741</v>
      </c>
      <c r="G1029" s="7">
        <v>19.949865315429051</v>
      </c>
      <c r="H1029" s="11">
        <f t="shared" si="361"/>
        <v>0.29549373437613469</v>
      </c>
      <c r="I1029" s="7">
        <f t="shared" si="362"/>
        <v>-70071956.67085351</v>
      </c>
      <c r="J1029" s="7">
        <v>25583471.809999999</v>
      </c>
      <c r="K1029" s="12">
        <v>0.11</v>
      </c>
      <c r="L1029" s="7">
        <v>-511669.44</v>
      </c>
      <c r="M1029" s="10">
        <f t="shared" si="363"/>
        <v>2.0000000148533398E-2</v>
      </c>
      <c r="N1029" s="12">
        <f t="shared" si="364"/>
        <v>0.13000000014853341</v>
      </c>
      <c r="O1029" s="7">
        <f t="shared" si="365"/>
        <v>-4204317.4002512107</v>
      </c>
      <c r="P1029" s="11">
        <f t="shared" si="366"/>
        <v>0.16433724990397269</v>
      </c>
      <c r="Q1029" s="12">
        <f t="shared" si="367"/>
        <v>0.27433724990397268</v>
      </c>
      <c r="R1029" s="12">
        <f t="shared" si="369"/>
        <v>0.14433724975543927</v>
      </c>
      <c r="S1029" s="12">
        <f t="shared" si="370"/>
        <v>1.1102865353117277</v>
      </c>
      <c r="T1029" s="7">
        <f t="shared" si="371"/>
        <v>-99462503.160000011</v>
      </c>
      <c r="U1029" s="7">
        <f t="shared" si="372"/>
        <v>2523381.85</v>
      </c>
      <c r="V1029" s="7">
        <f t="shared" si="373"/>
        <v>73661014.810000002</v>
      </c>
      <c r="W1029" s="7">
        <f t="shared" si="374"/>
        <v>28324870.199999999</v>
      </c>
      <c r="X1029" s="7">
        <f t="shared" si="374"/>
        <v>0</v>
      </c>
      <c r="Y1029" s="7" t="str">
        <f t="shared" si="375"/>
        <v/>
      </c>
      <c r="Z1029" s="7" t="str">
        <f t="shared" si="376"/>
        <v/>
      </c>
      <c r="AA1029" s="7" t="str">
        <f t="shared" si="377"/>
        <v/>
      </c>
      <c r="AB1029" s="7" t="str">
        <f t="shared" si="377"/>
        <v/>
      </c>
      <c r="AC1029" s="8" t="str">
        <f t="shared" si="378"/>
        <v/>
      </c>
      <c r="AE1029" s="9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>
        <v>2523381.85</v>
      </c>
      <c r="AZ1029" s="7">
        <v>73661014.810000002</v>
      </c>
      <c r="BA1029" s="7">
        <v>28324870.199999999</v>
      </c>
      <c r="BB1029" s="7">
        <v>0</v>
      </c>
      <c r="BC1029" s="7"/>
      <c r="BD1029" s="7"/>
      <c r="BE1029" s="7"/>
      <c r="BF1029" s="7"/>
    </row>
    <row r="1030" spans="1:58" hidden="1" x14ac:dyDescent="0.25">
      <c r="A1030" s="3" t="s">
        <v>840</v>
      </c>
      <c r="B1030" s="3" t="str">
        <f t="shared" si="368"/>
        <v>PR</v>
      </c>
      <c r="C1030" s="3" t="s">
        <v>1529</v>
      </c>
      <c r="D1030" s="3">
        <v>4</v>
      </c>
      <c r="E1030" s="11">
        <f t="shared" si="359"/>
        <v>0</v>
      </c>
      <c r="F1030" s="11">
        <f t="shared" si="360"/>
        <v>1</v>
      </c>
      <c r="G1030" s="7">
        <v>15.430796504815879</v>
      </c>
      <c r="H1030" s="11">
        <f t="shared" si="361"/>
        <v>0.3086159300963176</v>
      </c>
      <c r="I1030" s="7">
        <f t="shared" si="362"/>
        <v>-56827847.605214715</v>
      </c>
      <c r="J1030" s="7">
        <v>86982118.470000014</v>
      </c>
      <c r="K1030" s="12">
        <v>0.11</v>
      </c>
      <c r="L1030" s="7">
        <v>-1186699.74</v>
      </c>
      <c r="M1030" s="10">
        <f t="shared" si="363"/>
        <v>1.3643031014579057E-2</v>
      </c>
      <c r="N1030" s="12">
        <f t="shared" si="364"/>
        <v>0.12364303101457906</v>
      </c>
      <c r="O1030" s="7">
        <f t="shared" si="365"/>
        <v>-3409670.8563128826</v>
      </c>
      <c r="P1030" s="11">
        <f t="shared" si="366"/>
        <v>3.9199675936714196E-2</v>
      </c>
      <c r="Q1030" s="12">
        <f t="shared" si="367"/>
        <v>0.14919967593671418</v>
      </c>
      <c r="R1030" s="12">
        <f t="shared" si="369"/>
        <v>2.5556644922135122E-2</v>
      </c>
      <c r="S1030" s="12">
        <f t="shared" si="370"/>
        <v>0.20669701084181336</v>
      </c>
      <c r="T1030" s="7">
        <f t="shared" si="371"/>
        <v>-82194325.960000023</v>
      </c>
      <c r="U1030" s="7">
        <f t="shared" si="372"/>
        <v>241349390.88999999</v>
      </c>
      <c r="V1030" s="7">
        <f t="shared" si="373"/>
        <v>190557926.90000001</v>
      </c>
      <c r="W1030" s="7">
        <f t="shared" si="374"/>
        <v>132985789.95</v>
      </c>
      <c r="X1030" s="7">
        <f t="shared" si="374"/>
        <v>0</v>
      </c>
      <c r="Y1030" s="7" t="str">
        <f t="shared" si="375"/>
        <v/>
      </c>
      <c r="Z1030" s="7" t="str">
        <f t="shared" si="376"/>
        <v/>
      </c>
      <c r="AA1030" s="7" t="str">
        <f t="shared" si="377"/>
        <v/>
      </c>
      <c r="AB1030" s="7" t="str">
        <f t="shared" si="377"/>
        <v/>
      </c>
      <c r="AC1030" s="8" t="str">
        <f t="shared" si="378"/>
        <v/>
      </c>
      <c r="AE1030" s="9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>
        <v>171290999.03</v>
      </c>
      <c r="AR1030" s="7">
        <v>86890932.709999993</v>
      </c>
      <c r="AS1030" s="7">
        <v>109756689.83</v>
      </c>
      <c r="AT1030" s="7">
        <v>0</v>
      </c>
      <c r="AU1030" s="7">
        <v>202397760.75999999</v>
      </c>
      <c r="AV1030" s="7">
        <v>227258055.99000001</v>
      </c>
      <c r="AW1030" s="7">
        <v>100551596.41</v>
      </c>
      <c r="AX1030" s="7">
        <v>0</v>
      </c>
      <c r="AY1030" s="7">
        <v>241349390.88999999</v>
      </c>
      <c r="AZ1030" s="7">
        <v>190557926.90000001</v>
      </c>
      <c r="BA1030" s="7">
        <v>132985789.95</v>
      </c>
      <c r="BB1030" s="7">
        <v>0</v>
      </c>
      <c r="BC1030" s="7"/>
      <c r="BD1030" s="7"/>
      <c r="BE1030" s="7"/>
      <c r="BF1030" s="7"/>
    </row>
    <row r="1031" spans="1:58" hidden="1" x14ac:dyDescent="0.25">
      <c r="A1031" s="3" t="s">
        <v>1153</v>
      </c>
      <c r="B1031" s="3" t="str">
        <f t="shared" si="368"/>
        <v>RS</v>
      </c>
      <c r="C1031" s="3" t="s">
        <v>1529</v>
      </c>
      <c r="D1031" s="3">
        <v>7</v>
      </c>
      <c r="E1031" s="11">
        <f t="shared" si="359"/>
        <v>0</v>
      </c>
      <c r="F1031" s="11">
        <f t="shared" si="360"/>
        <v>1</v>
      </c>
      <c r="G1031" s="7">
        <v>9.8253540261432875</v>
      </c>
      <c r="H1031" s="11">
        <f t="shared" si="361"/>
        <v>0.19650708052286575</v>
      </c>
      <c r="I1031" s="7">
        <f t="shared" si="362"/>
        <v>-2714282.4845588021</v>
      </c>
      <c r="J1031" s="7">
        <v>3380291.1771428576</v>
      </c>
      <c r="K1031" s="12">
        <v>0.11</v>
      </c>
      <c r="L1031" s="7">
        <v>-169357.88</v>
      </c>
      <c r="M1031" s="10">
        <f t="shared" si="363"/>
        <v>5.0101565553044257E-2</v>
      </c>
      <c r="N1031" s="12">
        <f t="shared" si="364"/>
        <v>0.16010156555304425</v>
      </c>
      <c r="O1031" s="7">
        <f t="shared" si="365"/>
        <v>-162856.94907352811</v>
      </c>
      <c r="P1031" s="11">
        <f t="shared" si="366"/>
        <v>4.8178378884857077E-2</v>
      </c>
      <c r="Q1031" s="12">
        <f t="shared" si="367"/>
        <v>0.15817837888485708</v>
      </c>
      <c r="R1031" s="12">
        <f t="shared" si="369"/>
        <v>-1.9231866681871657E-3</v>
      </c>
      <c r="S1031" s="12">
        <f t="shared" si="370"/>
        <v>-1.2012291457262347E-2</v>
      </c>
      <c r="T1031" s="7">
        <f t="shared" si="371"/>
        <v>-3378103.8000000007</v>
      </c>
      <c r="U1031" s="7">
        <f t="shared" si="372"/>
        <v>13339481.42</v>
      </c>
      <c r="V1031" s="7">
        <f t="shared" si="373"/>
        <v>9752684.1500000004</v>
      </c>
      <c r="W1031" s="7">
        <f t="shared" si="374"/>
        <v>6964901.0700000003</v>
      </c>
      <c r="X1031" s="7">
        <f t="shared" si="374"/>
        <v>0</v>
      </c>
      <c r="Y1031" s="7" t="str">
        <f t="shared" si="375"/>
        <v/>
      </c>
      <c r="Z1031" s="7" t="str">
        <f t="shared" si="376"/>
        <v/>
      </c>
      <c r="AA1031" s="7" t="str">
        <f t="shared" si="377"/>
        <v/>
      </c>
      <c r="AB1031" s="7" t="str">
        <f t="shared" si="377"/>
        <v/>
      </c>
      <c r="AC1031" s="8" t="str">
        <f t="shared" si="378"/>
        <v/>
      </c>
      <c r="AE1031" s="9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>
        <v>9662239.2899999991</v>
      </c>
      <c r="AR1031" s="7">
        <v>12368541.48</v>
      </c>
      <c r="AS1031" s="7">
        <v>962047.05</v>
      </c>
      <c r="AT1031" s="7">
        <v>0</v>
      </c>
      <c r="AU1031" s="7">
        <v>11238642.15</v>
      </c>
      <c r="AV1031" s="7">
        <v>14138731.84</v>
      </c>
      <c r="AW1031" s="7">
        <v>1897725.53</v>
      </c>
      <c r="AX1031" s="7">
        <v>0</v>
      </c>
      <c r="AY1031" s="7">
        <v>13339481.42</v>
      </c>
      <c r="AZ1031" s="7">
        <v>9752684.1500000004</v>
      </c>
      <c r="BA1031" s="7">
        <v>6964901.0700000003</v>
      </c>
      <c r="BB1031" s="7">
        <v>0</v>
      </c>
      <c r="BC1031" s="7"/>
      <c r="BD1031" s="7"/>
      <c r="BE1031" s="7"/>
      <c r="BF1031" s="7"/>
    </row>
    <row r="1032" spans="1:58" hidden="1" x14ac:dyDescent="0.25">
      <c r="A1032" s="3" t="s">
        <v>1154</v>
      </c>
      <c r="B1032" s="3" t="str">
        <f t="shared" si="368"/>
        <v>RS</v>
      </c>
      <c r="C1032" s="3" t="s">
        <v>1529</v>
      </c>
      <c r="D1032" s="3">
        <v>7</v>
      </c>
      <c r="E1032" s="11">
        <f t="shared" ref="E1032:E1083" si="379">IF(U1032+X1032&gt;=W1032,0,(U1032+X1032-W1032)/T1032)</f>
        <v>0</v>
      </c>
      <c r="F1032" s="11">
        <f t="shared" ref="F1032:F1083" si="380">IF(T1032&gt;=0,0,1-E1032)</f>
        <v>1</v>
      </c>
      <c r="G1032" s="7">
        <v>10.858896346454543</v>
      </c>
      <c r="H1032" s="11">
        <f t="shared" ref="H1032:H1083" si="381">IF(T1032&gt;0,"",G1032*$G$2*F1032/100)</f>
        <v>0.21717792692909085</v>
      </c>
      <c r="I1032" s="7">
        <f t="shared" ref="I1032:I1083" si="382">IF(T1032&gt;0,"",T1032*(1-H1032))</f>
        <v>-1972377.4687085818</v>
      </c>
      <c r="J1032" s="7">
        <v>6588345.2800000003</v>
      </c>
      <c r="K1032" s="12">
        <v>0.11</v>
      </c>
      <c r="L1032" s="7">
        <v>-362358.99</v>
      </c>
      <c r="M1032" s="10">
        <f t="shared" ref="M1032:M1083" si="383">L1032*-1/J1032</f>
        <v>5.4999999939286726E-2</v>
      </c>
      <c r="N1032" s="12">
        <f t="shared" ref="N1032:N1083" si="384">M1032+K1032</f>
        <v>0.16499999993928671</v>
      </c>
      <c r="O1032" s="7">
        <f t="shared" ref="O1032:O1083" si="385">6%*I1032</f>
        <v>-118342.6481225149</v>
      </c>
      <c r="P1032" s="11">
        <f t="shared" ref="P1032:P1083" si="386">O1032*-1/J1032</f>
        <v>1.796242350590874E-2</v>
      </c>
      <c r="Q1032" s="12">
        <f t="shared" ref="Q1032:Q1083" si="387">P1032+K1032</f>
        <v>0.12796242350590875</v>
      </c>
      <c r="R1032" s="12">
        <f t="shared" si="369"/>
        <v>-3.7037576433377961E-2</v>
      </c>
      <c r="S1032" s="12">
        <f t="shared" si="370"/>
        <v>-0.22447016028488653</v>
      </c>
      <c r="T1032" s="7">
        <f t="shared" si="371"/>
        <v>-2519573.1400000025</v>
      </c>
      <c r="U1032" s="7">
        <f t="shared" si="372"/>
        <v>32389693.219999999</v>
      </c>
      <c r="V1032" s="7">
        <f t="shared" si="373"/>
        <v>25021808.420000002</v>
      </c>
      <c r="W1032" s="7">
        <f t="shared" si="374"/>
        <v>9887457.9399999995</v>
      </c>
      <c r="X1032" s="7">
        <f t="shared" si="374"/>
        <v>0</v>
      </c>
      <c r="Y1032" s="7" t="str">
        <f t="shared" si="375"/>
        <v/>
      </c>
      <c r="Z1032" s="7" t="str">
        <f t="shared" si="376"/>
        <v/>
      </c>
      <c r="AA1032" s="7" t="str">
        <f t="shared" si="377"/>
        <v/>
      </c>
      <c r="AB1032" s="7" t="str">
        <f t="shared" si="377"/>
        <v/>
      </c>
      <c r="AC1032" s="8" t="str">
        <f t="shared" si="378"/>
        <v/>
      </c>
      <c r="AE1032" s="9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>
        <v>23906775.48</v>
      </c>
      <c r="AR1032" s="7">
        <v>25265541.84</v>
      </c>
      <c r="AS1032" s="7">
        <v>842447.42</v>
      </c>
      <c r="AT1032" s="7">
        <v>0</v>
      </c>
      <c r="AU1032" s="7">
        <v>27648248.969999999</v>
      </c>
      <c r="AV1032" s="7">
        <v>24175175.16</v>
      </c>
      <c r="AW1032" s="7">
        <v>5107204.68</v>
      </c>
      <c r="AX1032" s="7">
        <v>0</v>
      </c>
      <c r="AY1032" s="7">
        <v>32389693.219999999</v>
      </c>
      <c r="AZ1032" s="7">
        <v>25021808.420000002</v>
      </c>
      <c r="BA1032" s="7">
        <v>9887457.9399999995</v>
      </c>
      <c r="BB1032" s="7">
        <v>0</v>
      </c>
      <c r="BC1032" s="7"/>
      <c r="BD1032" s="7"/>
      <c r="BE1032" s="7"/>
      <c r="BF1032" s="7"/>
    </row>
    <row r="1033" spans="1:58" hidden="1" x14ac:dyDescent="0.25">
      <c r="A1033" s="3" t="s">
        <v>1300</v>
      </c>
      <c r="B1033" s="3" t="str">
        <f t="shared" ref="B1033:B1084" si="388">RIGHT(A1033,2)</f>
        <v>SC</v>
      </c>
      <c r="C1033" s="3" t="s">
        <v>1529</v>
      </c>
      <c r="D1033" s="3">
        <v>7</v>
      </c>
      <c r="E1033" s="11">
        <f t="shared" si="379"/>
        <v>0</v>
      </c>
      <c r="F1033" s="11">
        <f t="shared" si="380"/>
        <v>1</v>
      </c>
      <c r="G1033" s="7">
        <v>17.74517256478412</v>
      </c>
      <c r="H1033" s="11">
        <f t="shared" si="381"/>
        <v>0.3549034512956824</v>
      </c>
      <c r="I1033" s="7">
        <f t="shared" si="382"/>
        <v>-8490985.0676652472</v>
      </c>
      <c r="J1033" s="7">
        <v>2982951.3171428572</v>
      </c>
      <c r="K1033" s="12">
        <v>0.1217</v>
      </c>
      <c r="L1033" s="7">
        <v>-393218.44</v>
      </c>
      <c r="M1033" s="10">
        <f t="shared" si="383"/>
        <v>0.13182194350279713</v>
      </c>
      <c r="N1033" s="12">
        <f t="shared" si="384"/>
        <v>0.25352194350279711</v>
      </c>
      <c r="O1033" s="7">
        <f t="shared" si="385"/>
        <v>-509459.10405991483</v>
      </c>
      <c r="P1033" s="11">
        <f t="shared" si="386"/>
        <v>0.17079028448506062</v>
      </c>
      <c r="Q1033" s="12">
        <f t="shared" si="387"/>
        <v>0.29249028448506065</v>
      </c>
      <c r="R1033" s="12">
        <f t="shared" ref="R1033:R1084" si="389">Q1033-N1033</f>
        <v>3.8968340982263538E-2</v>
      </c>
      <c r="S1033" s="12">
        <f t="shared" ref="S1033:S1084" si="390">Q1033/N1033-1</f>
        <v>0.15370796091200534</v>
      </c>
      <c r="T1033" s="7">
        <f t="shared" si="371"/>
        <v>-13162347.689999999</v>
      </c>
      <c r="U1033" s="7">
        <f t="shared" si="372"/>
        <v>6928929.9900000002</v>
      </c>
      <c r="V1033" s="7">
        <f t="shared" si="373"/>
        <v>13524805.34</v>
      </c>
      <c r="W1033" s="7">
        <f t="shared" si="374"/>
        <v>6936781.6799999997</v>
      </c>
      <c r="X1033" s="7">
        <f t="shared" si="374"/>
        <v>370309.34</v>
      </c>
      <c r="Y1033" s="7" t="str">
        <f t="shared" si="375"/>
        <v/>
      </c>
      <c r="Z1033" s="7" t="str">
        <f t="shared" si="376"/>
        <v/>
      </c>
      <c r="AA1033" s="7" t="str">
        <f t="shared" si="377"/>
        <v/>
      </c>
      <c r="AB1033" s="7" t="str">
        <f t="shared" si="377"/>
        <v/>
      </c>
      <c r="AC1033" s="8" t="str">
        <f t="shared" si="378"/>
        <v/>
      </c>
      <c r="AE1033" s="9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>
        <v>4758359.57</v>
      </c>
      <c r="AR1033" s="7">
        <v>6855586.4299999997</v>
      </c>
      <c r="AS1033" s="7">
        <v>7274463.2800000003</v>
      </c>
      <c r="AT1033" s="7">
        <v>0</v>
      </c>
      <c r="AU1033" s="7">
        <v>5684515.8600000003</v>
      </c>
      <c r="AV1033" s="7">
        <v>7115173.3799999999</v>
      </c>
      <c r="AW1033" s="7">
        <v>9229523.2899999991</v>
      </c>
      <c r="AX1033" s="7">
        <v>370309.35</v>
      </c>
      <c r="AY1033" s="7">
        <v>6928929.9900000002</v>
      </c>
      <c r="AZ1033" s="7">
        <v>13524805.34</v>
      </c>
      <c r="BA1033" s="7">
        <v>6936781.6799999997</v>
      </c>
      <c r="BB1033" s="7">
        <v>370309.34</v>
      </c>
      <c r="BC1033" s="7"/>
      <c r="BD1033" s="7"/>
      <c r="BE1033" s="7"/>
      <c r="BF1033" s="7"/>
    </row>
    <row r="1034" spans="1:58" hidden="1" x14ac:dyDescent="0.25">
      <c r="A1034" s="3" t="s">
        <v>405</v>
      </c>
      <c r="B1034" s="3" t="str">
        <f t="shared" si="388"/>
        <v>MG</v>
      </c>
      <c r="C1034" s="3" t="s">
        <v>1530</v>
      </c>
      <c r="D1034" s="3">
        <v>7</v>
      </c>
      <c r="E1034" s="11">
        <f t="shared" si="379"/>
        <v>0</v>
      </c>
      <c r="F1034" s="11">
        <f t="shared" si="380"/>
        <v>1</v>
      </c>
      <c r="G1034" s="7">
        <v>30.618681799856308</v>
      </c>
      <c r="H1034" s="11">
        <f t="shared" si="381"/>
        <v>0.61237363599712613</v>
      </c>
      <c r="I1034" s="7">
        <f t="shared" si="382"/>
        <v>-2494040.1229778128</v>
      </c>
      <c r="J1034" s="7">
        <v>5024222.97</v>
      </c>
      <c r="K1034" s="12">
        <v>0.11</v>
      </c>
      <c r="L1034" s="7">
        <v>-147712.16</v>
      </c>
      <c r="M1034" s="10">
        <f t="shared" si="383"/>
        <v>2.9400000931885394E-2</v>
      </c>
      <c r="N1034" s="12">
        <f t="shared" si="384"/>
        <v>0.1394000009318854</v>
      </c>
      <c r="O1034" s="7">
        <f t="shared" si="385"/>
        <v>-149642.40737866875</v>
      </c>
      <c r="P1034" s="11">
        <f t="shared" si="386"/>
        <v>2.9784189171578258E-2</v>
      </c>
      <c r="Q1034" s="12">
        <f t="shared" si="387"/>
        <v>0.13978418917157825</v>
      </c>
      <c r="R1034" s="12">
        <f t="shared" si="389"/>
        <v>3.8418823969285643E-4</v>
      </c>
      <c r="S1034" s="12">
        <f t="shared" si="390"/>
        <v>2.7560131787989217E-3</v>
      </c>
      <c r="T1034" s="7">
        <f t="shared" si="371"/>
        <v>-6434134.4000000004</v>
      </c>
      <c r="U1034" s="7">
        <f t="shared" si="372"/>
        <v>10074336.84</v>
      </c>
      <c r="V1034" s="7">
        <f t="shared" si="373"/>
        <v>13401097.66</v>
      </c>
      <c r="W1034" s="7">
        <f t="shared" si="374"/>
        <v>3107373.58</v>
      </c>
      <c r="X1034" s="7">
        <f t="shared" si="374"/>
        <v>0</v>
      </c>
      <c r="Y1034" s="7" t="str">
        <f t="shared" si="375"/>
        <v/>
      </c>
      <c r="Z1034" s="7" t="str">
        <f t="shared" si="376"/>
        <v/>
      </c>
      <c r="AA1034" s="7" t="str">
        <f t="shared" si="377"/>
        <v/>
      </c>
      <c r="AB1034" s="7" t="str">
        <f t="shared" si="377"/>
        <v/>
      </c>
      <c r="AC1034" s="8" t="str">
        <f t="shared" si="378"/>
        <v/>
      </c>
      <c r="AE1034" s="9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>
        <v>6152907.4900000002</v>
      </c>
      <c r="AR1034" s="7">
        <v>6836533.5300000003</v>
      </c>
      <c r="AS1034" s="7">
        <v>2204755.31</v>
      </c>
      <c r="AT1034" s="7">
        <v>0</v>
      </c>
      <c r="AU1034" s="7">
        <v>8413873.6899999995</v>
      </c>
      <c r="AV1034" s="7">
        <v>7835069.3499999996</v>
      </c>
      <c r="AW1034" s="7">
        <v>2474776.85</v>
      </c>
      <c r="AX1034" s="7">
        <v>0</v>
      </c>
      <c r="AY1034" s="7">
        <v>10074336.84</v>
      </c>
      <c r="AZ1034" s="7">
        <v>13401097.66</v>
      </c>
      <c r="BA1034" s="7">
        <v>3107373.58</v>
      </c>
      <c r="BB1034" s="7">
        <v>0</v>
      </c>
      <c r="BC1034" s="7"/>
      <c r="BD1034" s="7"/>
      <c r="BE1034" s="7"/>
      <c r="BF1034" s="7"/>
    </row>
    <row r="1035" spans="1:58" hidden="1" x14ac:dyDescent="0.25">
      <c r="A1035" s="3" t="s">
        <v>1438</v>
      </c>
      <c r="B1035" s="3" t="str">
        <f t="shared" si="388"/>
        <v>SP</v>
      </c>
      <c r="C1035" s="3" t="s">
        <v>1530</v>
      </c>
      <c r="D1035" s="3">
        <v>6</v>
      </c>
      <c r="E1035" s="11">
        <f t="shared" si="379"/>
        <v>0</v>
      </c>
      <c r="F1035" s="11">
        <f t="shared" si="380"/>
        <v>1</v>
      </c>
      <c r="G1035" s="7">
        <v>18.076061473079513</v>
      </c>
      <c r="H1035" s="11">
        <f t="shared" si="381"/>
        <v>0.36152122946159027</v>
      </c>
      <c r="I1035" s="7">
        <f t="shared" si="382"/>
        <v>-25131082.06213478</v>
      </c>
      <c r="J1035" s="7">
        <v>20679213.75</v>
      </c>
      <c r="K1035" s="12">
        <v>0.11</v>
      </c>
      <c r="L1035" s="7">
        <v>-2202336.2599999998</v>
      </c>
      <c r="M1035" s="10">
        <f t="shared" si="383"/>
        <v>0.10649999978843488</v>
      </c>
      <c r="N1035" s="12">
        <f t="shared" si="384"/>
        <v>0.21649999978843487</v>
      </c>
      <c r="O1035" s="7">
        <f t="shared" si="385"/>
        <v>-1507864.9237280868</v>
      </c>
      <c r="P1035" s="11">
        <f t="shared" si="386"/>
        <v>7.2916936879579702E-2</v>
      </c>
      <c r="Q1035" s="12">
        <f t="shared" si="387"/>
        <v>0.18291693687957972</v>
      </c>
      <c r="R1035" s="12">
        <f t="shared" si="389"/>
        <v>-3.3583062908855155E-2</v>
      </c>
      <c r="S1035" s="12">
        <f t="shared" si="390"/>
        <v>-0.15511807363359231</v>
      </c>
      <c r="T1035" s="7">
        <f t="shared" si="371"/>
        <v>-39360873.409999996</v>
      </c>
      <c r="U1035" s="7">
        <f t="shared" si="372"/>
        <v>51666729.109999999</v>
      </c>
      <c r="V1035" s="7">
        <f t="shared" si="373"/>
        <v>60323536.409999996</v>
      </c>
      <c r="W1035" s="7">
        <f t="shared" si="374"/>
        <v>30704066.109999999</v>
      </c>
      <c r="X1035" s="7">
        <f t="shared" si="374"/>
        <v>0</v>
      </c>
      <c r="Y1035" s="7" t="str">
        <f t="shared" si="375"/>
        <v/>
      </c>
      <c r="Z1035" s="7" t="str">
        <f t="shared" si="376"/>
        <v/>
      </c>
      <c r="AA1035" s="7" t="str">
        <f t="shared" si="377"/>
        <v/>
      </c>
      <c r="AB1035" s="7" t="str">
        <f t="shared" si="377"/>
        <v/>
      </c>
      <c r="AC1035" s="8" t="str">
        <f t="shared" si="378"/>
        <v/>
      </c>
      <c r="AE1035" s="9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>
        <v>32576763.77</v>
      </c>
      <c r="AR1035" s="7">
        <v>33110578.140000001</v>
      </c>
      <c r="AS1035" s="7">
        <v>17686887.370000001</v>
      </c>
      <c r="AT1035" s="7">
        <v>0</v>
      </c>
      <c r="AU1035" s="7">
        <v>40076741.979999997</v>
      </c>
      <c r="AV1035" s="7">
        <v>46252820.399999999</v>
      </c>
      <c r="AW1035" s="7">
        <v>22881607.75</v>
      </c>
      <c r="AX1035" s="7">
        <v>685654.59</v>
      </c>
      <c r="AY1035" s="7">
        <v>51666729.109999999</v>
      </c>
      <c r="AZ1035" s="7">
        <v>60323536.409999996</v>
      </c>
      <c r="BA1035" s="7">
        <v>30704066.109999999</v>
      </c>
      <c r="BB1035" s="7">
        <v>0</v>
      </c>
      <c r="BC1035" s="7"/>
      <c r="BD1035" s="7"/>
      <c r="BE1035" s="7"/>
      <c r="BF1035" s="7"/>
    </row>
    <row r="1036" spans="1:58" hidden="1" x14ac:dyDescent="0.25">
      <c r="A1036" s="3" t="s">
        <v>220</v>
      </c>
      <c r="B1036" s="3" t="str">
        <f t="shared" si="388"/>
        <v>GO</v>
      </c>
      <c r="C1036" s="3" t="s">
        <v>1526</v>
      </c>
      <c r="D1036" s="3">
        <v>6</v>
      </c>
      <c r="E1036" s="11">
        <f t="shared" si="379"/>
        <v>0.59249114068760156</v>
      </c>
      <c r="F1036" s="11">
        <f t="shared" si="380"/>
        <v>0.40750885931239844</v>
      </c>
      <c r="G1036" s="7">
        <v>12.985505345052298</v>
      </c>
      <c r="H1036" s="11">
        <f t="shared" si="381"/>
        <v>0.1058341694151463</v>
      </c>
      <c r="I1036" s="7">
        <f t="shared" si="382"/>
        <v>-160358989.96423495</v>
      </c>
      <c r="J1036" s="7">
        <v>21878719.662857145</v>
      </c>
      <c r="K1036" s="12">
        <v>0.11</v>
      </c>
      <c r="L1036" s="7">
        <v>-7473213.6399999997</v>
      </c>
      <c r="M1036" s="10">
        <f t="shared" si="383"/>
        <v>0.3415745416166675</v>
      </c>
      <c r="N1036" s="12">
        <f t="shared" si="384"/>
        <v>0.45157454161666749</v>
      </c>
      <c r="O1036" s="7">
        <f t="shared" si="385"/>
        <v>-9621539.3978540972</v>
      </c>
      <c r="P1036" s="11">
        <f t="shared" si="386"/>
        <v>0.43976702229922071</v>
      </c>
      <c r="Q1036" s="12">
        <f t="shared" si="387"/>
        <v>0.5497670222992207</v>
      </c>
      <c r="R1036" s="12">
        <f t="shared" si="389"/>
        <v>9.8192480682553207E-2</v>
      </c>
      <c r="S1036" s="12">
        <f t="shared" si="390"/>
        <v>0.21744467775135745</v>
      </c>
      <c r="T1036" s="7">
        <f t="shared" si="371"/>
        <v>-179339205.85999998</v>
      </c>
      <c r="U1036" s="7">
        <f t="shared" si="372"/>
        <v>7106.92</v>
      </c>
      <c r="V1036" s="7">
        <f t="shared" si="373"/>
        <v>73082315.209999993</v>
      </c>
      <c r="W1036" s="7">
        <f t="shared" si="374"/>
        <v>106263997.56999999</v>
      </c>
      <c r="X1036" s="7">
        <f t="shared" si="374"/>
        <v>0</v>
      </c>
      <c r="Y1036" s="7" t="str">
        <f t="shared" si="375"/>
        <v/>
      </c>
      <c r="Z1036" s="7" t="str">
        <f t="shared" si="376"/>
        <v/>
      </c>
      <c r="AA1036" s="7" t="str">
        <f t="shared" si="377"/>
        <v/>
      </c>
      <c r="AB1036" s="7" t="str">
        <f t="shared" si="377"/>
        <v/>
      </c>
      <c r="AC1036" s="8" t="str">
        <f t="shared" si="378"/>
        <v/>
      </c>
      <c r="AE1036" s="9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>
        <v>0</v>
      </c>
      <c r="AR1036" s="7">
        <v>76276165.099999994</v>
      </c>
      <c r="AS1036" s="7">
        <v>61409672.509999998</v>
      </c>
      <c r="AT1036" s="7">
        <v>0</v>
      </c>
      <c r="AU1036" s="7">
        <v>19436.07</v>
      </c>
      <c r="AV1036" s="7">
        <v>64899744.939999998</v>
      </c>
      <c r="AW1036" s="7">
        <v>85389970.260000005</v>
      </c>
      <c r="AX1036" s="7">
        <v>0</v>
      </c>
      <c r="AY1036" s="7">
        <v>7106.92</v>
      </c>
      <c r="AZ1036" s="7">
        <v>73082315.209999993</v>
      </c>
      <c r="BA1036" s="7">
        <v>106263997.56999999</v>
      </c>
      <c r="BB1036" s="7">
        <v>0</v>
      </c>
      <c r="BC1036" s="7"/>
      <c r="BD1036" s="7"/>
      <c r="BE1036" s="7"/>
      <c r="BF1036" s="7"/>
    </row>
    <row r="1037" spans="1:58" hidden="1" x14ac:dyDescent="0.25">
      <c r="A1037" s="3" t="s">
        <v>406</v>
      </c>
      <c r="B1037" s="3" t="str">
        <f t="shared" si="388"/>
        <v>MG</v>
      </c>
      <c r="C1037" s="3" t="s">
        <v>1530</v>
      </c>
      <c r="D1037" s="3">
        <v>7</v>
      </c>
      <c r="E1037" s="11">
        <f t="shared" si="379"/>
        <v>5.5675233112872464E-3</v>
      </c>
      <c r="F1037" s="11">
        <f t="shared" si="380"/>
        <v>0.99443247668871271</v>
      </c>
      <c r="G1037" s="7">
        <v>7.2247043009789627</v>
      </c>
      <c r="H1037" s="11">
        <f t="shared" si="381"/>
        <v>0.14368961182732209</v>
      </c>
      <c r="I1037" s="7">
        <f t="shared" si="382"/>
        <v>-13331424.186844448</v>
      </c>
      <c r="J1037" s="7">
        <v>4199574.8914285712</v>
      </c>
      <c r="K1037" s="12">
        <v>0.11</v>
      </c>
      <c r="L1037" s="7">
        <v>-449297.84</v>
      </c>
      <c r="M1037" s="10">
        <f t="shared" si="383"/>
        <v>0.10698650497149777</v>
      </c>
      <c r="N1037" s="12">
        <f t="shared" si="384"/>
        <v>0.21698650497149777</v>
      </c>
      <c r="O1037" s="7">
        <f t="shared" si="385"/>
        <v>-799885.4512106668</v>
      </c>
      <c r="P1037" s="11">
        <f t="shared" si="386"/>
        <v>0.19046819544598464</v>
      </c>
      <c r="Q1037" s="12">
        <f t="shared" si="387"/>
        <v>0.30046819544598463</v>
      </c>
      <c r="R1037" s="12">
        <f t="shared" si="389"/>
        <v>8.3481690474486864E-2</v>
      </c>
      <c r="S1037" s="12">
        <f t="shared" si="390"/>
        <v>0.38473217717135255</v>
      </c>
      <c r="T1037" s="7">
        <f t="shared" si="371"/>
        <v>-15568448.509999998</v>
      </c>
      <c r="U1037" s="7">
        <f t="shared" si="372"/>
        <v>5899823.0599999996</v>
      </c>
      <c r="V1037" s="7">
        <f t="shared" si="373"/>
        <v>15481770.810000001</v>
      </c>
      <c r="W1037" s="7">
        <f t="shared" si="374"/>
        <v>8335551.2599999998</v>
      </c>
      <c r="X1037" s="7">
        <f t="shared" si="374"/>
        <v>2349050.5</v>
      </c>
      <c r="Y1037" s="7" t="str">
        <f t="shared" si="375"/>
        <v/>
      </c>
      <c r="Z1037" s="7" t="str">
        <f t="shared" si="376"/>
        <v/>
      </c>
      <c r="AA1037" s="7" t="str">
        <f t="shared" si="377"/>
        <v/>
      </c>
      <c r="AB1037" s="7" t="str">
        <f t="shared" si="377"/>
        <v/>
      </c>
      <c r="AC1037" s="8" t="str">
        <f t="shared" si="378"/>
        <v/>
      </c>
      <c r="AE1037" s="9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>
        <v>4919236.99</v>
      </c>
      <c r="AR1037" s="7">
        <v>5204523.3499999996</v>
      </c>
      <c r="AS1037" s="7">
        <v>6361198.1100000003</v>
      </c>
      <c r="AT1037" s="7">
        <v>871550.85</v>
      </c>
      <c r="AU1037" s="7">
        <v>5174702.59</v>
      </c>
      <c r="AV1037" s="7">
        <v>5957993.9400000004</v>
      </c>
      <c r="AW1037" s="7">
        <v>9012265.6699999999</v>
      </c>
      <c r="AX1037" s="7">
        <v>676521.34</v>
      </c>
      <c r="AY1037" s="7">
        <v>5899823.0599999996</v>
      </c>
      <c r="AZ1037" s="7">
        <v>15481770.810000001</v>
      </c>
      <c r="BA1037" s="7">
        <v>8335551.2599999998</v>
      </c>
      <c r="BB1037" s="7">
        <v>2349050.5</v>
      </c>
      <c r="BC1037" s="7"/>
      <c r="BD1037" s="7"/>
      <c r="BE1037" s="7"/>
      <c r="BF1037" s="7"/>
    </row>
    <row r="1038" spans="1:58" hidden="1" x14ac:dyDescent="0.25">
      <c r="A1038" s="3" t="s">
        <v>910</v>
      </c>
      <c r="B1038" s="3" t="str">
        <f t="shared" si="388"/>
        <v>RJ</v>
      </c>
      <c r="C1038" s="3" t="s">
        <v>1530</v>
      </c>
      <c r="D1038" s="3">
        <v>6</v>
      </c>
      <c r="E1038" s="11">
        <f t="shared" si="379"/>
        <v>0</v>
      </c>
      <c r="F1038" s="11">
        <f t="shared" si="380"/>
        <v>1</v>
      </c>
      <c r="G1038" s="7">
        <v>8.5704597596428762</v>
      </c>
      <c r="H1038" s="11">
        <f t="shared" si="381"/>
        <v>0.17140919519285752</v>
      </c>
      <c r="I1038" s="7">
        <f t="shared" si="382"/>
        <v>-45199359.40022485</v>
      </c>
      <c r="J1038" s="7">
        <v>46475566.289999999</v>
      </c>
      <c r="K1038" s="12">
        <v>0.11849999999999999</v>
      </c>
      <c r="L1038" s="7">
        <v>-1180479.3799999999</v>
      </c>
      <c r="M1038" s="10">
        <f t="shared" si="383"/>
        <v>2.5399999918968172E-2</v>
      </c>
      <c r="N1038" s="12">
        <f t="shared" si="384"/>
        <v>0.14389999991896818</v>
      </c>
      <c r="O1038" s="7">
        <f t="shared" si="385"/>
        <v>-2711961.5640134909</v>
      </c>
      <c r="P1038" s="11">
        <f t="shared" si="386"/>
        <v>5.8352415699279285E-2</v>
      </c>
      <c r="Q1038" s="12">
        <f t="shared" si="387"/>
        <v>0.17685241569927929</v>
      </c>
      <c r="R1038" s="12">
        <f t="shared" si="389"/>
        <v>3.2952415780311106E-2</v>
      </c>
      <c r="S1038" s="12">
        <f t="shared" si="390"/>
        <v>0.22899524530136905</v>
      </c>
      <c r="T1038" s="7">
        <f t="shared" si="371"/>
        <v>-54549675.350000016</v>
      </c>
      <c r="U1038" s="7">
        <f t="shared" si="372"/>
        <v>159924104.88</v>
      </c>
      <c r="V1038" s="7">
        <f t="shared" si="373"/>
        <v>77711243.359999999</v>
      </c>
      <c r="W1038" s="7">
        <f t="shared" si="374"/>
        <v>138483727.49000001</v>
      </c>
      <c r="X1038" s="7">
        <f t="shared" si="374"/>
        <v>1721190.62</v>
      </c>
      <c r="Y1038" s="7" t="str">
        <f t="shared" si="375"/>
        <v/>
      </c>
      <c r="Z1038" s="7" t="str">
        <f t="shared" si="376"/>
        <v/>
      </c>
      <c r="AA1038" s="7" t="str">
        <f t="shared" si="377"/>
        <v/>
      </c>
      <c r="AB1038" s="7" t="str">
        <f t="shared" si="377"/>
        <v/>
      </c>
      <c r="AC1038" s="8" t="str">
        <f t="shared" si="378"/>
        <v/>
      </c>
      <c r="AE1038" s="9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>
        <v>120713686.94</v>
      </c>
      <c r="AR1038" s="7">
        <v>56850286.079999998</v>
      </c>
      <c r="AS1038" s="7">
        <v>97428392.109999999</v>
      </c>
      <c r="AT1038" s="7">
        <v>0</v>
      </c>
      <c r="AU1038" s="7">
        <v>135314478.34</v>
      </c>
      <c r="AV1038" s="7">
        <v>63197868.969999999</v>
      </c>
      <c r="AW1038" s="7">
        <v>119276351.36</v>
      </c>
      <c r="AX1038" s="7">
        <v>539069.18999999994</v>
      </c>
      <c r="AY1038" s="7">
        <v>159924104.88</v>
      </c>
      <c r="AZ1038" s="7">
        <v>77711243.359999999</v>
      </c>
      <c r="BA1038" s="7">
        <v>138483727.49000001</v>
      </c>
      <c r="BB1038" s="7">
        <v>1721190.62</v>
      </c>
      <c r="BC1038" s="7"/>
      <c r="BD1038" s="7"/>
      <c r="BE1038" s="7"/>
      <c r="BF1038" s="7"/>
    </row>
    <row r="1039" spans="1:58" hidden="1" x14ac:dyDescent="0.25">
      <c r="A1039" s="3" t="s">
        <v>407</v>
      </c>
      <c r="B1039" s="3" t="str">
        <f t="shared" si="388"/>
        <v>MG</v>
      </c>
      <c r="C1039" s="3" t="s">
        <v>1530</v>
      </c>
      <c r="D1039" s="3">
        <v>7</v>
      </c>
      <c r="E1039" s="11">
        <f t="shared" si="379"/>
        <v>0.19229732347205314</v>
      </c>
      <c r="F1039" s="11">
        <f t="shared" si="380"/>
        <v>0.80770267652794692</v>
      </c>
      <c r="G1039" s="7">
        <v>50.31140384528296</v>
      </c>
      <c r="H1039" s="11">
        <f t="shared" si="381"/>
        <v>0.81273311091426981</v>
      </c>
      <c r="I1039" s="7">
        <f t="shared" si="382"/>
        <v>-2587806.1082587643</v>
      </c>
      <c r="J1039" s="7">
        <v>3796266.63</v>
      </c>
      <c r="K1039" s="12">
        <v>0.11</v>
      </c>
      <c r="L1039" s="7">
        <v>-514394.13</v>
      </c>
      <c r="M1039" s="10">
        <f t="shared" si="383"/>
        <v>0.1355000004306863</v>
      </c>
      <c r="N1039" s="12">
        <f t="shared" si="384"/>
        <v>0.24550000043068632</v>
      </c>
      <c r="O1039" s="7">
        <f t="shared" si="385"/>
        <v>-155268.36649552584</v>
      </c>
      <c r="P1039" s="11">
        <f t="shared" si="386"/>
        <v>4.0900279571650065E-2</v>
      </c>
      <c r="Q1039" s="12">
        <f t="shared" si="387"/>
        <v>0.15090027957165006</v>
      </c>
      <c r="R1039" s="12">
        <f t="shared" si="389"/>
        <v>-9.4599720859036257E-2</v>
      </c>
      <c r="S1039" s="12">
        <f t="shared" si="390"/>
        <v>-0.38533491117343288</v>
      </c>
      <c r="T1039" s="7">
        <f t="shared" si="371"/>
        <v>-13818812.93</v>
      </c>
      <c r="U1039" s="7">
        <f t="shared" si="372"/>
        <v>2136638.7599999998</v>
      </c>
      <c r="V1039" s="7">
        <f t="shared" si="373"/>
        <v>11161492.189999999</v>
      </c>
      <c r="W1039" s="7">
        <f t="shared" si="374"/>
        <v>5437272.5899999999</v>
      </c>
      <c r="X1039" s="7">
        <f t="shared" si="374"/>
        <v>643313.09</v>
      </c>
      <c r="Y1039" s="7" t="str">
        <f t="shared" si="375"/>
        <v/>
      </c>
      <c r="Z1039" s="7" t="str">
        <f t="shared" si="376"/>
        <v/>
      </c>
      <c r="AA1039" s="7" t="str">
        <f t="shared" si="377"/>
        <v/>
      </c>
      <c r="AB1039" s="7" t="str">
        <f t="shared" si="377"/>
        <v/>
      </c>
      <c r="AC1039" s="8" t="str">
        <f t="shared" si="378"/>
        <v/>
      </c>
      <c r="AE1039" s="9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>
        <v>2042612.74</v>
      </c>
      <c r="AR1039" s="7">
        <v>6893045.96</v>
      </c>
      <c r="AS1039" s="7">
        <v>4530913.72</v>
      </c>
      <c r="AT1039" s="7">
        <v>0</v>
      </c>
      <c r="AU1039" s="7">
        <v>1840616.27</v>
      </c>
      <c r="AV1039" s="7">
        <v>9419909.6400000006</v>
      </c>
      <c r="AW1039" s="7">
        <v>5554788.9800000004</v>
      </c>
      <c r="AX1039" s="7">
        <v>625977.99</v>
      </c>
      <c r="AY1039" s="7">
        <v>2136638.7599999998</v>
      </c>
      <c r="AZ1039" s="7">
        <v>11161492.189999999</v>
      </c>
      <c r="BA1039" s="7">
        <v>5437272.5899999999</v>
      </c>
      <c r="BB1039" s="7">
        <v>643313.09</v>
      </c>
      <c r="BC1039" s="7"/>
      <c r="BD1039" s="7"/>
      <c r="BE1039" s="7"/>
      <c r="BF1039" s="7"/>
    </row>
    <row r="1040" spans="1:58" hidden="1" x14ac:dyDescent="0.25">
      <c r="A1040" s="3" t="s">
        <v>408</v>
      </c>
      <c r="B1040" s="3" t="str">
        <f t="shared" si="388"/>
        <v>MG</v>
      </c>
      <c r="C1040" s="3" t="s">
        <v>1530</v>
      </c>
      <c r="D1040" s="3">
        <v>6</v>
      </c>
      <c r="E1040" s="11">
        <f t="shared" si="379"/>
        <v>0.23524258115943938</v>
      </c>
      <c r="F1040" s="11">
        <f t="shared" si="380"/>
        <v>0.76475741884056059</v>
      </c>
      <c r="G1040" s="7">
        <v>52.780623726689718</v>
      </c>
      <c r="H1040" s="11">
        <f t="shared" si="381"/>
        <v>0.8072874713203616</v>
      </c>
      <c r="I1040" s="7">
        <f t="shared" si="382"/>
        <v>-3460881.5685543912</v>
      </c>
      <c r="J1040" s="7">
        <v>6659547.29</v>
      </c>
      <c r="K1040" s="12">
        <v>0.19469999999999998</v>
      </c>
      <c r="L1040" s="7">
        <v>-466168.31</v>
      </c>
      <c r="M1040" s="10">
        <f t="shared" si="383"/>
        <v>6.9999999954951889E-2</v>
      </c>
      <c r="N1040" s="12">
        <f t="shared" si="384"/>
        <v>0.26469999995495186</v>
      </c>
      <c r="O1040" s="7">
        <f t="shared" si="385"/>
        <v>-207652.89411326346</v>
      </c>
      <c r="P1040" s="11">
        <f t="shared" si="386"/>
        <v>3.118123275812994E-2</v>
      </c>
      <c r="Q1040" s="12">
        <f t="shared" si="387"/>
        <v>0.22588123275812994</v>
      </c>
      <c r="R1040" s="12">
        <f t="shared" si="389"/>
        <v>-3.8818767196821924E-2</v>
      </c>
      <c r="S1040" s="12">
        <f t="shared" si="390"/>
        <v>-0.14665193503372997</v>
      </c>
      <c r="T1040" s="7">
        <f t="shared" si="371"/>
        <v>-17958778.25</v>
      </c>
      <c r="U1040" s="7">
        <f t="shared" si="372"/>
        <v>7940317.3300000001</v>
      </c>
      <c r="V1040" s="7">
        <f t="shared" si="373"/>
        <v>13734108.9</v>
      </c>
      <c r="W1040" s="7">
        <f t="shared" si="374"/>
        <v>12164986.68</v>
      </c>
      <c r="X1040" s="7">
        <f t="shared" si="374"/>
        <v>0</v>
      </c>
      <c r="Y1040" s="7" t="str">
        <f t="shared" si="375"/>
        <v/>
      </c>
      <c r="Z1040" s="7" t="str">
        <f t="shared" si="376"/>
        <v/>
      </c>
      <c r="AA1040" s="7" t="str">
        <f t="shared" si="377"/>
        <v/>
      </c>
      <c r="AB1040" s="7" t="str">
        <f t="shared" si="377"/>
        <v/>
      </c>
      <c r="AC1040" s="8" t="str">
        <f t="shared" si="378"/>
        <v/>
      </c>
      <c r="AE1040" s="9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>
        <v>5132753.01</v>
      </c>
      <c r="AR1040" s="7">
        <v>10344786.880000001</v>
      </c>
      <c r="AS1040" s="7">
        <v>10448777.58</v>
      </c>
      <c r="AT1040" s="7">
        <v>0</v>
      </c>
      <c r="AU1040" s="7">
        <v>6156486.4900000002</v>
      </c>
      <c r="AV1040" s="7">
        <v>9892313.7400000002</v>
      </c>
      <c r="AW1040" s="7">
        <v>10600570.32</v>
      </c>
      <c r="AX1040" s="7">
        <v>0</v>
      </c>
      <c r="AY1040" s="7">
        <v>7940317.3300000001</v>
      </c>
      <c r="AZ1040" s="7">
        <v>13734108.9</v>
      </c>
      <c r="BA1040" s="7">
        <v>12164986.68</v>
      </c>
      <c r="BB1040" s="7">
        <v>0</v>
      </c>
      <c r="BC1040" s="7"/>
      <c r="BD1040" s="7"/>
      <c r="BE1040" s="7"/>
      <c r="BF1040" s="7"/>
    </row>
    <row r="1041" spans="1:58" hidden="1" x14ac:dyDescent="0.25">
      <c r="A1041" s="3" t="s">
        <v>221</v>
      </c>
      <c r="B1041" s="3" t="str">
        <f t="shared" si="388"/>
        <v>GO</v>
      </c>
      <c r="C1041" s="3" t="s">
        <v>1526</v>
      </c>
      <c r="D1041" s="3">
        <v>6</v>
      </c>
      <c r="E1041" s="11">
        <f t="shared" si="379"/>
        <v>0.47008364797254715</v>
      </c>
      <c r="F1041" s="11">
        <f t="shared" si="380"/>
        <v>0.5299163520274528</v>
      </c>
      <c r="G1041" s="7">
        <v>18.44706992597477</v>
      </c>
      <c r="H1041" s="11">
        <f t="shared" si="381"/>
        <v>0.19550808001535766</v>
      </c>
      <c r="I1041" s="7">
        <f t="shared" si="382"/>
        <v>-69064189.238690376</v>
      </c>
      <c r="J1041" s="7">
        <v>9214176.3599999994</v>
      </c>
      <c r="K1041" s="12">
        <v>0.11</v>
      </c>
      <c r="L1041" s="7">
        <v>-669801.6</v>
      </c>
      <c r="M1041" s="10">
        <f t="shared" si="383"/>
        <v>7.2692509219565229E-2</v>
      </c>
      <c r="N1041" s="12">
        <f t="shared" si="384"/>
        <v>0.18269250921956523</v>
      </c>
      <c r="O1041" s="7">
        <f t="shared" si="385"/>
        <v>-4143851.3543214225</v>
      </c>
      <c r="P1041" s="11">
        <f t="shared" si="386"/>
        <v>0.44972563932143172</v>
      </c>
      <c r="Q1041" s="12">
        <f t="shared" si="387"/>
        <v>0.55972563932143171</v>
      </c>
      <c r="R1041" s="12">
        <f t="shared" si="389"/>
        <v>0.37703313010186645</v>
      </c>
      <c r="S1041" s="12">
        <f t="shared" si="390"/>
        <v>2.0637580145595185</v>
      </c>
      <c r="T1041" s="7">
        <f t="shared" si="371"/>
        <v>-85848207.450000003</v>
      </c>
      <c r="U1041" s="7">
        <f t="shared" si="372"/>
        <v>22269.39</v>
      </c>
      <c r="V1041" s="7">
        <f t="shared" si="373"/>
        <v>45492368.920000002</v>
      </c>
      <c r="W1041" s="7">
        <f t="shared" si="374"/>
        <v>41403735.090000004</v>
      </c>
      <c r="X1041" s="7">
        <f t="shared" si="374"/>
        <v>1025627.17</v>
      </c>
      <c r="Y1041" s="7" t="str">
        <f t="shared" si="375"/>
        <v/>
      </c>
      <c r="Z1041" s="7" t="str">
        <f t="shared" si="376"/>
        <v/>
      </c>
      <c r="AA1041" s="7" t="str">
        <f t="shared" si="377"/>
        <v/>
      </c>
      <c r="AB1041" s="7" t="str">
        <f t="shared" si="377"/>
        <v/>
      </c>
      <c r="AC1041" s="8" t="str">
        <f t="shared" si="378"/>
        <v/>
      </c>
      <c r="AE1041" s="9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>
        <v>2057295.72</v>
      </c>
      <c r="AR1041" s="7">
        <v>26822133.899999999</v>
      </c>
      <c r="AS1041" s="7">
        <v>23074034.370000001</v>
      </c>
      <c r="AT1041" s="7">
        <v>17776.41</v>
      </c>
      <c r="AU1041" s="7">
        <v>1424139.64</v>
      </c>
      <c r="AV1041" s="7">
        <v>35049362.840000004</v>
      </c>
      <c r="AW1041" s="7">
        <v>39200115</v>
      </c>
      <c r="AX1041" s="7">
        <v>348669.01</v>
      </c>
      <c r="AY1041" s="7">
        <v>22269.39</v>
      </c>
      <c r="AZ1041" s="7">
        <v>45492368.920000002</v>
      </c>
      <c r="BA1041" s="7">
        <v>41403735.090000004</v>
      </c>
      <c r="BB1041" s="7">
        <v>1025627.17</v>
      </c>
      <c r="BC1041" s="7"/>
      <c r="BD1041" s="7"/>
      <c r="BE1041" s="7"/>
      <c r="BF1041" s="7"/>
    </row>
    <row r="1042" spans="1:58" hidden="1" x14ac:dyDescent="0.25">
      <c r="A1042" s="3" t="s">
        <v>1155</v>
      </c>
      <c r="B1042" s="3" t="str">
        <f t="shared" si="388"/>
        <v>RS</v>
      </c>
      <c r="C1042" s="3" t="s">
        <v>1529</v>
      </c>
      <c r="D1042" s="3">
        <v>7</v>
      </c>
      <c r="E1042" s="11">
        <f t="shared" si="379"/>
        <v>0</v>
      </c>
      <c r="F1042" s="11">
        <f t="shared" si="380"/>
        <v>1</v>
      </c>
      <c r="G1042" s="7">
        <v>16.717686336717875</v>
      </c>
      <c r="H1042" s="11">
        <f t="shared" si="381"/>
        <v>0.33435372673435748</v>
      </c>
      <c r="I1042" s="7">
        <f t="shared" si="382"/>
        <v>-6162595.8924452858</v>
      </c>
      <c r="J1042" s="7">
        <v>3996576.3428571429</v>
      </c>
      <c r="K1042" s="12">
        <v>0.11</v>
      </c>
      <c r="L1042" s="7">
        <v>-318342.46000000002</v>
      </c>
      <c r="M1042" s="10">
        <f t="shared" si="383"/>
        <v>7.9653791818328629E-2</v>
      </c>
      <c r="N1042" s="12">
        <f t="shared" si="384"/>
        <v>0.18965379181832864</v>
      </c>
      <c r="O1042" s="7">
        <f t="shared" si="385"/>
        <v>-369755.75354671711</v>
      </c>
      <c r="P1042" s="11">
        <f t="shared" si="386"/>
        <v>9.2518125972386553E-2</v>
      </c>
      <c r="Q1042" s="12">
        <f t="shared" si="387"/>
        <v>0.20251812597238655</v>
      </c>
      <c r="R1042" s="12">
        <f t="shared" si="389"/>
        <v>1.286433415405791E-2</v>
      </c>
      <c r="S1042" s="12">
        <f t="shared" si="390"/>
        <v>6.7830619312799101E-2</v>
      </c>
      <c r="T1042" s="7">
        <f t="shared" si="371"/>
        <v>-9258064.1400000006</v>
      </c>
      <c r="U1042" s="7">
        <f t="shared" si="372"/>
        <v>13582054.65</v>
      </c>
      <c r="V1042" s="7">
        <f t="shared" si="373"/>
        <v>14450639.300000001</v>
      </c>
      <c r="W1042" s="7">
        <f t="shared" si="374"/>
        <v>8389479.4900000002</v>
      </c>
      <c r="X1042" s="7">
        <f t="shared" si="374"/>
        <v>0</v>
      </c>
      <c r="Y1042" s="7" t="str">
        <f t="shared" si="375"/>
        <v/>
      </c>
      <c r="Z1042" s="7" t="str">
        <f t="shared" si="376"/>
        <v/>
      </c>
      <c r="AA1042" s="7" t="str">
        <f t="shared" si="377"/>
        <v/>
      </c>
      <c r="AB1042" s="7" t="str">
        <f t="shared" si="377"/>
        <v/>
      </c>
      <c r="AC1042" s="8" t="str">
        <f t="shared" si="378"/>
        <v/>
      </c>
      <c r="AE1042" s="9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>
        <v>10059416.949999999</v>
      </c>
      <c r="AR1042" s="7">
        <v>12605235.210000001</v>
      </c>
      <c r="AS1042" s="7">
        <v>5908626.8499999996</v>
      </c>
      <c r="AT1042" s="7">
        <v>0</v>
      </c>
      <c r="AU1042" s="7">
        <v>11078185.880000001</v>
      </c>
      <c r="AV1042" s="7">
        <v>11875020.619999999</v>
      </c>
      <c r="AW1042" s="7">
        <v>6888343.5999999996</v>
      </c>
      <c r="AX1042" s="7">
        <v>0</v>
      </c>
      <c r="AY1042" s="7">
        <v>13582054.65</v>
      </c>
      <c r="AZ1042" s="7">
        <v>14450639.300000001</v>
      </c>
      <c r="BA1042" s="7">
        <v>8389479.4900000002</v>
      </c>
      <c r="BB1042" s="7">
        <v>0</v>
      </c>
      <c r="BC1042" s="7"/>
      <c r="BD1042" s="7"/>
      <c r="BE1042" s="7"/>
      <c r="BF1042" s="7"/>
    </row>
    <row r="1043" spans="1:58" hidden="1" x14ac:dyDescent="0.25">
      <c r="A1043" s="3" t="s">
        <v>409</v>
      </c>
      <c r="B1043" s="3" t="str">
        <f t="shared" si="388"/>
        <v>MG</v>
      </c>
      <c r="C1043" s="3" t="s">
        <v>1530</v>
      </c>
      <c r="D1043" s="3">
        <v>5</v>
      </c>
      <c r="E1043" s="11">
        <f t="shared" si="379"/>
        <v>0.21419006058817494</v>
      </c>
      <c r="F1043" s="11">
        <f t="shared" si="380"/>
        <v>0.78580993941182509</v>
      </c>
      <c r="G1043" s="7">
        <v>27.437448004776925</v>
      </c>
      <c r="H1043" s="11">
        <f t="shared" si="381"/>
        <v>0.43121238708497711</v>
      </c>
      <c r="I1043" s="7">
        <f t="shared" si="382"/>
        <v>-116864240.50199494</v>
      </c>
      <c r="J1043" s="7">
        <v>37917141.707999989</v>
      </c>
      <c r="K1043" s="12">
        <v>0.11</v>
      </c>
      <c r="L1043" s="7">
        <v>-1919098.25</v>
      </c>
      <c r="M1043" s="10">
        <f t="shared" si="383"/>
        <v>5.0612946112314601E-2</v>
      </c>
      <c r="N1043" s="12">
        <f t="shared" si="384"/>
        <v>0.16061294611231461</v>
      </c>
      <c r="O1043" s="7">
        <f t="shared" si="385"/>
        <v>-7011854.4301196961</v>
      </c>
      <c r="P1043" s="11">
        <f t="shared" si="386"/>
        <v>0.18492571207286684</v>
      </c>
      <c r="Q1043" s="12">
        <f t="shared" si="387"/>
        <v>0.29492571207286683</v>
      </c>
      <c r="R1043" s="12">
        <f t="shared" si="389"/>
        <v>0.13431276596055222</v>
      </c>
      <c r="S1043" s="12">
        <f t="shared" si="390"/>
        <v>0.83625118156184608</v>
      </c>
      <c r="T1043" s="7">
        <f t="shared" si="371"/>
        <v>-205461999.96000001</v>
      </c>
      <c r="U1043" s="7">
        <f t="shared" si="372"/>
        <v>24134186</v>
      </c>
      <c r="V1043" s="7">
        <f t="shared" ref="V1043:V1057" si="391">IF(SUM($BC1043:$BF1043)&lt;&gt;0,BD1043,IF(SUM($AY1043:$BB1043)&lt;&gt;0,AZ1043,IF(SUM($AU1043:$AX1043)&lt;&gt;0,AV1043,IF(SUM($AQ1043:$AT1043)&lt;&gt;0,AR1043,""))))</f>
        <v>161454081.74000001</v>
      </c>
      <c r="W1043" s="7">
        <f t="shared" si="374"/>
        <v>85599735.719999999</v>
      </c>
      <c r="X1043" s="7">
        <f t="shared" si="374"/>
        <v>17457631.5</v>
      </c>
      <c r="Y1043" s="7" t="str">
        <f t="shared" si="375"/>
        <v/>
      </c>
      <c r="Z1043" s="7" t="str">
        <f t="shared" si="376"/>
        <v/>
      </c>
      <c r="AA1043" s="7" t="str">
        <f t="shared" si="377"/>
        <v/>
      </c>
      <c r="AB1043" s="7" t="str">
        <f t="shared" si="377"/>
        <v/>
      </c>
      <c r="AC1043" s="8" t="str">
        <f t="shared" si="378"/>
        <v/>
      </c>
      <c r="AE1043" s="9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>
        <v>23610132.359999999</v>
      </c>
      <c r="AR1043" s="7">
        <v>132960693.67</v>
      </c>
      <c r="AS1043" s="7">
        <v>71361088.200000003</v>
      </c>
      <c r="AT1043" s="7">
        <v>13870963.699999999</v>
      </c>
      <c r="AU1043" s="7">
        <v>24134186</v>
      </c>
      <c r="AV1043" s="7">
        <v>161454081.74000001</v>
      </c>
      <c r="AW1043" s="7">
        <v>85599735.719999999</v>
      </c>
      <c r="AX1043" s="7">
        <v>17457631.5</v>
      </c>
      <c r="AY1043" s="7"/>
      <c r="AZ1043" s="7"/>
      <c r="BA1043" s="7"/>
      <c r="BB1043" s="7"/>
      <c r="BC1043" s="7"/>
      <c r="BD1043" s="7"/>
      <c r="BE1043" s="7"/>
      <c r="BF1043" s="7"/>
    </row>
    <row r="1044" spans="1:58" hidden="1" x14ac:dyDescent="0.25">
      <c r="A1044" s="3" t="s">
        <v>1439</v>
      </c>
      <c r="B1044" s="3" t="str">
        <f t="shared" si="388"/>
        <v>SP</v>
      </c>
      <c r="C1044" s="3" t="s">
        <v>1530</v>
      </c>
      <c r="D1044" s="3">
        <v>6</v>
      </c>
      <c r="E1044" s="11">
        <f t="shared" si="379"/>
        <v>0</v>
      </c>
      <c r="F1044" s="11">
        <f t="shared" si="380"/>
        <v>1</v>
      </c>
      <c r="G1044" s="7">
        <v>20.200985537163533</v>
      </c>
      <c r="H1044" s="11">
        <f t="shared" si="381"/>
        <v>0.40401971074327064</v>
      </c>
      <c r="I1044" s="7">
        <f t="shared" si="382"/>
        <v>-11577852.408559309</v>
      </c>
      <c r="J1044" s="7">
        <v>12637732.140000001</v>
      </c>
      <c r="K1044" s="12">
        <v>0.11</v>
      </c>
      <c r="L1044" s="7">
        <v>-379131.96</v>
      </c>
      <c r="M1044" s="10">
        <f t="shared" si="383"/>
        <v>2.999999966766189E-2</v>
      </c>
      <c r="N1044" s="12">
        <f t="shared" si="384"/>
        <v>0.13999999966766188</v>
      </c>
      <c r="O1044" s="7">
        <f t="shared" si="385"/>
        <v>-694671.14451355848</v>
      </c>
      <c r="P1044" s="11">
        <f t="shared" si="386"/>
        <v>5.4968022491538461E-2</v>
      </c>
      <c r="Q1044" s="12">
        <f t="shared" si="387"/>
        <v>0.16496802249153847</v>
      </c>
      <c r="R1044" s="12">
        <f t="shared" si="389"/>
        <v>2.4968022823876584E-2</v>
      </c>
      <c r="S1044" s="12">
        <f t="shared" si="390"/>
        <v>0.17834302059390539</v>
      </c>
      <c r="T1044" s="7">
        <f t="shared" si="371"/>
        <v>-19426569.330000002</v>
      </c>
      <c r="U1044" s="7">
        <f t="shared" si="372"/>
        <v>35560670.390000001</v>
      </c>
      <c r="V1044" s="7">
        <f t="shared" si="391"/>
        <v>41196674.740000002</v>
      </c>
      <c r="W1044" s="7">
        <f t="shared" si="374"/>
        <v>13790564.98</v>
      </c>
      <c r="X1044" s="7">
        <f t="shared" si="374"/>
        <v>0</v>
      </c>
      <c r="Y1044" s="7" t="str">
        <f t="shared" si="375"/>
        <v/>
      </c>
      <c r="Z1044" s="7" t="str">
        <f t="shared" si="376"/>
        <v/>
      </c>
      <c r="AA1044" s="7" t="str">
        <f t="shared" si="377"/>
        <v/>
      </c>
      <c r="AB1044" s="7" t="str">
        <f t="shared" si="377"/>
        <v/>
      </c>
      <c r="AC1044" s="8" t="str">
        <f t="shared" si="378"/>
        <v/>
      </c>
      <c r="AE1044" s="9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>
        <v>926121.26</v>
      </c>
      <c r="AR1044" s="7">
        <v>32609883.300000001</v>
      </c>
      <c r="AS1044" s="7">
        <v>14252872.439999999</v>
      </c>
      <c r="AT1044" s="7">
        <v>16794434.879999999</v>
      </c>
      <c r="AU1044" s="7">
        <v>35560670.390000001</v>
      </c>
      <c r="AV1044" s="7">
        <v>41196674.740000002</v>
      </c>
      <c r="AW1044" s="7">
        <v>13790564.98</v>
      </c>
      <c r="AX1044" s="7">
        <v>0</v>
      </c>
      <c r="AY1044" s="7"/>
      <c r="AZ1044" s="7"/>
      <c r="BA1044" s="7"/>
      <c r="BB1044" s="7"/>
      <c r="BC1044" s="7"/>
      <c r="BD1044" s="7"/>
      <c r="BE1044" s="7"/>
      <c r="BF1044" s="7"/>
    </row>
    <row r="1045" spans="1:58" hidden="1" x14ac:dyDescent="0.25">
      <c r="A1045" s="3" t="s">
        <v>841</v>
      </c>
      <c r="B1045" s="3" t="str">
        <f t="shared" si="388"/>
        <v>PR</v>
      </c>
      <c r="C1045" s="3" t="s">
        <v>1529</v>
      </c>
      <c r="D1045" s="3">
        <v>5</v>
      </c>
      <c r="E1045" s="11">
        <f t="shared" si="379"/>
        <v>0</v>
      </c>
      <c r="F1045" s="11">
        <f t="shared" si="380"/>
        <v>1</v>
      </c>
      <c r="G1045" s="7">
        <v>13.30312519058373</v>
      </c>
      <c r="H1045" s="11">
        <f t="shared" si="381"/>
        <v>0.26606250381167462</v>
      </c>
      <c r="I1045" s="7">
        <f t="shared" si="382"/>
        <v>-48907359.532005996</v>
      </c>
      <c r="J1045" s="7">
        <v>73933199.63142857</v>
      </c>
      <c r="K1045" s="12">
        <v>0.13</v>
      </c>
      <c r="L1045" s="7">
        <v>-1187525.8799999999</v>
      </c>
      <c r="M1045" s="10">
        <f t="shared" si="383"/>
        <v>1.6062146450039335E-2</v>
      </c>
      <c r="N1045" s="12">
        <f t="shared" si="384"/>
        <v>0.14606214645003934</v>
      </c>
      <c r="O1045" s="7">
        <f t="shared" si="385"/>
        <v>-2934441.5719203595</v>
      </c>
      <c r="P1045" s="11">
        <f t="shared" si="386"/>
        <v>3.9690444706155334E-2</v>
      </c>
      <c r="Q1045" s="12">
        <f t="shared" si="387"/>
        <v>0.16969044470615535</v>
      </c>
      <c r="R1045" s="12">
        <f t="shared" si="389"/>
        <v>2.3628298256116009E-2</v>
      </c>
      <c r="S1045" s="12">
        <f t="shared" si="390"/>
        <v>0.16176880068100385</v>
      </c>
      <c r="T1045" s="7">
        <f t="shared" si="371"/>
        <v>-66636954.49000001</v>
      </c>
      <c r="U1045" s="7">
        <f t="shared" si="372"/>
        <v>118319708.09999999</v>
      </c>
      <c r="V1045" s="7">
        <f t="shared" si="391"/>
        <v>107835716.08</v>
      </c>
      <c r="W1045" s="7">
        <f t="shared" si="374"/>
        <v>77120946.510000005</v>
      </c>
      <c r="X1045" s="7">
        <f t="shared" si="374"/>
        <v>0</v>
      </c>
      <c r="Y1045" s="7" t="str">
        <f t="shared" si="375"/>
        <v/>
      </c>
      <c r="Z1045" s="7" t="str">
        <f t="shared" si="376"/>
        <v/>
      </c>
      <c r="AA1045" s="7" t="str">
        <f t="shared" si="377"/>
        <v/>
      </c>
      <c r="AB1045" s="7" t="str">
        <f t="shared" si="377"/>
        <v/>
      </c>
      <c r="AC1045" s="8" t="str">
        <f t="shared" si="378"/>
        <v/>
      </c>
      <c r="AE1045" s="9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>
        <v>71283897.489999995</v>
      </c>
      <c r="AR1045" s="7">
        <v>66727144.670000002</v>
      </c>
      <c r="AS1045" s="7">
        <v>27838529.039999999</v>
      </c>
      <c r="AT1045" s="7">
        <v>0</v>
      </c>
      <c r="AU1045" s="7">
        <v>91022843.269999996</v>
      </c>
      <c r="AV1045" s="7">
        <v>104524614.28</v>
      </c>
      <c r="AW1045" s="7">
        <v>42021678.189999998</v>
      </c>
      <c r="AX1045" s="7">
        <v>0</v>
      </c>
      <c r="AY1045" s="7">
        <v>118319708.09999999</v>
      </c>
      <c r="AZ1045" s="7">
        <v>107835716.08</v>
      </c>
      <c r="BA1045" s="7">
        <v>77120946.510000005</v>
      </c>
      <c r="BB1045" s="7">
        <v>0</v>
      </c>
      <c r="BC1045" s="7"/>
      <c r="BD1045" s="7"/>
      <c r="BE1045" s="7"/>
      <c r="BF1045" s="7"/>
    </row>
    <row r="1046" spans="1:58" hidden="1" x14ac:dyDescent="0.25">
      <c r="A1046" s="3" t="s">
        <v>1156</v>
      </c>
      <c r="B1046" s="3" t="str">
        <f t="shared" si="388"/>
        <v>RS</v>
      </c>
      <c r="C1046" s="3" t="s">
        <v>1529</v>
      </c>
      <c r="D1046" s="3">
        <v>6</v>
      </c>
      <c r="E1046" s="11">
        <f t="shared" si="379"/>
        <v>0.15661816447114904</v>
      </c>
      <c r="F1046" s="11">
        <f t="shared" si="380"/>
        <v>0.84338183552885093</v>
      </c>
      <c r="G1046" s="7">
        <v>16.141270400264208</v>
      </c>
      <c r="H1046" s="11">
        <f t="shared" si="381"/>
        <v>0.27226508515884679</v>
      </c>
      <c r="I1046" s="7">
        <f t="shared" si="382"/>
        <v>-71374338.374150738</v>
      </c>
      <c r="J1046" s="7">
        <v>19226378.73</v>
      </c>
      <c r="K1046" s="12">
        <v>0.11</v>
      </c>
      <c r="L1046" s="7">
        <v>-961318.94</v>
      </c>
      <c r="M1046" s="10">
        <f t="shared" si="383"/>
        <v>5.0000000182041558E-2</v>
      </c>
      <c r="N1046" s="12">
        <f t="shared" si="384"/>
        <v>0.16000000018204155</v>
      </c>
      <c r="O1046" s="7">
        <f t="shared" si="385"/>
        <v>-4282460.3024490438</v>
      </c>
      <c r="P1046" s="11">
        <f t="shared" si="386"/>
        <v>0.22273878833807015</v>
      </c>
      <c r="Q1046" s="12">
        <f t="shared" si="387"/>
        <v>0.33273878833807013</v>
      </c>
      <c r="R1046" s="12">
        <f t="shared" si="389"/>
        <v>0.17273878815602858</v>
      </c>
      <c r="S1046" s="12">
        <f t="shared" si="390"/>
        <v>1.0796174247468335</v>
      </c>
      <c r="T1046" s="7">
        <f t="shared" si="371"/>
        <v>-98077386.310000002</v>
      </c>
      <c r="U1046" s="7">
        <f t="shared" si="372"/>
        <v>29076699.52</v>
      </c>
      <c r="V1046" s="7">
        <f t="shared" si="391"/>
        <v>82716686.090000004</v>
      </c>
      <c r="W1046" s="7">
        <f t="shared" si="374"/>
        <v>44437399.740000002</v>
      </c>
      <c r="X1046" s="7">
        <f t="shared" si="374"/>
        <v>0</v>
      </c>
      <c r="Y1046" s="7" t="str">
        <f t="shared" si="375"/>
        <v/>
      </c>
      <c r="Z1046" s="7" t="str">
        <f t="shared" si="376"/>
        <v/>
      </c>
      <c r="AA1046" s="7" t="str">
        <f t="shared" si="377"/>
        <v/>
      </c>
      <c r="AB1046" s="7" t="str">
        <f t="shared" si="377"/>
        <v/>
      </c>
      <c r="AC1046" s="8" t="str">
        <f t="shared" si="378"/>
        <v/>
      </c>
      <c r="AE1046" s="9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>
        <v>25436414.140000001</v>
      </c>
      <c r="AV1046" s="7">
        <v>82360795.840000004</v>
      </c>
      <c r="AW1046" s="7">
        <v>35933033.619999997</v>
      </c>
      <c r="AX1046" s="7">
        <v>1403824.24</v>
      </c>
      <c r="AY1046" s="7">
        <v>29076699.52</v>
      </c>
      <c r="AZ1046" s="7">
        <v>82716686.090000004</v>
      </c>
      <c r="BA1046" s="7">
        <v>44437399.740000002</v>
      </c>
      <c r="BB1046" s="7">
        <v>0</v>
      </c>
      <c r="BC1046" s="7"/>
      <c r="BD1046" s="7"/>
      <c r="BE1046" s="7"/>
      <c r="BF1046" s="7"/>
    </row>
    <row r="1047" spans="1:58" hidden="1" x14ac:dyDescent="0.25">
      <c r="A1047" s="3" t="s">
        <v>1440</v>
      </c>
      <c r="B1047" s="3" t="str">
        <f t="shared" si="388"/>
        <v>SP</v>
      </c>
      <c r="C1047" s="3" t="s">
        <v>1530</v>
      </c>
      <c r="D1047" s="3">
        <v>6</v>
      </c>
      <c r="E1047" s="11">
        <f t="shared" si="379"/>
        <v>0.33670933346515225</v>
      </c>
      <c r="F1047" s="11">
        <f t="shared" si="380"/>
        <v>0.66329066653484769</v>
      </c>
      <c r="G1047" s="7">
        <v>15.036062482533369</v>
      </c>
      <c r="H1047" s="11">
        <f t="shared" si="381"/>
        <v>0.19946559812198353</v>
      </c>
      <c r="I1047" s="7">
        <f t="shared" si="382"/>
        <v>-44127742.765906982</v>
      </c>
      <c r="J1047" s="7">
        <v>9033024</v>
      </c>
      <c r="K1047" s="12">
        <v>0.13</v>
      </c>
      <c r="L1047" s="7">
        <v>-812972.16</v>
      </c>
      <c r="M1047" s="10">
        <f t="shared" si="383"/>
        <v>0.09</v>
      </c>
      <c r="N1047" s="12">
        <f t="shared" si="384"/>
        <v>0.22</v>
      </c>
      <c r="O1047" s="7">
        <f t="shared" si="385"/>
        <v>-2647664.5659544189</v>
      </c>
      <c r="P1047" s="11">
        <f t="shared" si="386"/>
        <v>0.29310943555053309</v>
      </c>
      <c r="Q1047" s="12">
        <f t="shared" si="387"/>
        <v>0.4231094355505331</v>
      </c>
      <c r="R1047" s="12">
        <f t="shared" si="389"/>
        <v>0.2031094355505331</v>
      </c>
      <c r="S1047" s="12">
        <f t="shared" si="390"/>
        <v>0.92322470704787762</v>
      </c>
      <c r="T1047" s="7">
        <f t="shared" si="371"/>
        <v>-55122856.260000005</v>
      </c>
      <c r="U1047" s="7">
        <f t="shared" si="372"/>
        <v>13921322.15</v>
      </c>
      <c r="V1047" s="7">
        <f t="shared" si="391"/>
        <v>36562476.07</v>
      </c>
      <c r="W1047" s="7">
        <f t="shared" si="374"/>
        <v>32481702.34</v>
      </c>
      <c r="X1047" s="7">
        <f t="shared" si="374"/>
        <v>0</v>
      </c>
      <c r="Y1047" s="7" t="str">
        <f t="shared" si="375"/>
        <v/>
      </c>
      <c r="Z1047" s="7" t="str">
        <f t="shared" si="376"/>
        <v/>
      </c>
      <c r="AA1047" s="7" t="str">
        <f t="shared" si="377"/>
        <v/>
      </c>
      <c r="AB1047" s="7" t="str">
        <f t="shared" si="377"/>
        <v/>
      </c>
      <c r="AC1047" s="8" t="str">
        <f t="shared" si="378"/>
        <v/>
      </c>
      <c r="AE1047" s="9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>
        <v>10026397.93</v>
      </c>
      <c r="AR1047" s="7">
        <v>26230753.48</v>
      </c>
      <c r="AS1047" s="7">
        <v>23539289.149999999</v>
      </c>
      <c r="AT1047" s="7">
        <v>0</v>
      </c>
      <c r="AU1047" s="7">
        <v>11741457.75</v>
      </c>
      <c r="AV1047" s="7">
        <v>31818881.260000002</v>
      </c>
      <c r="AW1047" s="7">
        <v>27803144.129999999</v>
      </c>
      <c r="AX1047" s="7">
        <v>0</v>
      </c>
      <c r="AY1047" s="7">
        <v>13921322.15</v>
      </c>
      <c r="AZ1047" s="7">
        <v>36562476.07</v>
      </c>
      <c r="BA1047" s="7">
        <v>32481702.34</v>
      </c>
      <c r="BB1047" s="7">
        <v>0</v>
      </c>
      <c r="BC1047" s="7"/>
      <c r="BD1047" s="7"/>
      <c r="BE1047" s="7"/>
      <c r="BF1047" s="7"/>
    </row>
    <row r="1048" spans="1:58" hidden="1" x14ac:dyDescent="0.25">
      <c r="A1048" s="3" t="s">
        <v>222</v>
      </c>
      <c r="B1048" s="3" t="str">
        <f t="shared" si="388"/>
        <v>GO</v>
      </c>
      <c r="C1048" s="3" t="s">
        <v>1526</v>
      </c>
      <c r="D1048" s="3">
        <v>6</v>
      </c>
      <c r="E1048" s="11">
        <f t="shared" si="379"/>
        <v>0.39926244096298669</v>
      </c>
      <c r="F1048" s="11">
        <f t="shared" si="380"/>
        <v>0.60073755903701331</v>
      </c>
      <c r="G1048" s="7">
        <v>8.2918754855042263</v>
      </c>
      <c r="H1048" s="11">
        <f t="shared" si="381"/>
        <v>9.9624820780013168E-2</v>
      </c>
      <c r="I1048" s="7">
        <f t="shared" si="382"/>
        <v>-129820793.28036571</v>
      </c>
      <c r="J1048" s="7">
        <v>23801309.739999998</v>
      </c>
      <c r="K1048" s="12">
        <v>0.11</v>
      </c>
      <c r="L1048" s="7">
        <v>-1065218.05</v>
      </c>
      <c r="M1048" s="10">
        <f t="shared" si="383"/>
        <v>4.4754598029948585E-2</v>
      </c>
      <c r="N1048" s="12">
        <f t="shared" si="384"/>
        <v>0.15475459802994859</v>
      </c>
      <c r="O1048" s="7">
        <f t="shared" si="385"/>
        <v>-7789247.5968219424</v>
      </c>
      <c r="P1048" s="11">
        <f t="shared" si="386"/>
        <v>0.32726130124391811</v>
      </c>
      <c r="Q1048" s="12">
        <f t="shared" si="387"/>
        <v>0.4372613012439181</v>
      </c>
      <c r="R1048" s="12">
        <f t="shared" si="389"/>
        <v>0.28250670321396953</v>
      </c>
      <c r="S1048" s="12">
        <f t="shared" si="390"/>
        <v>1.8255141159637658</v>
      </c>
      <c r="T1048" s="7">
        <f t="shared" si="371"/>
        <v>-144185219.97999999</v>
      </c>
      <c r="U1048" s="7">
        <f t="shared" si="372"/>
        <v>888003.09</v>
      </c>
      <c r="V1048" s="7">
        <f t="shared" si="391"/>
        <v>86617477.099999994</v>
      </c>
      <c r="W1048" s="7">
        <f t="shared" si="374"/>
        <v>58455745.969999999</v>
      </c>
      <c r="X1048" s="7">
        <f t="shared" si="374"/>
        <v>0</v>
      </c>
      <c r="Y1048" s="7">
        <f t="shared" si="375"/>
        <v>-95937060.556666672</v>
      </c>
      <c r="Z1048" s="7">
        <f t="shared" si="376"/>
        <v>-287811181.67000002</v>
      </c>
      <c r="AA1048" s="7">
        <f t="shared" si="377"/>
        <v>0</v>
      </c>
      <c r="AB1048" s="7">
        <f t="shared" si="377"/>
        <v>219917172.40000001</v>
      </c>
      <c r="AC1048" s="8">
        <f t="shared" si="378"/>
        <v>67894009.269999996</v>
      </c>
      <c r="AE1048" s="9">
        <v>0</v>
      </c>
      <c r="AF1048" s="7">
        <v>219917172.40000001</v>
      </c>
      <c r="AG1048" s="7">
        <v>67894009.269999996</v>
      </c>
      <c r="AH1048" s="7"/>
      <c r="AI1048" s="7"/>
      <c r="AJ1048" s="7"/>
      <c r="AK1048" s="7"/>
      <c r="AL1048" s="7"/>
      <c r="AM1048" s="7"/>
      <c r="AN1048" s="7"/>
      <c r="AO1048" s="7"/>
      <c r="AP1048" s="7"/>
      <c r="AQ1048" s="7">
        <v>360183.62</v>
      </c>
      <c r="AR1048" s="7">
        <v>39649412.859999999</v>
      </c>
      <c r="AS1048" s="7">
        <v>0</v>
      </c>
      <c r="AT1048" s="7">
        <v>0</v>
      </c>
      <c r="AU1048" s="7">
        <v>337275.03</v>
      </c>
      <c r="AV1048" s="7">
        <v>73405448.769999996</v>
      </c>
      <c r="AW1048" s="7">
        <v>50294116.460000001</v>
      </c>
      <c r="AX1048" s="7">
        <v>0</v>
      </c>
      <c r="AY1048" s="7">
        <v>888003.09</v>
      </c>
      <c r="AZ1048" s="7">
        <v>86617477.099999994</v>
      </c>
      <c r="BA1048" s="7">
        <v>58455745.969999999</v>
      </c>
      <c r="BB1048" s="7">
        <v>0</v>
      </c>
      <c r="BC1048" s="7"/>
      <c r="BD1048" s="7"/>
      <c r="BE1048" s="7"/>
      <c r="BF1048" s="7"/>
    </row>
    <row r="1049" spans="1:58" hidden="1" x14ac:dyDescent="0.25">
      <c r="A1049" s="3" t="s">
        <v>732</v>
      </c>
      <c r="B1049" s="3" t="str">
        <f t="shared" si="388"/>
        <v>PI</v>
      </c>
      <c r="C1049" s="3" t="s">
        <v>1528</v>
      </c>
      <c r="D1049" s="3">
        <v>5</v>
      </c>
      <c r="E1049" s="11">
        <f t="shared" si="379"/>
        <v>3.5388379560580135E-2</v>
      </c>
      <c r="F1049" s="11">
        <f t="shared" si="380"/>
        <v>0.96461162043941984</v>
      </c>
      <c r="G1049" s="7">
        <v>22.802473937538718</v>
      </c>
      <c r="H1049" s="11">
        <f t="shared" si="381"/>
        <v>0.43991062669833725</v>
      </c>
      <c r="I1049" s="7">
        <f t="shared" si="382"/>
        <v>-54537846.018144898</v>
      </c>
      <c r="J1049" s="7">
        <v>35283783.57</v>
      </c>
      <c r="K1049" s="12">
        <v>0.13</v>
      </c>
      <c r="L1049" s="7">
        <v>-705675.67</v>
      </c>
      <c r="M1049" s="10">
        <f t="shared" si="383"/>
        <v>1.9999999960321715E-2</v>
      </c>
      <c r="N1049" s="12">
        <f t="shared" si="384"/>
        <v>0.14999999996032171</v>
      </c>
      <c r="O1049" s="7">
        <f t="shared" si="385"/>
        <v>-3272270.761088694</v>
      </c>
      <c r="P1049" s="11">
        <f t="shared" si="386"/>
        <v>9.2741492833295205E-2</v>
      </c>
      <c r="Q1049" s="12">
        <f t="shared" si="387"/>
        <v>0.2227414928332952</v>
      </c>
      <c r="R1049" s="12">
        <f t="shared" si="389"/>
        <v>7.274149287297349E-2</v>
      </c>
      <c r="S1049" s="12">
        <f t="shared" si="390"/>
        <v>0.48494328594810132</v>
      </c>
      <c r="T1049" s="7">
        <f t="shared" si="371"/>
        <v>-97373470.409999996</v>
      </c>
      <c r="U1049" s="7">
        <f t="shared" si="372"/>
        <v>22474108.73</v>
      </c>
      <c r="V1049" s="7">
        <f t="shared" si="391"/>
        <v>93927581.079999998</v>
      </c>
      <c r="W1049" s="7">
        <f t="shared" si="374"/>
        <v>36521678.049999997</v>
      </c>
      <c r="X1049" s="7">
        <f t="shared" si="374"/>
        <v>10601679.99</v>
      </c>
      <c r="Y1049" s="7" t="str">
        <f t="shared" si="375"/>
        <v/>
      </c>
      <c r="Z1049" s="7" t="str">
        <f t="shared" si="376"/>
        <v/>
      </c>
      <c r="AA1049" s="7" t="str">
        <f t="shared" si="377"/>
        <v/>
      </c>
      <c r="AB1049" s="7" t="str">
        <f t="shared" si="377"/>
        <v/>
      </c>
      <c r="AC1049" s="8" t="str">
        <f t="shared" si="378"/>
        <v/>
      </c>
      <c r="AE1049" s="9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>
        <v>13080033.699999999</v>
      </c>
      <c r="AR1049" s="7">
        <v>87548866.069999993</v>
      </c>
      <c r="AS1049" s="7">
        <v>18111231.170000002</v>
      </c>
      <c r="AT1049" s="7">
        <v>0</v>
      </c>
      <c r="AU1049" s="7">
        <v>16885034.719999999</v>
      </c>
      <c r="AV1049" s="7">
        <v>-50366917.25</v>
      </c>
      <c r="AW1049" s="7">
        <v>21919861.02</v>
      </c>
      <c r="AX1049" s="7">
        <v>536087.68999999994</v>
      </c>
      <c r="AY1049" s="7">
        <v>22474108.73</v>
      </c>
      <c r="AZ1049" s="7">
        <v>93927581.079999998</v>
      </c>
      <c r="BA1049" s="7">
        <v>36521678.049999997</v>
      </c>
      <c r="BB1049" s="7">
        <v>10601679.99</v>
      </c>
      <c r="BC1049" s="7"/>
      <c r="BD1049" s="7"/>
      <c r="BE1049" s="7"/>
      <c r="BF1049" s="7"/>
    </row>
    <row r="1050" spans="1:58" hidden="1" x14ac:dyDescent="0.25">
      <c r="A1050" s="3" t="s">
        <v>570</v>
      </c>
      <c r="B1050" s="3" t="str">
        <f t="shared" si="388"/>
        <v>PB</v>
      </c>
      <c r="C1050" s="3" t="s">
        <v>1528</v>
      </c>
      <c r="D1050" s="3">
        <v>6</v>
      </c>
      <c r="E1050" s="11">
        <f t="shared" si="379"/>
        <v>0</v>
      </c>
      <c r="F1050" s="11">
        <f t="shared" si="380"/>
        <v>1</v>
      </c>
      <c r="G1050" s="7">
        <v>22.04567478050085</v>
      </c>
      <c r="H1050" s="11">
        <f t="shared" si="381"/>
        <v>0.44091349561001697</v>
      </c>
      <c r="I1050" s="7">
        <f t="shared" si="382"/>
        <v>-2915600.2438127752</v>
      </c>
      <c r="J1050" s="7">
        <v>6751611.9699999997</v>
      </c>
      <c r="K1050" s="12">
        <v>0.16159999999999999</v>
      </c>
      <c r="L1050" s="7">
        <v>-85695.41</v>
      </c>
      <c r="M1050" s="10">
        <f t="shared" si="383"/>
        <v>1.269258517532962E-2</v>
      </c>
      <c r="N1050" s="12">
        <f t="shared" si="384"/>
        <v>0.17429258517532961</v>
      </c>
      <c r="O1050" s="7">
        <f t="shared" si="385"/>
        <v>-174936.01462876651</v>
      </c>
      <c r="P1050" s="11">
        <f t="shared" si="386"/>
        <v>2.5910258973127348E-2</v>
      </c>
      <c r="Q1050" s="12">
        <f t="shared" si="387"/>
        <v>0.18751025897312734</v>
      </c>
      <c r="R1050" s="12">
        <f t="shared" si="389"/>
        <v>1.321767379779773E-2</v>
      </c>
      <c r="S1050" s="12">
        <f t="shared" si="390"/>
        <v>7.5836122256729421E-2</v>
      </c>
      <c r="T1050" s="7">
        <f t="shared" si="371"/>
        <v>-5214935.83</v>
      </c>
      <c r="U1050" s="7">
        <f t="shared" si="372"/>
        <v>10868553.619999999</v>
      </c>
      <c r="V1050" s="7">
        <f t="shared" si="391"/>
        <v>11515733.18</v>
      </c>
      <c r="W1050" s="7">
        <f t="shared" si="374"/>
        <v>4567756.2699999996</v>
      </c>
      <c r="X1050" s="7">
        <f t="shared" si="374"/>
        <v>0</v>
      </c>
      <c r="Y1050" s="7" t="str">
        <f t="shared" si="375"/>
        <v/>
      </c>
      <c r="Z1050" s="7" t="str">
        <f t="shared" si="376"/>
        <v/>
      </c>
      <c r="AA1050" s="7" t="str">
        <f t="shared" si="377"/>
        <v/>
      </c>
      <c r="AB1050" s="7" t="str">
        <f t="shared" si="377"/>
        <v/>
      </c>
      <c r="AC1050" s="8" t="str">
        <f t="shared" si="378"/>
        <v/>
      </c>
      <c r="AE1050" s="9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>
        <v>6615527.5899999999</v>
      </c>
      <c r="AR1050" s="7">
        <v>12105855.66</v>
      </c>
      <c r="AS1050" s="7">
        <v>2739508.61</v>
      </c>
      <c r="AT1050" s="7">
        <v>1046529.32</v>
      </c>
      <c r="AU1050" s="7">
        <v>8365890.3600000003</v>
      </c>
      <c r="AV1050" s="7">
        <v>14263415.73</v>
      </c>
      <c r="AW1050" s="7">
        <v>2999444.69</v>
      </c>
      <c r="AX1050" s="7">
        <v>1900045.49</v>
      </c>
      <c r="AY1050" s="7">
        <v>10868553.619999999</v>
      </c>
      <c r="AZ1050" s="7">
        <v>11515733.18</v>
      </c>
      <c r="BA1050" s="7">
        <v>4567756.2699999996</v>
      </c>
      <c r="BB1050" s="7">
        <v>0</v>
      </c>
      <c r="BC1050" s="7"/>
      <c r="BD1050" s="7"/>
      <c r="BE1050" s="7"/>
      <c r="BF1050" s="7"/>
    </row>
    <row r="1051" spans="1:58" hidden="1" x14ac:dyDescent="0.25">
      <c r="A1051" s="3" t="s">
        <v>842</v>
      </c>
      <c r="B1051" s="3" t="str">
        <f t="shared" si="388"/>
        <v>PR</v>
      </c>
      <c r="C1051" s="3" t="s">
        <v>1529</v>
      </c>
      <c r="D1051" s="3">
        <v>7</v>
      </c>
      <c r="E1051" s="11">
        <f t="shared" si="379"/>
        <v>0</v>
      </c>
      <c r="F1051" s="11">
        <f t="shared" si="380"/>
        <v>1</v>
      </c>
      <c r="G1051" s="7">
        <v>7.4388397078394215</v>
      </c>
      <c r="H1051" s="11">
        <f t="shared" si="381"/>
        <v>0.14877679415678843</v>
      </c>
      <c r="I1051" s="7">
        <f t="shared" si="382"/>
        <v>-12616313.196349371</v>
      </c>
      <c r="J1051" s="7">
        <v>4134561.9</v>
      </c>
      <c r="K1051" s="12">
        <v>0.11</v>
      </c>
      <c r="L1051" s="7">
        <v>-210035.74</v>
      </c>
      <c r="M1051" s="10">
        <f t="shared" si="383"/>
        <v>5.0799998906776556E-2</v>
      </c>
      <c r="N1051" s="12">
        <f t="shared" si="384"/>
        <v>0.16079999890677654</v>
      </c>
      <c r="O1051" s="7">
        <f t="shared" si="385"/>
        <v>-756978.79178096226</v>
      </c>
      <c r="P1051" s="11">
        <f t="shared" si="386"/>
        <v>0.18308561102470428</v>
      </c>
      <c r="Q1051" s="12">
        <f t="shared" si="387"/>
        <v>0.29308561102470426</v>
      </c>
      <c r="R1051" s="12">
        <f t="shared" si="389"/>
        <v>0.13228561211792772</v>
      </c>
      <c r="S1051" s="12">
        <f t="shared" si="390"/>
        <v>0.82267172274435163</v>
      </c>
      <c r="T1051" s="7">
        <f t="shared" si="371"/>
        <v>-14821392.449999999</v>
      </c>
      <c r="U1051" s="7">
        <f t="shared" si="372"/>
        <v>8472030.1699999999</v>
      </c>
      <c r="V1051" s="7">
        <f t="shared" si="391"/>
        <v>15042853.76</v>
      </c>
      <c r="W1051" s="7">
        <f t="shared" si="374"/>
        <v>8250568.8600000003</v>
      </c>
      <c r="X1051" s="7">
        <f t="shared" si="374"/>
        <v>0</v>
      </c>
      <c r="Y1051" s="7" t="str">
        <f t="shared" si="375"/>
        <v/>
      </c>
      <c r="Z1051" s="7" t="str">
        <f t="shared" si="376"/>
        <v/>
      </c>
      <c r="AA1051" s="7" t="str">
        <f t="shared" si="377"/>
        <v/>
      </c>
      <c r="AB1051" s="7" t="str">
        <f t="shared" si="377"/>
        <v/>
      </c>
      <c r="AC1051" s="8" t="str">
        <f t="shared" si="378"/>
        <v/>
      </c>
      <c r="AE1051" s="9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>
        <v>5849785.4000000004</v>
      </c>
      <c r="AR1051" s="7">
        <v>11903646.58</v>
      </c>
      <c r="AS1051" s="7">
        <v>6035869.7000000002</v>
      </c>
      <c r="AT1051" s="7">
        <v>0</v>
      </c>
      <c r="AU1051" s="7">
        <v>6668631.4199999999</v>
      </c>
      <c r="AV1051" s="7">
        <v>12528243.130000001</v>
      </c>
      <c r="AW1051" s="7">
        <v>7248105.4199999999</v>
      </c>
      <c r="AX1051" s="7">
        <v>0</v>
      </c>
      <c r="AY1051" s="7">
        <v>8472030.1699999999</v>
      </c>
      <c r="AZ1051" s="7">
        <v>15042853.76</v>
      </c>
      <c r="BA1051" s="7">
        <v>8250568.8600000003</v>
      </c>
      <c r="BB1051" s="7">
        <v>0</v>
      </c>
      <c r="BC1051" s="7"/>
      <c r="BD1051" s="7"/>
      <c r="BE1051" s="7"/>
      <c r="BF1051" s="7"/>
    </row>
    <row r="1052" spans="1:58" hidden="1" x14ac:dyDescent="0.25">
      <c r="A1052" s="3" t="s">
        <v>1441</v>
      </c>
      <c r="B1052" s="3" t="str">
        <f t="shared" si="388"/>
        <v>SP</v>
      </c>
      <c r="C1052" s="3" t="s">
        <v>1530</v>
      </c>
      <c r="D1052" s="3">
        <v>6</v>
      </c>
      <c r="E1052" s="11">
        <f t="shared" si="379"/>
        <v>0</v>
      </c>
      <c r="F1052" s="11">
        <f t="shared" si="380"/>
        <v>1</v>
      </c>
      <c r="G1052" s="7">
        <v>20.993395528997393</v>
      </c>
      <c r="H1052" s="11">
        <f t="shared" si="381"/>
        <v>0.41986791057994788</v>
      </c>
      <c r="I1052" s="7">
        <f t="shared" si="382"/>
        <v>-20268358.463653486</v>
      </c>
      <c r="J1052" s="7">
        <v>26806408.309999999</v>
      </c>
      <c r="K1052" s="12">
        <v>0.11</v>
      </c>
      <c r="L1052" s="7">
        <v>-659437.64</v>
      </c>
      <c r="M1052" s="10">
        <f t="shared" si="383"/>
        <v>2.4599999834890227E-2</v>
      </c>
      <c r="N1052" s="12">
        <f t="shared" si="384"/>
        <v>0.13459999983489024</v>
      </c>
      <c r="O1052" s="7">
        <f t="shared" si="385"/>
        <v>-1216101.507819209</v>
      </c>
      <c r="P1052" s="11">
        <f t="shared" si="386"/>
        <v>4.5366074177328276E-2</v>
      </c>
      <c r="Q1052" s="12">
        <f t="shared" si="387"/>
        <v>0.15536607417732828</v>
      </c>
      <c r="R1052" s="12">
        <f t="shared" si="389"/>
        <v>2.0766074342438046E-2</v>
      </c>
      <c r="S1052" s="12">
        <f t="shared" si="390"/>
        <v>0.15427989872147974</v>
      </c>
      <c r="T1052" s="7">
        <f t="shared" si="371"/>
        <v>-34937488.950000003</v>
      </c>
      <c r="U1052" s="7">
        <f t="shared" si="372"/>
        <v>57869577.460000001</v>
      </c>
      <c r="V1052" s="7">
        <f t="shared" si="391"/>
        <v>62527987.619999997</v>
      </c>
      <c r="W1052" s="7">
        <f t="shared" si="374"/>
        <v>35980153.700000003</v>
      </c>
      <c r="X1052" s="7">
        <f t="shared" si="374"/>
        <v>5701074.9100000001</v>
      </c>
      <c r="Y1052" s="7" t="str">
        <f t="shared" si="375"/>
        <v/>
      </c>
      <c r="Z1052" s="7" t="str">
        <f t="shared" si="376"/>
        <v/>
      </c>
      <c r="AA1052" s="7" t="str">
        <f t="shared" si="377"/>
        <v/>
      </c>
      <c r="AB1052" s="7" t="str">
        <f t="shared" si="377"/>
        <v/>
      </c>
      <c r="AC1052" s="8" t="str">
        <f t="shared" si="378"/>
        <v/>
      </c>
      <c r="AE1052" s="9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>
        <v>36530161.100000001</v>
      </c>
      <c r="AR1052" s="7">
        <v>39338477.57</v>
      </c>
      <c r="AS1052" s="7">
        <v>21753974.68</v>
      </c>
      <c r="AT1052" s="7">
        <v>5702597.6500000004</v>
      </c>
      <c r="AU1052" s="7">
        <v>45033501.100000001</v>
      </c>
      <c r="AV1052" s="7">
        <v>51664381.039999999</v>
      </c>
      <c r="AW1052" s="7">
        <v>28565330.350000001</v>
      </c>
      <c r="AX1052" s="7">
        <v>5830777.2199999997</v>
      </c>
      <c r="AY1052" s="7">
        <v>57869577.460000001</v>
      </c>
      <c r="AZ1052" s="7">
        <v>62527987.619999997</v>
      </c>
      <c r="BA1052" s="7">
        <v>35980153.700000003</v>
      </c>
      <c r="BB1052" s="7">
        <v>5701074.9100000001</v>
      </c>
      <c r="BC1052" s="7"/>
      <c r="BD1052" s="7"/>
      <c r="BE1052" s="7"/>
      <c r="BF1052" s="7"/>
    </row>
    <row r="1053" spans="1:58" hidden="1" x14ac:dyDescent="0.25">
      <c r="A1053" s="3" t="s">
        <v>223</v>
      </c>
      <c r="B1053" s="3" t="str">
        <f t="shared" si="388"/>
        <v>GO</v>
      </c>
      <c r="C1053" s="3" t="s">
        <v>1526</v>
      </c>
      <c r="D1053" s="3">
        <v>5</v>
      </c>
      <c r="E1053" s="11">
        <f t="shared" si="379"/>
        <v>0.1289733311624203</v>
      </c>
      <c r="F1053" s="11">
        <f t="shared" si="380"/>
        <v>0.87102666883757973</v>
      </c>
      <c r="G1053" s="7">
        <v>9.3642308151727214</v>
      </c>
      <c r="H1053" s="11">
        <f t="shared" si="381"/>
        <v>0.16312989546332218</v>
      </c>
      <c r="I1053" s="7">
        <f t="shared" si="382"/>
        <v>-274508502.97352362</v>
      </c>
      <c r="J1053" s="7">
        <v>104969870.56999999</v>
      </c>
      <c r="K1053" s="12">
        <v>0.11</v>
      </c>
      <c r="L1053" s="7">
        <v>0</v>
      </c>
      <c r="M1053" s="10">
        <f t="shared" si="383"/>
        <v>0</v>
      </c>
      <c r="N1053" s="12">
        <f t="shared" si="384"/>
        <v>0.11</v>
      </c>
      <c r="O1053" s="7">
        <f t="shared" si="385"/>
        <v>-16470510.178411417</v>
      </c>
      <c r="P1053" s="11">
        <f t="shared" si="386"/>
        <v>0.15690702569198584</v>
      </c>
      <c r="Q1053" s="12">
        <f t="shared" si="387"/>
        <v>0.26690702569198582</v>
      </c>
      <c r="R1053" s="12">
        <f t="shared" si="389"/>
        <v>0.15690702569198584</v>
      </c>
      <c r="S1053" s="12">
        <f t="shared" si="390"/>
        <v>1.4264275062907803</v>
      </c>
      <c r="T1053" s="7">
        <f t="shared" si="371"/>
        <v>-328018053.80000001</v>
      </c>
      <c r="U1053" s="7">
        <f t="shared" si="372"/>
        <v>8346427.1600000001</v>
      </c>
      <c r="V1053" s="7">
        <f t="shared" si="391"/>
        <v>285712472.72000003</v>
      </c>
      <c r="W1053" s="7">
        <f t="shared" si="374"/>
        <v>50652008.240000002</v>
      </c>
      <c r="X1053" s="7">
        <f t="shared" si="374"/>
        <v>0</v>
      </c>
      <c r="Y1053" s="7" t="str">
        <f t="shared" si="375"/>
        <v/>
      </c>
      <c r="Z1053" s="7" t="str">
        <f t="shared" si="376"/>
        <v/>
      </c>
      <c r="AA1053" s="7" t="str">
        <f t="shared" si="377"/>
        <v/>
      </c>
      <c r="AB1053" s="7" t="str">
        <f t="shared" si="377"/>
        <v/>
      </c>
      <c r="AC1053" s="8" t="str">
        <f t="shared" si="378"/>
        <v/>
      </c>
      <c r="AE1053" s="9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>
        <v>11225871.77</v>
      </c>
      <c r="AR1053" s="7">
        <v>278602103.55000001</v>
      </c>
      <c r="AS1053" s="7">
        <v>51863373.630000003</v>
      </c>
      <c r="AT1053" s="7">
        <v>0</v>
      </c>
      <c r="AU1053" s="7">
        <v>8346427.1600000001</v>
      </c>
      <c r="AV1053" s="7">
        <v>285712472.72000003</v>
      </c>
      <c r="AW1053" s="7">
        <v>50652008.240000002</v>
      </c>
      <c r="AX1053" s="7">
        <v>0</v>
      </c>
      <c r="AY1053" s="7"/>
      <c r="AZ1053" s="7"/>
      <c r="BA1053" s="7"/>
      <c r="BB1053" s="7"/>
      <c r="BC1053" s="7"/>
      <c r="BD1053" s="7"/>
      <c r="BE1053" s="7"/>
      <c r="BF1053" s="7"/>
    </row>
    <row r="1054" spans="1:58" hidden="1" x14ac:dyDescent="0.25">
      <c r="A1054" s="3" t="s">
        <v>571</v>
      </c>
      <c r="B1054" s="3" t="str">
        <f t="shared" si="388"/>
        <v>PB</v>
      </c>
      <c r="C1054" s="3" t="s">
        <v>1528</v>
      </c>
      <c r="D1054" s="3">
        <v>7</v>
      </c>
      <c r="E1054" s="11">
        <f t="shared" si="379"/>
        <v>0</v>
      </c>
      <c r="F1054" s="11">
        <f t="shared" si="380"/>
        <v>1</v>
      </c>
      <c r="G1054" s="7">
        <v>21.093161751373909</v>
      </c>
      <c r="H1054" s="11">
        <f t="shared" si="381"/>
        <v>0.42186323502747819</v>
      </c>
      <c r="I1054" s="7">
        <f t="shared" si="382"/>
        <v>-2429300.0798541992</v>
      </c>
      <c r="J1054" s="7">
        <v>4600073.18</v>
      </c>
      <c r="K1054" s="12">
        <v>0.11</v>
      </c>
      <c r="L1054" s="7">
        <v>-181242.88</v>
      </c>
      <c r="M1054" s="10">
        <f t="shared" si="383"/>
        <v>3.9399999284359215E-2</v>
      </c>
      <c r="N1054" s="12">
        <f t="shared" si="384"/>
        <v>0.14939999928435921</v>
      </c>
      <c r="O1054" s="7">
        <f t="shared" si="385"/>
        <v>-145758.00479125194</v>
      </c>
      <c r="P1054" s="11">
        <f t="shared" si="386"/>
        <v>3.1686018697479057E-2</v>
      </c>
      <c r="Q1054" s="12">
        <f t="shared" si="387"/>
        <v>0.14168601869747904</v>
      </c>
      <c r="R1054" s="12">
        <f t="shared" si="389"/>
        <v>-7.7139805868801647E-3</v>
      </c>
      <c r="S1054" s="12">
        <f t="shared" si="390"/>
        <v>-5.1633069771291118E-2</v>
      </c>
      <c r="T1054" s="7">
        <f t="shared" si="371"/>
        <v>-4201947.0600000005</v>
      </c>
      <c r="U1054" s="7">
        <f t="shared" si="372"/>
        <v>8498421.0199999996</v>
      </c>
      <c r="V1054" s="7">
        <f t="shared" si="391"/>
        <v>10954123.24</v>
      </c>
      <c r="W1054" s="7">
        <f t="shared" si="374"/>
        <v>1746244.84</v>
      </c>
      <c r="X1054" s="7">
        <f t="shared" si="374"/>
        <v>0</v>
      </c>
      <c r="Y1054" s="7" t="str">
        <f t="shared" si="375"/>
        <v/>
      </c>
      <c r="Z1054" s="7" t="str">
        <f t="shared" si="376"/>
        <v/>
      </c>
      <c r="AA1054" s="7" t="str">
        <f t="shared" si="377"/>
        <v/>
      </c>
      <c r="AB1054" s="7" t="str">
        <f t="shared" si="377"/>
        <v/>
      </c>
      <c r="AC1054" s="8" t="str">
        <f t="shared" si="378"/>
        <v/>
      </c>
      <c r="AE1054" s="9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>
        <v>5403754.9000000004</v>
      </c>
      <c r="AR1054" s="7">
        <v>7988622.0999999996</v>
      </c>
      <c r="AS1054" s="7">
        <v>1145063.3</v>
      </c>
      <c r="AT1054" s="7">
        <v>0</v>
      </c>
      <c r="AU1054" s="7">
        <v>6988839.75</v>
      </c>
      <c r="AV1054" s="7">
        <v>9201233</v>
      </c>
      <c r="AW1054" s="7">
        <v>2495864.48</v>
      </c>
      <c r="AX1054" s="7">
        <v>0</v>
      </c>
      <c r="AY1054" s="7">
        <v>8498421.0199999996</v>
      </c>
      <c r="AZ1054" s="7">
        <v>10954123.24</v>
      </c>
      <c r="BA1054" s="7">
        <v>1746244.84</v>
      </c>
      <c r="BB1054" s="7">
        <v>0</v>
      </c>
      <c r="BC1054" s="7"/>
      <c r="BD1054" s="7"/>
      <c r="BE1054" s="7"/>
      <c r="BF1054" s="7"/>
    </row>
    <row r="1055" spans="1:58" hidden="1" x14ac:dyDescent="0.25">
      <c r="A1055" s="3" t="s">
        <v>25</v>
      </c>
      <c r="B1055" s="3" t="str">
        <f t="shared" si="388"/>
        <v>AL</v>
      </c>
      <c r="C1055" s="3" t="s">
        <v>1528</v>
      </c>
      <c r="D1055" s="3">
        <v>6</v>
      </c>
      <c r="E1055" s="11">
        <f t="shared" si="379"/>
        <v>0.30657945182076585</v>
      </c>
      <c r="F1055" s="11">
        <f t="shared" si="380"/>
        <v>0.69342054817923415</v>
      </c>
      <c r="G1055" s="7">
        <v>7.0903032621522559</v>
      </c>
      <c r="H1055" s="11">
        <f t="shared" si="381"/>
        <v>9.8331239495972583E-2</v>
      </c>
      <c r="I1055" s="7">
        <f t="shared" si="382"/>
        <v>-65107118.97811389</v>
      </c>
      <c r="J1055" s="7">
        <v>14757321.17</v>
      </c>
      <c r="K1055" s="12">
        <v>0.14000000000000001</v>
      </c>
      <c r="L1055" s="7">
        <v>-400615.66</v>
      </c>
      <c r="M1055" s="10">
        <f t="shared" si="383"/>
        <v>2.7146909346555882E-2</v>
      </c>
      <c r="N1055" s="12">
        <f t="shared" si="384"/>
        <v>0.16714690934655591</v>
      </c>
      <c r="O1055" s="7">
        <f t="shared" si="385"/>
        <v>-3906427.1386868334</v>
      </c>
      <c r="P1055" s="11">
        <f t="shared" si="386"/>
        <v>0.2647111283739062</v>
      </c>
      <c r="Q1055" s="12">
        <f t="shared" si="387"/>
        <v>0.40471112837390621</v>
      </c>
      <c r="R1055" s="12">
        <f t="shared" si="389"/>
        <v>0.23756421902735031</v>
      </c>
      <c r="S1055" s="12">
        <f t="shared" si="390"/>
        <v>1.421289929655797</v>
      </c>
      <c r="T1055" s="7">
        <f t="shared" si="371"/>
        <v>-72207357.99000001</v>
      </c>
      <c r="U1055" s="7">
        <f t="shared" si="372"/>
        <v>9180765.4800000004</v>
      </c>
      <c r="V1055" s="7">
        <f t="shared" si="391"/>
        <v>50070065.759999998</v>
      </c>
      <c r="W1055" s="7">
        <f t="shared" si="374"/>
        <v>31318057.710000001</v>
      </c>
      <c r="X1055" s="7">
        <f t="shared" si="374"/>
        <v>0</v>
      </c>
      <c r="Y1055" s="7" t="str">
        <f t="shared" si="375"/>
        <v/>
      </c>
      <c r="Z1055" s="7" t="str">
        <f t="shared" si="376"/>
        <v/>
      </c>
      <c r="AA1055" s="7" t="str">
        <f t="shared" si="377"/>
        <v/>
      </c>
      <c r="AB1055" s="7" t="str">
        <f t="shared" si="377"/>
        <v/>
      </c>
      <c r="AC1055" s="8" t="str">
        <f t="shared" si="378"/>
        <v/>
      </c>
      <c r="AE1055" s="9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>
        <v>5503761.3700000001</v>
      </c>
      <c r="AR1055" s="7">
        <v>40141061.149999999</v>
      </c>
      <c r="AS1055" s="7">
        <v>7199637.7599999998</v>
      </c>
      <c r="AT1055" s="7">
        <v>0</v>
      </c>
      <c r="AU1055" s="7">
        <v>7288818.9699999997</v>
      </c>
      <c r="AV1055" s="7">
        <v>44357599.32</v>
      </c>
      <c r="AW1055" s="7">
        <v>15978349.66</v>
      </c>
      <c r="AX1055" s="7">
        <v>0</v>
      </c>
      <c r="AY1055" s="7">
        <v>9180765.4800000004</v>
      </c>
      <c r="AZ1055" s="7">
        <v>50070065.759999998</v>
      </c>
      <c r="BA1055" s="7">
        <v>31318057.710000001</v>
      </c>
      <c r="BB1055" s="7">
        <v>0</v>
      </c>
      <c r="BC1055" s="7"/>
      <c r="BD1055" s="7"/>
      <c r="BE1055" s="7"/>
      <c r="BF1055" s="7"/>
    </row>
    <row r="1056" spans="1:58" hidden="1" x14ac:dyDescent="0.25">
      <c r="A1056" s="3" t="s">
        <v>572</v>
      </c>
      <c r="B1056" s="3" t="str">
        <f t="shared" si="388"/>
        <v>PB</v>
      </c>
      <c r="C1056" s="3" t="s">
        <v>1528</v>
      </c>
      <c r="D1056" s="3">
        <v>7</v>
      </c>
      <c r="E1056" s="11">
        <f t="shared" si="379"/>
        <v>0</v>
      </c>
      <c r="F1056" s="11">
        <f t="shared" si="380"/>
        <v>1</v>
      </c>
      <c r="G1056" s="7">
        <v>8.7118034206028589</v>
      </c>
      <c r="H1056" s="11">
        <f t="shared" si="381"/>
        <v>0.17423606841205719</v>
      </c>
      <c r="I1056" s="7">
        <f t="shared" si="382"/>
        <v>-2728044.4593298859</v>
      </c>
      <c r="J1056" s="7">
        <v>5433593.5</v>
      </c>
      <c r="K1056" s="12">
        <v>0.1188</v>
      </c>
      <c r="L1056" s="7">
        <v>-95459.68</v>
      </c>
      <c r="M1056" s="10">
        <f t="shared" si="383"/>
        <v>1.756842502112092E-2</v>
      </c>
      <c r="N1056" s="12">
        <f t="shared" si="384"/>
        <v>0.13636842502112093</v>
      </c>
      <c r="O1056" s="7">
        <f t="shared" si="385"/>
        <v>-163682.66755979316</v>
      </c>
      <c r="P1056" s="11">
        <f t="shared" si="386"/>
        <v>3.0124201885877763E-2</v>
      </c>
      <c r="Q1056" s="12">
        <f t="shared" si="387"/>
        <v>0.14892420188587777</v>
      </c>
      <c r="R1056" s="12">
        <f t="shared" si="389"/>
        <v>1.255577686475684E-2</v>
      </c>
      <c r="S1056" s="12">
        <f t="shared" si="390"/>
        <v>9.2072463715938468E-2</v>
      </c>
      <c r="T1056" s="7">
        <f t="shared" si="371"/>
        <v>-3303661.4400000013</v>
      </c>
      <c r="U1056" s="7">
        <f t="shared" si="372"/>
        <v>8207916.7699999996</v>
      </c>
      <c r="V1056" s="7">
        <f t="shared" si="391"/>
        <v>10454129.710000001</v>
      </c>
      <c r="W1056" s="7">
        <f t="shared" si="374"/>
        <v>1057448.5</v>
      </c>
      <c r="X1056" s="7">
        <f t="shared" si="374"/>
        <v>0</v>
      </c>
      <c r="Y1056" s="7" t="str">
        <f t="shared" si="375"/>
        <v/>
      </c>
      <c r="Z1056" s="7" t="str">
        <f t="shared" si="376"/>
        <v/>
      </c>
      <c r="AA1056" s="7" t="str">
        <f t="shared" si="377"/>
        <v/>
      </c>
      <c r="AB1056" s="7" t="str">
        <f t="shared" si="377"/>
        <v/>
      </c>
      <c r="AC1056" s="8" t="str">
        <f t="shared" si="378"/>
        <v/>
      </c>
      <c r="AE1056" s="9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>
        <v>6471195.0499999998</v>
      </c>
      <c r="AR1056" s="7">
        <v>7924116.9800000004</v>
      </c>
      <c r="AS1056" s="7">
        <v>726217.2</v>
      </c>
      <c r="AT1056" s="7">
        <v>0</v>
      </c>
      <c r="AU1056" s="7">
        <v>8207916.7699999996</v>
      </c>
      <c r="AV1056" s="7">
        <v>10454129.710000001</v>
      </c>
      <c r="AW1056" s="7">
        <v>1057448.5</v>
      </c>
      <c r="AX1056" s="7">
        <v>0</v>
      </c>
      <c r="AY1056" s="7"/>
      <c r="AZ1056" s="7"/>
      <c r="BA1056" s="7"/>
      <c r="BB1056" s="7"/>
      <c r="BC1056" s="7"/>
      <c r="BD1056" s="7"/>
      <c r="BE1056" s="7"/>
      <c r="BF1056" s="7"/>
    </row>
    <row r="1057" spans="1:58" hidden="1" x14ac:dyDescent="0.25">
      <c r="A1057" s="3" t="s">
        <v>410</v>
      </c>
      <c r="B1057" s="3" t="str">
        <f t="shared" si="388"/>
        <v>MG</v>
      </c>
      <c r="C1057" s="3" t="s">
        <v>1530</v>
      </c>
      <c r="D1057" s="3">
        <v>6</v>
      </c>
      <c r="E1057" s="11">
        <f t="shared" si="379"/>
        <v>0</v>
      </c>
      <c r="F1057" s="11">
        <f t="shared" si="380"/>
        <v>1</v>
      </c>
      <c r="G1057" s="7">
        <v>12.314741133490385</v>
      </c>
      <c r="H1057" s="11">
        <f t="shared" si="381"/>
        <v>0.24629482266980771</v>
      </c>
      <c r="I1057" s="7">
        <f t="shared" si="382"/>
        <v>-22602385.741593029</v>
      </c>
      <c r="J1057" s="7">
        <v>6529889.0800000001</v>
      </c>
      <c r="K1057" s="12">
        <v>0.15390000000000001</v>
      </c>
      <c r="L1057" s="7">
        <v>-560902.17000000004</v>
      </c>
      <c r="M1057" s="10">
        <f t="shared" si="383"/>
        <v>8.5897656626044872E-2</v>
      </c>
      <c r="N1057" s="12">
        <f t="shared" si="384"/>
        <v>0.23979765662604488</v>
      </c>
      <c r="O1057" s="7">
        <f t="shared" si="385"/>
        <v>-1356143.1444955817</v>
      </c>
      <c r="P1057" s="11">
        <f t="shared" si="386"/>
        <v>0.20768241663541118</v>
      </c>
      <c r="Q1057" s="12">
        <f t="shared" si="387"/>
        <v>0.36158241663541119</v>
      </c>
      <c r="R1057" s="12">
        <f t="shared" si="389"/>
        <v>0.12178476000936631</v>
      </c>
      <c r="S1057" s="12">
        <f t="shared" si="390"/>
        <v>0.50786467942547464</v>
      </c>
      <c r="T1057" s="7">
        <f t="shared" si="371"/>
        <v>-29988364.710000001</v>
      </c>
      <c r="U1057" s="7">
        <f t="shared" si="372"/>
        <v>21855794.41</v>
      </c>
      <c r="V1057" s="7">
        <f t="shared" si="391"/>
        <v>31285101.530000001</v>
      </c>
      <c r="W1057" s="7">
        <f t="shared" si="374"/>
        <v>20868008.75</v>
      </c>
      <c r="X1057" s="7">
        <f t="shared" si="374"/>
        <v>308951.15999999997</v>
      </c>
      <c r="Y1057" s="7" t="str">
        <f t="shared" si="375"/>
        <v/>
      </c>
      <c r="Z1057" s="7" t="str">
        <f t="shared" si="376"/>
        <v/>
      </c>
      <c r="AA1057" s="7" t="str">
        <f t="shared" si="377"/>
        <v/>
      </c>
      <c r="AB1057" s="7" t="str">
        <f t="shared" si="377"/>
        <v/>
      </c>
      <c r="AC1057" s="8" t="str">
        <f t="shared" si="378"/>
        <v/>
      </c>
      <c r="AE1057" s="9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>
        <v>19746670.579999998</v>
      </c>
      <c r="AR1057" s="7">
        <v>28849407.789999999</v>
      </c>
      <c r="AS1057" s="7">
        <v>11511808.109999999</v>
      </c>
      <c r="AT1057" s="7">
        <v>0</v>
      </c>
      <c r="AU1057" s="7">
        <v>21855794.41</v>
      </c>
      <c r="AV1057" s="7">
        <v>31285101.530000001</v>
      </c>
      <c r="AW1057" s="7">
        <v>20868008.75</v>
      </c>
      <c r="AX1057" s="7">
        <v>308951.15999999997</v>
      </c>
      <c r="AY1057" s="7"/>
      <c r="AZ1057" s="7"/>
      <c r="BA1057" s="7"/>
      <c r="BB1057" s="7"/>
      <c r="BC1057" s="7"/>
      <c r="BD1057" s="7"/>
      <c r="BE1057" s="7"/>
      <c r="BF1057" s="7"/>
    </row>
    <row r="1058" spans="1:58" hidden="1" x14ac:dyDescent="0.25">
      <c r="A1058" s="3" t="s">
        <v>1301</v>
      </c>
      <c r="B1058" s="3" t="str">
        <f t="shared" si="388"/>
        <v>SC</v>
      </c>
      <c r="C1058" s="3" t="s">
        <v>1529</v>
      </c>
      <c r="D1058" s="3">
        <v>6</v>
      </c>
      <c r="E1058" s="11">
        <f t="shared" si="379"/>
        <v>0.46720001373878622</v>
      </c>
      <c r="F1058" s="11">
        <f t="shared" si="380"/>
        <v>0.53279998626121383</v>
      </c>
      <c r="G1058" s="7">
        <v>37.346746441055323</v>
      </c>
      <c r="H1058" s="11">
        <f t="shared" si="381"/>
        <v>0.39796691981390625</v>
      </c>
      <c r="I1058" s="7">
        <f t="shared" si="382"/>
        <v>-1497590.9526527489</v>
      </c>
      <c r="J1058" s="7">
        <v>30416808.411428571</v>
      </c>
      <c r="K1058" s="12">
        <v>0.11</v>
      </c>
      <c r="L1058" s="7">
        <v>0</v>
      </c>
      <c r="M1058" s="10">
        <f t="shared" si="383"/>
        <v>0</v>
      </c>
      <c r="N1058" s="12">
        <f t="shared" si="384"/>
        <v>0.11</v>
      </c>
      <c r="O1058" s="7">
        <f t="shared" si="385"/>
        <v>-89855.457159164929</v>
      </c>
      <c r="P1058" s="11">
        <f t="shared" si="386"/>
        <v>2.9541382496068636E-3</v>
      </c>
      <c r="Q1058" s="12">
        <f t="shared" si="387"/>
        <v>0.11295413824960686</v>
      </c>
      <c r="R1058" s="12">
        <f t="shared" si="389"/>
        <v>2.954138249606858E-3</v>
      </c>
      <c r="S1058" s="12">
        <f t="shared" si="390"/>
        <v>2.6855802269153184E-2</v>
      </c>
      <c r="T1058" s="7">
        <f t="shared" si="371"/>
        <v>-2487555.9199999943</v>
      </c>
      <c r="U1058" s="7">
        <f t="shared" si="372"/>
        <v>64020733.700000003</v>
      </c>
      <c r="V1058" s="7">
        <f>IF(SUM($BC1058:$BF1058)&lt;&gt;0,BD1058,IF(SUM($AY1058:$BB1058)&lt;&gt;0,AZ1058,IF(SUM($AU1058:$AX1058)&lt;&gt;0,AV1058,IF(SUM($AQ1058:$AT1058)&lt;&gt;0,AR1058,""))))*-1</f>
        <v>1325369.76</v>
      </c>
      <c r="W1058" s="7">
        <f t="shared" si="374"/>
        <v>65182919.859999999</v>
      </c>
      <c r="X1058" s="7">
        <f t="shared" si="374"/>
        <v>0</v>
      </c>
      <c r="Y1058" s="7" t="str">
        <f t="shared" si="375"/>
        <v/>
      </c>
      <c r="Z1058" s="7" t="str">
        <f t="shared" si="376"/>
        <v/>
      </c>
      <c r="AA1058" s="7" t="str">
        <f t="shared" si="377"/>
        <v/>
      </c>
      <c r="AB1058" s="7" t="str">
        <f t="shared" si="377"/>
        <v/>
      </c>
      <c r="AC1058" s="8" t="str">
        <f t="shared" si="378"/>
        <v/>
      </c>
      <c r="AE1058" s="9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>
        <v>62342522.689999998</v>
      </c>
      <c r="AR1058" s="7">
        <v>21642093.260000002</v>
      </c>
      <c r="AS1058" s="7">
        <v>40497108.109999999</v>
      </c>
      <c r="AT1058" s="7">
        <v>0</v>
      </c>
      <c r="AU1058" s="7">
        <v>71072540.290000007</v>
      </c>
      <c r="AV1058" s="7">
        <v>19959261.84</v>
      </c>
      <c r="AW1058" s="7">
        <v>49907353.549999997</v>
      </c>
      <c r="AX1058" s="7">
        <v>0</v>
      </c>
      <c r="AY1058" s="7">
        <v>64020733.700000003</v>
      </c>
      <c r="AZ1058" s="7">
        <v>-1325369.76</v>
      </c>
      <c r="BA1058" s="7">
        <v>65182919.859999999</v>
      </c>
      <c r="BB1058" s="7">
        <v>0</v>
      </c>
      <c r="BC1058" s="7"/>
      <c r="BD1058" s="7"/>
      <c r="BE1058" s="7"/>
      <c r="BF1058" s="7"/>
    </row>
    <row r="1059" spans="1:58" hidden="1" x14ac:dyDescent="0.25">
      <c r="A1059" s="3" t="s">
        <v>411</v>
      </c>
      <c r="B1059" s="3" t="str">
        <f t="shared" si="388"/>
        <v>MG</v>
      </c>
      <c r="C1059" s="3" t="s">
        <v>1530</v>
      </c>
      <c r="D1059" s="3">
        <v>6</v>
      </c>
      <c r="E1059" s="11">
        <f t="shared" si="379"/>
        <v>0.11304118361406168</v>
      </c>
      <c r="F1059" s="11">
        <f t="shared" si="380"/>
        <v>0.88695881638593832</v>
      </c>
      <c r="G1059" s="7">
        <v>9.253452076157421</v>
      </c>
      <c r="H1059" s="11">
        <f t="shared" si="381"/>
        <v>0.16414861801905178</v>
      </c>
      <c r="I1059" s="7">
        <f t="shared" si="382"/>
        <v>-57272511.617793113</v>
      </c>
      <c r="J1059" s="7">
        <v>19242300.649999999</v>
      </c>
      <c r="K1059" s="12">
        <v>0.12</v>
      </c>
      <c r="L1059" s="7">
        <v>-885145.83</v>
      </c>
      <c r="M1059" s="10">
        <f t="shared" si="383"/>
        <v>4.6000000005196884E-2</v>
      </c>
      <c r="N1059" s="12">
        <f t="shared" si="384"/>
        <v>0.16600000000519688</v>
      </c>
      <c r="O1059" s="7">
        <f t="shared" si="385"/>
        <v>-3436350.6970675867</v>
      </c>
      <c r="P1059" s="11">
        <f t="shared" si="386"/>
        <v>0.17858315175361253</v>
      </c>
      <c r="Q1059" s="12">
        <f t="shared" si="387"/>
        <v>0.2985831517536125</v>
      </c>
      <c r="R1059" s="12">
        <f t="shared" si="389"/>
        <v>0.13258315174841562</v>
      </c>
      <c r="S1059" s="12">
        <f t="shared" si="390"/>
        <v>0.79869368520641504</v>
      </c>
      <c r="T1059" s="7">
        <f t="shared" si="371"/>
        <v>-68519970</v>
      </c>
      <c r="U1059" s="7">
        <f t="shared" si="372"/>
        <v>21589120.760000002</v>
      </c>
      <c r="V1059" s="7">
        <f t="shared" ref="V1059:V1065" si="392">IF(SUM($BC1059:$BF1059)&lt;&gt;0,BD1059,IF(SUM($AY1059:$BB1059)&lt;&gt;0,AZ1059,IF(SUM($AU1059:$AX1059)&lt;&gt;0,AV1059,IF(SUM($AQ1059:$AT1059)&lt;&gt;0,AR1059,""))))</f>
        <v>60774391.490000002</v>
      </c>
      <c r="W1059" s="7">
        <f t="shared" si="374"/>
        <v>34633014.640000001</v>
      </c>
      <c r="X1059" s="7">
        <f t="shared" si="374"/>
        <v>5298315.37</v>
      </c>
      <c r="Y1059" s="7" t="str">
        <f t="shared" si="375"/>
        <v/>
      </c>
      <c r="Z1059" s="7" t="str">
        <f t="shared" si="376"/>
        <v/>
      </c>
      <c r="AA1059" s="7" t="str">
        <f t="shared" si="377"/>
        <v/>
      </c>
      <c r="AB1059" s="7" t="str">
        <f t="shared" si="377"/>
        <v/>
      </c>
      <c r="AC1059" s="8" t="str">
        <f t="shared" si="378"/>
        <v/>
      </c>
      <c r="AE1059" s="9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>
        <v>13323999.35</v>
      </c>
      <c r="AR1059" s="7">
        <v>40113915.939999998</v>
      </c>
      <c r="AS1059" s="7">
        <v>25020273.300000001</v>
      </c>
      <c r="AT1059" s="7">
        <v>4336209.87</v>
      </c>
      <c r="AU1059" s="7">
        <v>16653674.050000001</v>
      </c>
      <c r="AV1059" s="7">
        <v>55065396.369999997</v>
      </c>
      <c r="AW1059" s="7">
        <v>29626444.77</v>
      </c>
      <c r="AX1059" s="7">
        <v>5625313.5499999998</v>
      </c>
      <c r="AY1059" s="7">
        <v>21589120.760000002</v>
      </c>
      <c r="AZ1059" s="7">
        <v>60774391.490000002</v>
      </c>
      <c r="BA1059" s="7">
        <v>34633014.640000001</v>
      </c>
      <c r="BB1059" s="7">
        <v>5298315.37</v>
      </c>
      <c r="BC1059" s="7"/>
      <c r="BD1059" s="7"/>
      <c r="BE1059" s="7"/>
      <c r="BF1059" s="7"/>
    </row>
    <row r="1060" spans="1:58" hidden="1" x14ac:dyDescent="0.25">
      <c r="A1060" s="3" t="s">
        <v>478</v>
      </c>
      <c r="B1060" s="3" t="str">
        <f t="shared" si="388"/>
        <v>MS</v>
      </c>
      <c r="C1060" s="3" t="s">
        <v>1526</v>
      </c>
      <c r="D1060" s="3">
        <v>5</v>
      </c>
      <c r="E1060" s="11">
        <f t="shared" si="379"/>
        <v>6.6258595457122319E-3</v>
      </c>
      <c r="F1060" s="11">
        <f t="shared" si="380"/>
        <v>0.99337414045428774</v>
      </c>
      <c r="G1060" s="7">
        <v>37.378131697214272</v>
      </c>
      <c r="H1060" s="11">
        <f t="shared" si="381"/>
        <v>0.74260938893014794</v>
      </c>
      <c r="I1060" s="7">
        <f t="shared" si="382"/>
        <v>-45042507.73610273</v>
      </c>
      <c r="J1060" s="7">
        <v>63995704.769999996</v>
      </c>
      <c r="K1060" s="12">
        <v>0.11</v>
      </c>
      <c r="L1060" s="7">
        <v>-4754516.84</v>
      </c>
      <c r="M1060" s="10">
        <f t="shared" si="383"/>
        <v>7.4294311736821897E-2</v>
      </c>
      <c r="N1060" s="12">
        <f t="shared" si="384"/>
        <v>0.1842943117368219</v>
      </c>
      <c r="O1060" s="7">
        <f t="shared" si="385"/>
        <v>-2702550.4641661639</v>
      </c>
      <c r="P1060" s="11">
        <f t="shared" si="386"/>
        <v>4.2230185195695658E-2</v>
      </c>
      <c r="Q1060" s="12">
        <f t="shared" si="387"/>
        <v>0.15223018519569564</v>
      </c>
      <c r="R1060" s="12">
        <f t="shared" si="389"/>
        <v>-3.2064126541126253E-2</v>
      </c>
      <c r="S1060" s="12">
        <f t="shared" si="390"/>
        <v>-0.17398326751893911</v>
      </c>
      <c r="T1060" s="7">
        <f t="shared" si="371"/>
        <v>-174996700.73000002</v>
      </c>
      <c r="U1060" s="7">
        <f t="shared" si="372"/>
        <v>86297129.409999996</v>
      </c>
      <c r="V1060" s="7">
        <f t="shared" si="392"/>
        <v>173837197.16999999</v>
      </c>
      <c r="W1060" s="7">
        <f t="shared" si="374"/>
        <v>101488112.54000001</v>
      </c>
      <c r="X1060" s="7">
        <f t="shared" si="374"/>
        <v>14031479.57</v>
      </c>
      <c r="Y1060" s="7" t="str">
        <f t="shared" si="375"/>
        <v/>
      </c>
      <c r="Z1060" s="7" t="str">
        <f t="shared" si="376"/>
        <v/>
      </c>
      <c r="AA1060" s="7" t="str">
        <f t="shared" si="377"/>
        <v/>
      </c>
      <c r="AB1060" s="7" t="str">
        <f t="shared" si="377"/>
        <v/>
      </c>
      <c r="AC1060" s="8" t="str">
        <f t="shared" si="378"/>
        <v/>
      </c>
      <c r="AE1060" s="9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>
        <v>57172982.240000002</v>
      </c>
      <c r="AR1060" s="7">
        <v>125468951.23999999</v>
      </c>
      <c r="AS1060" s="7">
        <v>72588696.840000004</v>
      </c>
      <c r="AT1060" s="7">
        <v>11345489.1</v>
      </c>
      <c r="AU1060" s="7">
        <v>71517111.480000004</v>
      </c>
      <c r="AV1060" s="7">
        <v>128207572.23</v>
      </c>
      <c r="AW1060" s="7">
        <v>101174847.53</v>
      </c>
      <c r="AX1060" s="7">
        <v>11142238.939999999</v>
      </c>
      <c r="AY1060" s="7">
        <v>86297129.409999996</v>
      </c>
      <c r="AZ1060" s="7">
        <v>173837197.16999999</v>
      </c>
      <c r="BA1060" s="7">
        <v>101488112.54000001</v>
      </c>
      <c r="BB1060" s="7">
        <v>14031479.57</v>
      </c>
      <c r="BC1060" s="7"/>
      <c r="BD1060" s="7"/>
      <c r="BE1060" s="7"/>
      <c r="BF1060" s="7"/>
    </row>
    <row r="1061" spans="1:58" hidden="1" x14ac:dyDescent="0.25">
      <c r="A1061" s="3" t="s">
        <v>1442</v>
      </c>
      <c r="B1061" s="3" t="str">
        <f t="shared" si="388"/>
        <v>SP</v>
      </c>
      <c r="C1061" s="3" t="s">
        <v>1530</v>
      </c>
      <c r="D1061" s="3">
        <v>7</v>
      </c>
      <c r="E1061" s="11">
        <f t="shared" si="379"/>
        <v>0</v>
      </c>
      <c r="F1061" s="11">
        <f t="shared" si="380"/>
        <v>1</v>
      </c>
      <c r="G1061" s="7">
        <v>21.977028607279269</v>
      </c>
      <c r="H1061" s="11">
        <f t="shared" si="381"/>
        <v>0.4395405721455854</v>
      </c>
      <c r="I1061" s="7">
        <f t="shared" si="382"/>
        <v>-5840101.3085503522</v>
      </c>
      <c r="J1061" s="7">
        <v>5369562.3799999999</v>
      </c>
      <c r="K1061" s="12">
        <v>0.12</v>
      </c>
      <c r="L1061" s="7">
        <v>-84839.09</v>
      </c>
      <c r="M1061" s="10">
        <f t="shared" si="383"/>
        <v>1.5800000818688691E-2</v>
      </c>
      <c r="N1061" s="12">
        <f t="shared" si="384"/>
        <v>0.13580000081868868</v>
      </c>
      <c r="O1061" s="7">
        <f t="shared" si="385"/>
        <v>-350406.07851302112</v>
      </c>
      <c r="P1061" s="11">
        <f t="shared" si="386"/>
        <v>6.5257846676328418E-2</v>
      </c>
      <c r="Q1061" s="12">
        <f t="shared" si="387"/>
        <v>0.18525784667632841</v>
      </c>
      <c r="R1061" s="12">
        <f t="shared" si="389"/>
        <v>4.9457845857639737E-2</v>
      </c>
      <c r="S1061" s="12">
        <f t="shared" si="390"/>
        <v>0.36419621177817696</v>
      </c>
      <c r="T1061" s="7">
        <f t="shared" si="371"/>
        <v>-10420203.530000001</v>
      </c>
      <c r="U1061" s="7">
        <f t="shared" si="372"/>
        <v>12818170.369999999</v>
      </c>
      <c r="V1061" s="7">
        <f t="shared" si="392"/>
        <v>16165282.619999999</v>
      </c>
      <c r="W1061" s="7">
        <f t="shared" si="374"/>
        <v>7073091.2800000003</v>
      </c>
      <c r="X1061" s="7">
        <f t="shared" si="374"/>
        <v>0</v>
      </c>
      <c r="Y1061" s="7" t="str">
        <f t="shared" si="375"/>
        <v/>
      </c>
      <c r="Z1061" s="7" t="str">
        <f t="shared" si="376"/>
        <v/>
      </c>
      <c r="AA1061" s="7" t="str">
        <f t="shared" si="377"/>
        <v/>
      </c>
      <c r="AB1061" s="7" t="str">
        <f t="shared" si="377"/>
        <v/>
      </c>
      <c r="AC1061" s="8" t="str">
        <f t="shared" si="378"/>
        <v/>
      </c>
      <c r="AE1061" s="9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>
        <v>9360730.9700000007</v>
      </c>
      <c r="AR1061" s="7">
        <v>18873127.949999999</v>
      </c>
      <c r="AS1061" s="7">
        <v>3708508.42</v>
      </c>
      <c r="AT1061" s="7">
        <v>0</v>
      </c>
      <c r="AU1061" s="7">
        <v>10603453.65</v>
      </c>
      <c r="AV1061" s="7">
        <v>14604600.67</v>
      </c>
      <c r="AW1061" s="7">
        <v>7605854.6399999997</v>
      </c>
      <c r="AX1061" s="7">
        <v>0</v>
      </c>
      <c r="AY1061" s="7">
        <v>12818170.369999999</v>
      </c>
      <c r="AZ1061" s="7">
        <v>16165282.619999999</v>
      </c>
      <c r="BA1061" s="7">
        <v>7073091.2800000003</v>
      </c>
      <c r="BB1061" s="7">
        <v>0</v>
      </c>
      <c r="BC1061" s="7"/>
      <c r="BD1061" s="7"/>
      <c r="BE1061" s="7"/>
      <c r="BF1061" s="7"/>
    </row>
    <row r="1062" spans="1:58" hidden="1" x14ac:dyDescent="0.25">
      <c r="A1062" s="3" t="s">
        <v>1157</v>
      </c>
      <c r="B1062" s="3" t="str">
        <f t="shared" si="388"/>
        <v>RS</v>
      </c>
      <c r="C1062" s="3" t="s">
        <v>1529</v>
      </c>
      <c r="D1062" s="3">
        <v>7</v>
      </c>
      <c r="E1062" s="11">
        <f t="shared" si="379"/>
        <v>0</v>
      </c>
      <c r="F1062" s="11">
        <f t="shared" si="380"/>
        <v>1</v>
      </c>
      <c r="G1062" s="7">
        <v>12.211580056784021</v>
      </c>
      <c r="H1062" s="11">
        <f t="shared" si="381"/>
        <v>0.2442316011356804</v>
      </c>
      <c r="I1062" s="7">
        <f t="shared" si="382"/>
        <v>-6394978.3304996751</v>
      </c>
      <c r="J1062" s="7">
        <v>3683761.76</v>
      </c>
      <c r="K1062" s="12">
        <v>0.21</v>
      </c>
      <c r="L1062" s="7">
        <v>-287764.15999999997</v>
      </c>
      <c r="M1062" s="10">
        <f t="shared" si="383"/>
        <v>7.8116930124167414E-2</v>
      </c>
      <c r="N1062" s="12">
        <f t="shared" si="384"/>
        <v>0.28811693012416739</v>
      </c>
      <c r="O1062" s="7">
        <f t="shared" si="385"/>
        <v>-383698.6998299805</v>
      </c>
      <c r="P1062" s="11">
        <f t="shared" si="386"/>
        <v>0.10415947741147639</v>
      </c>
      <c r="Q1062" s="12">
        <f t="shared" si="387"/>
        <v>0.31415947741147637</v>
      </c>
      <c r="R1062" s="12">
        <f t="shared" si="389"/>
        <v>2.6042547287308981E-2</v>
      </c>
      <c r="S1062" s="12">
        <f t="shared" si="390"/>
        <v>9.0388812889564019E-2</v>
      </c>
      <c r="T1062" s="7">
        <f t="shared" si="371"/>
        <v>-8461558.2500000019</v>
      </c>
      <c r="U1062" s="7">
        <f t="shared" si="372"/>
        <v>15528741.869999999</v>
      </c>
      <c r="V1062" s="7">
        <f t="shared" si="392"/>
        <v>18611079.460000001</v>
      </c>
      <c r="W1062" s="7">
        <f t="shared" si="374"/>
        <v>5733041.4400000004</v>
      </c>
      <c r="X1062" s="7">
        <f t="shared" si="374"/>
        <v>353820.78</v>
      </c>
      <c r="Y1062" s="7" t="str">
        <f t="shared" si="375"/>
        <v/>
      </c>
      <c r="Z1062" s="7" t="str">
        <f t="shared" si="376"/>
        <v/>
      </c>
      <c r="AA1062" s="7" t="str">
        <f t="shared" si="377"/>
        <v/>
      </c>
      <c r="AB1062" s="7" t="str">
        <f t="shared" si="377"/>
        <v/>
      </c>
      <c r="AC1062" s="8" t="str">
        <f t="shared" si="378"/>
        <v/>
      </c>
      <c r="AE1062" s="9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>
        <v>10499722.15</v>
      </c>
      <c r="AR1062" s="7">
        <v>13127023.84</v>
      </c>
      <c r="AS1062" s="7">
        <v>3149250.47</v>
      </c>
      <c r="AT1062" s="7">
        <v>333177.23</v>
      </c>
      <c r="AU1062" s="7">
        <v>12505875.939999999</v>
      </c>
      <c r="AV1062" s="7">
        <v>15428834.92</v>
      </c>
      <c r="AW1062" s="7">
        <v>4384074.58</v>
      </c>
      <c r="AX1062" s="7">
        <v>469113.08</v>
      </c>
      <c r="AY1062" s="7">
        <v>15528741.869999999</v>
      </c>
      <c r="AZ1062" s="7">
        <v>18611079.460000001</v>
      </c>
      <c r="BA1062" s="7">
        <v>5733041.4400000004</v>
      </c>
      <c r="BB1062" s="7">
        <v>353820.78</v>
      </c>
      <c r="BC1062" s="7"/>
      <c r="BD1062" s="7"/>
      <c r="BE1062" s="7"/>
      <c r="BF1062" s="7"/>
    </row>
    <row r="1063" spans="1:58" x14ac:dyDescent="0.25">
      <c r="A1063" s="3" t="s">
        <v>517</v>
      </c>
      <c r="B1063" s="3" t="str">
        <f t="shared" si="388"/>
        <v>MT</v>
      </c>
      <c r="C1063" s="3" t="s">
        <v>1526</v>
      </c>
      <c r="D1063" s="3">
        <v>7</v>
      </c>
      <c r="E1063" s="11">
        <f t="shared" si="379"/>
        <v>0.29559075332912826</v>
      </c>
      <c r="F1063" s="11">
        <f t="shared" si="380"/>
        <v>0.70440924667087179</v>
      </c>
      <c r="G1063" s="7">
        <v>16.499977101785252</v>
      </c>
      <c r="H1063" s="11">
        <f t="shared" si="381"/>
        <v>0.23245472880710366</v>
      </c>
      <c r="I1063" s="7">
        <f t="shared" si="382"/>
        <v>-5073252.9055551905</v>
      </c>
      <c r="J1063" s="7">
        <v>1529643.96</v>
      </c>
      <c r="K1063" s="12">
        <v>0.14219999999999999</v>
      </c>
      <c r="L1063" s="7">
        <v>-15296.44</v>
      </c>
      <c r="M1063" s="10">
        <f t="shared" si="383"/>
        <v>1.0000000261498762E-2</v>
      </c>
      <c r="N1063" s="12">
        <f t="shared" si="384"/>
        <v>0.15220000026149877</v>
      </c>
      <c r="O1063" s="7">
        <f t="shared" si="385"/>
        <v>-304395.17433331144</v>
      </c>
      <c r="P1063" s="11">
        <f t="shared" si="386"/>
        <v>0.19899740220156295</v>
      </c>
      <c r="Q1063" s="12">
        <f t="shared" si="387"/>
        <v>0.34119740220156292</v>
      </c>
      <c r="R1063" s="12">
        <f t="shared" si="389"/>
        <v>0.18899740194006415</v>
      </c>
      <c r="S1063" s="12">
        <f t="shared" si="390"/>
        <v>1.2417700500351039</v>
      </c>
      <c r="T1063" s="7">
        <f t="shared" si="371"/>
        <v>-6609711.6299999999</v>
      </c>
      <c r="U1063" s="7">
        <f t="shared" si="372"/>
        <v>1926460.48</v>
      </c>
      <c r="V1063" s="7">
        <f t="shared" si="392"/>
        <v>4655941.99</v>
      </c>
      <c r="W1063" s="7">
        <f t="shared" si="374"/>
        <v>4023484.02</v>
      </c>
      <c r="X1063" s="7">
        <f t="shared" si="374"/>
        <v>143253.9</v>
      </c>
      <c r="Y1063" s="7" t="str">
        <f t="shared" si="375"/>
        <v/>
      </c>
      <c r="Z1063" s="7" t="str">
        <f t="shared" si="376"/>
        <v/>
      </c>
      <c r="AA1063" s="7" t="str">
        <f t="shared" si="377"/>
        <v/>
      </c>
      <c r="AB1063" s="7" t="str">
        <f t="shared" si="377"/>
        <v/>
      </c>
      <c r="AC1063" s="8" t="str">
        <f t="shared" si="378"/>
        <v/>
      </c>
      <c r="AE1063" s="9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>
        <v>1101656.97</v>
      </c>
      <c r="AR1063" s="7">
        <v>2987830.64</v>
      </c>
      <c r="AS1063" s="7">
        <v>3359893.37</v>
      </c>
      <c r="AT1063" s="7">
        <v>175973.5</v>
      </c>
      <c r="AU1063" s="7">
        <v>1386639.7</v>
      </c>
      <c r="AV1063" s="7">
        <v>3728239.95</v>
      </c>
      <c r="AW1063" s="7">
        <v>3921845.14</v>
      </c>
      <c r="AX1063" s="7">
        <v>175948.86</v>
      </c>
      <c r="AY1063" s="7">
        <v>1926460.48</v>
      </c>
      <c r="AZ1063" s="7">
        <v>4655941.99</v>
      </c>
      <c r="BA1063" s="7">
        <v>4023484.02</v>
      </c>
      <c r="BB1063" s="7">
        <v>143253.9</v>
      </c>
      <c r="BC1063" s="7"/>
      <c r="BD1063" s="7"/>
      <c r="BE1063" s="7"/>
      <c r="BF1063" s="7"/>
    </row>
    <row r="1064" spans="1:58" x14ac:dyDescent="0.25">
      <c r="A1064" s="26" t="s">
        <v>518</v>
      </c>
      <c r="B1064" s="3" t="str">
        <f t="shared" si="388"/>
        <v>MT</v>
      </c>
      <c r="C1064" s="3" t="s">
        <v>1526</v>
      </c>
      <c r="D1064" s="3">
        <v>6</v>
      </c>
      <c r="E1064" s="11">
        <f t="shared" si="379"/>
        <v>0</v>
      </c>
      <c r="F1064" s="11">
        <f t="shared" si="380"/>
        <v>1</v>
      </c>
      <c r="G1064" s="7">
        <v>21.612116748224647</v>
      </c>
      <c r="H1064" s="11">
        <f t="shared" si="381"/>
        <v>0.43224233496449294</v>
      </c>
      <c r="I1064" s="7">
        <f t="shared" si="382"/>
        <v>-24024545.503876176</v>
      </c>
      <c r="J1064" s="7">
        <v>23068068.119999997</v>
      </c>
      <c r="K1064" s="12">
        <v>0.11</v>
      </c>
      <c r="L1064" s="7">
        <v>-1213862.8899999999</v>
      </c>
      <c r="M1064" s="10">
        <f t="shared" si="383"/>
        <v>5.2620916657844519E-2</v>
      </c>
      <c r="N1064" s="12">
        <f t="shared" si="384"/>
        <v>0.16262091665784451</v>
      </c>
      <c r="O1064" s="7">
        <f t="shared" si="385"/>
        <v>-1441472.7302325706</v>
      </c>
      <c r="P1064" s="11">
        <f t="shared" si="386"/>
        <v>6.2487795802146723E-2</v>
      </c>
      <c r="Q1064" s="12">
        <f t="shared" si="387"/>
        <v>0.17248779580214674</v>
      </c>
      <c r="R1064" s="12">
        <f t="shared" si="389"/>
        <v>9.8668791443022319E-3</v>
      </c>
      <c r="S1064" s="12">
        <f t="shared" si="390"/>
        <v>6.0674108516201697E-2</v>
      </c>
      <c r="T1064" s="7">
        <f t="shared" ref="T1064:T1111" si="393">IF(SUM(U1064:X1064)&lt;&gt;0,U1064-V1064-W1064+X1064,"")</f>
        <v>-42314788.480000004</v>
      </c>
      <c r="U1064" s="7">
        <f t="shared" ref="U1064:U1111" si="394">IF(SUM($BC1064:$BF1064)&lt;&gt;0,BC1064,IF(SUM($AY1064:$BB1064)&lt;&gt;0,AY1064,IF(SUM($AU1064:$AX1064)&lt;&gt;0,AU1064,IF(SUM($AQ1064:$AT1064)&lt;&gt;0,AQ1064,""))))</f>
        <v>30308148.719999999</v>
      </c>
      <c r="V1064" s="7">
        <f t="shared" si="392"/>
        <v>46786334.530000001</v>
      </c>
      <c r="W1064" s="7">
        <f t="shared" ref="W1064:X1111" si="395">IF(SUM($BC1064:$BF1064)&lt;&gt;0,BE1064,IF(SUM($AY1064:$BB1064)&lt;&gt;0,BA1064,IF(SUM($AU1064:$AX1064)&lt;&gt;0,AW1064,IF(SUM($AQ1064:$AT1064)&lt;&gt;0,AS1064,""))))</f>
        <v>25836602.670000002</v>
      </c>
      <c r="X1064" s="7">
        <f t="shared" si="395"/>
        <v>0</v>
      </c>
      <c r="Y1064" s="7" t="str">
        <f t="shared" ref="Y1064:Y1111" si="396">IF(SUM(AA1064:AC1064)&lt;&gt;0,AA1064-(AB1064/3)-(AC1064/3),"")</f>
        <v/>
      </c>
      <c r="Z1064" s="7" t="str">
        <f t="shared" ref="Z1064:Z1111" si="397">IF(SUM(AA1064:AC1064)&lt;&gt;0,AA1064-AB1064-AC1064,"")</f>
        <v/>
      </c>
      <c r="AA1064" s="7" t="str">
        <f t="shared" ref="AA1064:AB1111" si="398">IF(SUM($AN1064:$AP1064)&lt;&gt;0,AN1064,IF(SUM($AK1064:$AM1064)&lt;&gt;0,AK1064,IF(SUM($AH1064:$AJ1064)&lt;&gt;0,AH1064,IF(SUM($AE1064:$AG1064)&lt;&gt;0,AE1064,""))))</f>
        <v/>
      </c>
      <c r="AB1064" s="7" t="str">
        <f t="shared" si="398"/>
        <v/>
      </c>
      <c r="AC1064" s="8" t="str">
        <f t="shared" ref="AC1064:AC1111" si="399">IF(SUM($AN1064:$AP1064)&lt;&gt;0,AP1064,IF(SUM($AK1064:$AM1064)&lt;&gt;0,AM1064,IF(SUM($AH1064:$AJ1064)&lt;&gt;0,AJ1064,IF(SUM($AE1064:$AG1064)&lt;&gt;0,AG1064,""))))</f>
        <v/>
      </c>
      <c r="AE1064" s="9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>
        <v>17361247.890000001</v>
      </c>
      <c r="AR1064" s="7">
        <v>28458412.079999998</v>
      </c>
      <c r="AS1064" s="7">
        <v>19046493.239999998</v>
      </c>
      <c r="AT1064" s="7">
        <v>0</v>
      </c>
      <c r="AU1064" s="7">
        <v>21931115.460000001</v>
      </c>
      <c r="AV1064" s="7">
        <v>37025018.109999999</v>
      </c>
      <c r="AW1064" s="7">
        <v>20824485.640000001</v>
      </c>
      <c r="AX1064" s="7">
        <v>0</v>
      </c>
      <c r="AY1064" s="7">
        <v>30308148.719999999</v>
      </c>
      <c r="AZ1064" s="7">
        <v>46786334.530000001</v>
      </c>
      <c r="BA1064" s="7">
        <v>25836602.670000002</v>
      </c>
      <c r="BB1064" s="7">
        <v>0</v>
      </c>
      <c r="BC1064" s="7"/>
      <c r="BD1064" s="7"/>
      <c r="BE1064" s="7"/>
      <c r="BF1064" s="7"/>
    </row>
    <row r="1065" spans="1:58" hidden="1" x14ac:dyDescent="0.25">
      <c r="A1065" s="3" t="s">
        <v>1443</v>
      </c>
      <c r="B1065" s="3" t="str">
        <f t="shared" si="388"/>
        <v>SP</v>
      </c>
      <c r="C1065" s="3" t="s">
        <v>1530</v>
      </c>
      <c r="D1065" s="3">
        <v>7</v>
      </c>
      <c r="E1065" s="11">
        <f t="shared" si="379"/>
        <v>0</v>
      </c>
      <c r="F1065" s="11">
        <f t="shared" si="380"/>
        <v>1</v>
      </c>
      <c r="G1065" s="7">
        <v>17.236949724709</v>
      </c>
      <c r="H1065" s="11">
        <f t="shared" si="381"/>
        <v>0.34473899449418</v>
      </c>
      <c r="I1065" s="7">
        <f t="shared" si="382"/>
        <v>-19399265.096320018</v>
      </c>
      <c r="J1065" s="7">
        <v>7168180.46</v>
      </c>
      <c r="K1065" s="12">
        <v>0.12590000000000001</v>
      </c>
      <c r="L1065" s="7">
        <v>-888854.38</v>
      </c>
      <c r="M1065" s="10">
        <f t="shared" si="383"/>
        <v>0.12400000041293603</v>
      </c>
      <c r="N1065" s="12">
        <f t="shared" si="384"/>
        <v>0.24990000041293603</v>
      </c>
      <c r="O1065" s="7">
        <f t="shared" si="385"/>
        <v>-1163955.9057792011</v>
      </c>
      <c r="P1065" s="11">
        <f t="shared" si="386"/>
        <v>0.16237815332277517</v>
      </c>
      <c r="Q1065" s="12">
        <f t="shared" si="387"/>
        <v>0.28827815332277518</v>
      </c>
      <c r="R1065" s="12">
        <f t="shared" si="389"/>
        <v>3.8378152909839147E-2</v>
      </c>
      <c r="S1065" s="12">
        <f t="shared" si="390"/>
        <v>0.15357404100209249</v>
      </c>
      <c r="T1065" s="7">
        <f t="shared" si="393"/>
        <v>-29605401.409999996</v>
      </c>
      <c r="U1065" s="7">
        <f t="shared" si="394"/>
        <v>6085428.6500000004</v>
      </c>
      <c r="V1065" s="7">
        <f t="shared" si="392"/>
        <v>30603611.41</v>
      </c>
      <c r="W1065" s="7">
        <f t="shared" si="395"/>
        <v>14689797.970000001</v>
      </c>
      <c r="X1065" s="7">
        <f t="shared" si="395"/>
        <v>9602579.3200000003</v>
      </c>
      <c r="Y1065" s="7" t="str">
        <f t="shared" si="396"/>
        <v/>
      </c>
      <c r="Z1065" s="7" t="str">
        <f t="shared" si="397"/>
        <v/>
      </c>
      <c r="AA1065" s="7" t="str">
        <f t="shared" si="398"/>
        <v/>
      </c>
      <c r="AB1065" s="7" t="str">
        <f t="shared" si="398"/>
        <v/>
      </c>
      <c r="AC1065" s="8" t="str">
        <f t="shared" si="399"/>
        <v/>
      </c>
      <c r="AE1065" s="9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>
        <v>5999331.6799999997</v>
      </c>
      <c r="AR1065" s="7">
        <v>27650974.879999999</v>
      </c>
      <c r="AS1065" s="7">
        <v>9821558.3399999999</v>
      </c>
      <c r="AT1065" s="7">
        <v>6593112.6100000003</v>
      </c>
      <c r="AU1065" s="7">
        <v>6085428.6500000004</v>
      </c>
      <c r="AV1065" s="7">
        <v>30603611.41</v>
      </c>
      <c r="AW1065" s="7">
        <v>14689797.970000001</v>
      </c>
      <c r="AX1065" s="7">
        <v>9602579.3200000003</v>
      </c>
      <c r="AY1065" s="7"/>
      <c r="AZ1065" s="7"/>
      <c r="BA1065" s="7"/>
      <c r="BB1065" s="7"/>
      <c r="BC1065" s="7"/>
      <c r="BD1065" s="7"/>
      <c r="BE1065" s="7"/>
      <c r="BF1065" s="7"/>
    </row>
    <row r="1066" spans="1:58" hidden="1" x14ac:dyDescent="0.25">
      <c r="A1066" s="3" t="s">
        <v>50</v>
      </c>
      <c r="B1066" s="3" t="str">
        <f t="shared" si="388"/>
        <v>BA</v>
      </c>
      <c r="C1066" s="3" t="s">
        <v>1528</v>
      </c>
      <c r="D1066" s="3">
        <v>6</v>
      </c>
      <c r="E1066" s="11">
        <f t="shared" si="379"/>
        <v>0.10152572166880483</v>
      </c>
      <c r="F1066" s="11">
        <f t="shared" si="380"/>
        <v>0.8984742783311952</v>
      </c>
      <c r="G1066" s="7">
        <v>7.9359358818474197</v>
      </c>
      <c r="H1066" s="11">
        <f t="shared" si="381"/>
        <v>0.14260468528650994</v>
      </c>
      <c r="I1066" s="7">
        <f t="shared" si="382"/>
        <v>-10515402.101164298</v>
      </c>
      <c r="J1066" s="7">
        <v>9727660.3900000006</v>
      </c>
      <c r="K1066" s="12">
        <v>0.11</v>
      </c>
      <c r="L1066" s="7">
        <v>-166342.99</v>
      </c>
      <c r="M1066" s="10">
        <f t="shared" si="383"/>
        <v>1.7099999725627753E-2</v>
      </c>
      <c r="N1066" s="12">
        <f t="shared" si="384"/>
        <v>0.12709999972562774</v>
      </c>
      <c r="O1066" s="7">
        <f t="shared" si="385"/>
        <v>-630924.12606985786</v>
      </c>
      <c r="P1066" s="11">
        <f t="shared" si="386"/>
        <v>6.4858773926610921E-2</v>
      </c>
      <c r="Q1066" s="12">
        <f t="shared" si="387"/>
        <v>0.17485877392661092</v>
      </c>
      <c r="R1066" s="12">
        <f t="shared" si="389"/>
        <v>4.7758774200983178E-2</v>
      </c>
      <c r="S1066" s="12">
        <f t="shared" si="390"/>
        <v>0.37575746895421402</v>
      </c>
      <c r="T1066" s="7">
        <f t="shared" si="393"/>
        <v>-12264356.85</v>
      </c>
      <c r="U1066" s="7">
        <f t="shared" si="394"/>
        <v>0</v>
      </c>
      <c r="V1066" s="7">
        <f>IF(SUM($BC1066:$BF1066)&lt;&gt;0,BD1066,IF(SUM($AY1066:$BB1066)&lt;&gt;0,AZ1066,IF(SUM($AU1066:$AX1066)&lt;&gt;0,AV1066,IF(SUM($AQ1066:$AT1066)&lt;&gt;0,AR1066,""))))*-1</f>
        <v>11019209.17</v>
      </c>
      <c r="W1066" s="7">
        <f t="shared" si="395"/>
        <v>1245147.68</v>
      </c>
      <c r="X1066" s="7">
        <f t="shared" si="395"/>
        <v>0</v>
      </c>
      <c r="Y1066" s="7" t="str">
        <f t="shared" si="396"/>
        <v/>
      </c>
      <c r="Z1066" s="7" t="str">
        <f t="shared" si="397"/>
        <v/>
      </c>
      <c r="AA1066" s="7" t="str">
        <f t="shared" si="398"/>
        <v/>
      </c>
      <c r="AB1066" s="7" t="str">
        <f t="shared" si="398"/>
        <v/>
      </c>
      <c r="AC1066" s="8" t="str">
        <f t="shared" si="399"/>
        <v/>
      </c>
      <c r="AE1066" s="9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>
        <v>0</v>
      </c>
      <c r="AR1066" s="7">
        <v>-11019209.17</v>
      </c>
      <c r="AS1066" s="7">
        <v>1245147.68</v>
      </c>
      <c r="AT1066" s="7">
        <v>0</v>
      </c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</row>
    <row r="1067" spans="1:58" hidden="1" x14ac:dyDescent="0.25">
      <c r="A1067" s="3" t="s">
        <v>1158</v>
      </c>
      <c r="B1067" s="3" t="str">
        <f t="shared" si="388"/>
        <v>RS</v>
      </c>
      <c r="C1067" s="3" t="s">
        <v>1529</v>
      </c>
      <c r="D1067" s="3">
        <v>6</v>
      </c>
      <c r="E1067" s="11">
        <f t="shared" si="379"/>
        <v>0</v>
      </c>
      <c r="F1067" s="11">
        <f t="shared" si="380"/>
        <v>1</v>
      </c>
      <c r="G1067" s="7">
        <v>6.755553363244597</v>
      </c>
      <c r="H1067" s="11">
        <f t="shared" si="381"/>
        <v>0.13511106726489194</v>
      </c>
      <c r="I1067" s="7">
        <f t="shared" si="382"/>
        <v>-52507182.814701483</v>
      </c>
      <c r="J1067" s="7">
        <v>24878654.140000001</v>
      </c>
      <c r="K1067" s="12">
        <v>0.11</v>
      </c>
      <c r="L1067" s="7">
        <v>-2443083.84</v>
      </c>
      <c r="M1067" s="10">
        <f t="shared" si="383"/>
        <v>9.8200000138753477E-2</v>
      </c>
      <c r="N1067" s="12">
        <f t="shared" si="384"/>
        <v>0.20820000013875348</v>
      </c>
      <c r="O1067" s="7">
        <f t="shared" si="385"/>
        <v>-3150430.968882089</v>
      </c>
      <c r="P1067" s="11">
        <f t="shared" si="386"/>
        <v>0.12663188897412314</v>
      </c>
      <c r="Q1067" s="12">
        <f t="shared" si="387"/>
        <v>0.23663188897412313</v>
      </c>
      <c r="R1067" s="12">
        <f t="shared" si="389"/>
        <v>2.8431888835369651E-2</v>
      </c>
      <c r="S1067" s="12">
        <f t="shared" si="390"/>
        <v>0.13656046501643337</v>
      </c>
      <c r="T1067" s="7">
        <f t="shared" si="393"/>
        <v>-60709740.670000002</v>
      </c>
      <c r="U1067" s="7">
        <f t="shared" si="394"/>
        <v>93936672.909999996</v>
      </c>
      <c r="V1067" s="7">
        <f t="shared" ref="V1067:V1091" si="400">IF(SUM($BC1067:$BF1067)&lt;&gt;0,BD1067,IF(SUM($AY1067:$BB1067)&lt;&gt;0,AZ1067,IF(SUM($AU1067:$AX1067)&lt;&gt;0,AV1067,IF(SUM($AQ1067:$AT1067)&lt;&gt;0,AR1067,""))))</f>
        <v>118074256</v>
      </c>
      <c r="W1067" s="7">
        <f t="shared" si="395"/>
        <v>53023491</v>
      </c>
      <c r="X1067" s="7">
        <f t="shared" si="395"/>
        <v>16451333.42</v>
      </c>
      <c r="Y1067" s="7" t="str">
        <f t="shared" si="396"/>
        <v/>
      </c>
      <c r="Z1067" s="7" t="str">
        <f t="shared" si="397"/>
        <v/>
      </c>
      <c r="AA1067" s="7" t="str">
        <f t="shared" si="398"/>
        <v/>
      </c>
      <c r="AB1067" s="7" t="str">
        <f t="shared" si="398"/>
        <v/>
      </c>
      <c r="AC1067" s="8" t="str">
        <f t="shared" si="399"/>
        <v/>
      </c>
      <c r="AE1067" s="9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>
        <v>68466576.560000002</v>
      </c>
      <c r="AR1067" s="7">
        <v>-31318076.949999999</v>
      </c>
      <c r="AS1067" s="7">
        <v>10409076.15</v>
      </c>
      <c r="AT1067" s="7">
        <v>11618316.890000001</v>
      </c>
      <c r="AU1067" s="7">
        <v>78070183.909999996</v>
      </c>
      <c r="AV1067" s="7">
        <v>115769683.5</v>
      </c>
      <c r="AW1067" s="7">
        <v>33439409.02</v>
      </c>
      <c r="AX1067" s="7">
        <v>13286322.51</v>
      </c>
      <c r="AY1067" s="7">
        <v>93936672.909999996</v>
      </c>
      <c r="AZ1067" s="7">
        <v>118074256</v>
      </c>
      <c r="BA1067" s="7">
        <v>53023491</v>
      </c>
      <c r="BB1067" s="7">
        <v>16451333.42</v>
      </c>
      <c r="BC1067" s="7"/>
      <c r="BD1067" s="7"/>
      <c r="BE1067" s="7"/>
      <c r="BF1067" s="7"/>
    </row>
    <row r="1068" spans="1:58" hidden="1" x14ac:dyDescent="0.25">
      <c r="A1068" s="3" t="s">
        <v>224</v>
      </c>
      <c r="B1068" s="3" t="str">
        <f t="shared" si="388"/>
        <v>GO</v>
      </c>
      <c r="C1068" s="3" t="s">
        <v>1526</v>
      </c>
      <c r="D1068" s="3">
        <v>7</v>
      </c>
      <c r="E1068" s="11">
        <f t="shared" si="379"/>
        <v>0</v>
      </c>
      <c r="F1068" s="11">
        <f t="shared" si="380"/>
        <v>1</v>
      </c>
      <c r="G1068" s="7">
        <v>20.710187926637619</v>
      </c>
      <c r="H1068" s="11">
        <f t="shared" si="381"/>
        <v>0.41420375853275238</v>
      </c>
      <c r="I1068" s="7">
        <f t="shared" si="382"/>
        <v>-16143873.203645909</v>
      </c>
      <c r="J1068" s="7">
        <v>6825362.7000000002</v>
      </c>
      <c r="K1068" s="12">
        <v>0.11</v>
      </c>
      <c r="L1068" s="7">
        <v>-45729.93</v>
      </c>
      <c r="M1068" s="10">
        <f t="shared" si="383"/>
        <v>6.6999999868138874E-3</v>
      </c>
      <c r="N1068" s="12">
        <f t="shared" si="384"/>
        <v>0.11669999998681389</v>
      </c>
      <c r="O1068" s="7">
        <f t="shared" si="385"/>
        <v>-968632.39221875451</v>
      </c>
      <c r="P1068" s="11">
        <f t="shared" si="386"/>
        <v>0.14191661817748594</v>
      </c>
      <c r="Q1068" s="12">
        <f t="shared" si="387"/>
        <v>0.25191661817748595</v>
      </c>
      <c r="R1068" s="12">
        <f t="shared" si="389"/>
        <v>0.13521661819067204</v>
      </c>
      <c r="S1068" s="12">
        <f t="shared" si="390"/>
        <v>1.1586685364691549</v>
      </c>
      <c r="T1068" s="7">
        <f t="shared" si="393"/>
        <v>-27558854.190000001</v>
      </c>
      <c r="U1068" s="7">
        <f t="shared" si="394"/>
        <v>5167175.03</v>
      </c>
      <c r="V1068" s="7">
        <f t="shared" si="400"/>
        <v>29878039.550000001</v>
      </c>
      <c r="W1068" s="7">
        <f t="shared" si="395"/>
        <v>6259419.3200000003</v>
      </c>
      <c r="X1068" s="7">
        <f t="shared" si="395"/>
        <v>3411429.65</v>
      </c>
      <c r="Y1068" s="7" t="str">
        <f t="shared" si="396"/>
        <v/>
      </c>
      <c r="Z1068" s="7" t="str">
        <f t="shared" si="397"/>
        <v/>
      </c>
      <c r="AA1068" s="7" t="str">
        <f t="shared" si="398"/>
        <v/>
      </c>
      <c r="AB1068" s="7" t="str">
        <f t="shared" si="398"/>
        <v/>
      </c>
      <c r="AC1068" s="8" t="str">
        <f t="shared" si="399"/>
        <v/>
      </c>
      <c r="AE1068" s="9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>
        <v>2850683.5</v>
      </c>
      <c r="AR1068" s="7">
        <v>8788687.3699999992</v>
      </c>
      <c r="AS1068" s="7">
        <v>3288511.19</v>
      </c>
      <c r="AT1068" s="7">
        <v>0</v>
      </c>
      <c r="AU1068" s="7">
        <v>3896627.17</v>
      </c>
      <c r="AV1068" s="7">
        <v>10450529.039999999</v>
      </c>
      <c r="AW1068" s="7">
        <v>4735104.3</v>
      </c>
      <c r="AX1068" s="7">
        <v>3250149.68</v>
      </c>
      <c r="AY1068" s="7">
        <v>5167175.03</v>
      </c>
      <c r="AZ1068" s="7">
        <v>29878039.550000001</v>
      </c>
      <c r="BA1068" s="7">
        <v>6259419.3200000003</v>
      </c>
      <c r="BB1068" s="7">
        <v>3411429.65</v>
      </c>
      <c r="BC1068" s="7"/>
      <c r="BD1068" s="7"/>
      <c r="BE1068" s="7"/>
      <c r="BF1068" s="7"/>
    </row>
    <row r="1069" spans="1:58" hidden="1" x14ac:dyDescent="0.25">
      <c r="A1069" s="3" t="s">
        <v>541</v>
      </c>
      <c r="B1069" s="3" t="str">
        <f t="shared" si="388"/>
        <v>PA</v>
      </c>
      <c r="C1069" s="3" t="s">
        <v>1527</v>
      </c>
      <c r="D1069" s="3">
        <v>5</v>
      </c>
      <c r="E1069" s="11">
        <f t="shared" si="379"/>
        <v>0.20826529281103145</v>
      </c>
      <c r="F1069" s="11">
        <f t="shared" si="380"/>
        <v>0.79173470718896855</v>
      </c>
      <c r="G1069" s="7">
        <v>8.002094029399581</v>
      </c>
      <c r="H1069" s="11">
        <f t="shared" si="381"/>
        <v>0.12671071146530541</v>
      </c>
      <c r="I1069" s="7">
        <f t="shared" si="382"/>
        <v>-4376023.0116075799</v>
      </c>
      <c r="J1069" s="7">
        <v>9581788.4499999993</v>
      </c>
      <c r="K1069" s="12">
        <v>0.11</v>
      </c>
      <c r="L1069" s="7">
        <v>-330571.7</v>
      </c>
      <c r="M1069" s="10">
        <f t="shared" si="383"/>
        <v>3.4499999840843912E-2</v>
      </c>
      <c r="N1069" s="12">
        <f t="shared" si="384"/>
        <v>0.14449999984084391</v>
      </c>
      <c r="O1069" s="7">
        <f t="shared" si="385"/>
        <v>-262561.38069645478</v>
      </c>
      <c r="P1069" s="11">
        <f t="shared" si="386"/>
        <v>2.7402126655849391E-2</v>
      </c>
      <c r="Q1069" s="12">
        <f t="shared" si="387"/>
        <v>0.13740212665584939</v>
      </c>
      <c r="R1069" s="12">
        <f t="shared" si="389"/>
        <v>-7.0978731849945242E-3</v>
      </c>
      <c r="S1069" s="12">
        <f t="shared" si="390"/>
        <v>-4.9120229708043639E-2</v>
      </c>
      <c r="T1069" s="7">
        <f t="shared" si="393"/>
        <v>-5010966.09</v>
      </c>
      <c r="U1069" s="7">
        <f t="shared" si="394"/>
        <v>4170060.99</v>
      </c>
      <c r="V1069" s="7">
        <f t="shared" si="400"/>
        <v>3967355.77</v>
      </c>
      <c r="W1069" s="7">
        <f t="shared" si="395"/>
        <v>5213671.3099999996</v>
      </c>
      <c r="X1069" s="7">
        <f t="shared" si="395"/>
        <v>0</v>
      </c>
      <c r="Y1069" s="7">
        <f t="shared" si="396"/>
        <v>-77115625.186666667</v>
      </c>
      <c r="Z1069" s="7">
        <f t="shared" si="397"/>
        <v>-237206956.88</v>
      </c>
      <c r="AA1069" s="7">
        <f t="shared" si="398"/>
        <v>2930040.66</v>
      </c>
      <c r="AB1069" s="7">
        <f t="shared" si="398"/>
        <v>240136997.53999999</v>
      </c>
      <c r="AC1069" s="8">
        <f t="shared" si="399"/>
        <v>0</v>
      </c>
      <c r="AE1069" s="9">
        <v>2930040.66</v>
      </c>
      <c r="AF1069" s="7">
        <v>240136997.53999999</v>
      </c>
      <c r="AG1069" s="7">
        <v>0</v>
      </c>
      <c r="AH1069" s="7"/>
      <c r="AI1069" s="7"/>
      <c r="AJ1069" s="7"/>
      <c r="AK1069" s="7"/>
      <c r="AL1069" s="7"/>
      <c r="AM1069" s="7"/>
      <c r="AN1069" s="7"/>
      <c r="AO1069" s="7"/>
      <c r="AP1069" s="7"/>
      <c r="AQ1069" s="7">
        <v>4170060.99</v>
      </c>
      <c r="AR1069" s="7">
        <v>3967355.77</v>
      </c>
      <c r="AS1069" s="7">
        <v>5213671.3099999996</v>
      </c>
      <c r="AT1069" s="7">
        <v>0</v>
      </c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</row>
    <row r="1070" spans="1:58" hidden="1" x14ac:dyDescent="0.25">
      <c r="A1070" s="3" t="s">
        <v>1159</v>
      </c>
      <c r="B1070" s="3" t="str">
        <f t="shared" si="388"/>
        <v>RS</v>
      </c>
      <c r="C1070" s="3" t="s">
        <v>1529</v>
      </c>
      <c r="D1070" s="3">
        <v>2</v>
      </c>
      <c r="E1070" s="11">
        <f t="shared" si="379"/>
        <v>0</v>
      </c>
      <c r="F1070" s="11">
        <f t="shared" si="380"/>
        <v>1</v>
      </c>
      <c r="G1070" s="7">
        <v>11.028786133446035</v>
      </c>
      <c r="H1070" s="11">
        <f t="shared" si="381"/>
        <v>0.2205757226689207</v>
      </c>
      <c r="I1070" s="7">
        <f t="shared" si="382"/>
        <v>-387022172.03918576</v>
      </c>
      <c r="J1070" s="7">
        <v>564549973.24000001</v>
      </c>
      <c r="K1070" s="12">
        <v>0.11</v>
      </c>
      <c r="L1070" s="7">
        <v>-29243688.609999999</v>
      </c>
      <c r="M1070" s="10">
        <f t="shared" si="383"/>
        <v>5.179999999321229E-2</v>
      </c>
      <c r="N1070" s="12">
        <f t="shared" si="384"/>
        <v>0.16179999999321229</v>
      </c>
      <c r="O1070" s="7">
        <f t="shared" si="385"/>
        <v>-23221330.322351146</v>
      </c>
      <c r="P1070" s="11">
        <f t="shared" si="386"/>
        <v>4.1132462001693085E-2</v>
      </c>
      <c r="Q1070" s="12">
        <f t="shared" si="387"/>
        <v>0.15113246200169309</v>
      </c>
      <c r="R1070" s="12">
        <f t="shared" si="389"/>
        <v>-1.0667537991519205E-2</v>
      </c>
      <c r="S1070" s="12">
        <f t="shared" si="390"/>
        <v>-6.5930395500412353E-2</v>
      </c>
      <c r="T1070" s="7">
        <f t="shared" si="393"/>
        <v>-496548777.47000015</v>
      </c>
      <c r="U1070" s="7">
        <f t="shared" si="394"/>
        <v>1440043964.3</v>
      </c>
      <c r="V1070" s="7">
        <f t="shared" si="400"/>
        <v>1823509080.8900001</v>
      </c>
      <c r="W1070" s="7">
        <f t="shared" si="395"/>
        <v>113083660.88</v>
      </c>
      <c r="X1070" s="7">
        <f t="shared" si="395"/>
        <v>0</v>
      </c>
      <c r="Y1070" s="7">
        <f t="shared" si="396"/>
        <v>-12176411381.203333</v>
      </c>
      <c r="Z1070" s="7">
        <f t="shared" si="397"/>
        <v>-36529234143.610001</v>
      </c>
      <c r="AA1070" s="7">
        <f t="shared" si="398"/>
        <v>0</v>
      </c>
      <c r="AB1070" s="7">
        <f t="shared" si="398"/>
        <v>20227324722.439999</v>
      </c>
      <c r="AC1070" s="8">
        <f t="shared" si="399"/>
        <v>16301909421.17</v>
      </c>
      <c r="AE1070" s="9">
        <v>0</v>
      </c>
      <c r="AF1070" s="7">
        <v>16330341079.780001</v>
      </c>
      <c r="AG1070" s="7">
        <v>13410672696.26</v>
      </c>
      <c r="AH1070" s="7">
        <v>0</v>
      </c>
      <c r="AI1070" s="7">
        <v>17941755731.939999</v>
      </c>
      <c r="AJ1070" s="7">
        <v>13997375110.25</v>
      </c>
      <c r="AK1070" s="7">
        <v>0</v>
      </c>
      <c r="AL1070" s="7">
        <v>20227324722.439999</v>
      </c>
      <c r="AM1070" s="7">
        <v>16301909421.17</v>
      </c>
      <c r="AN1070" s="7"/>
      <c r="AO1070" s="7"/>
      <c r="AP1070" s="7"/>
      <c r="AQ1070" s="7">
        <v>794208962.44000006</v>
      </c>
      <c r="AR1070" s="7">
        <v>1165593120.47</v>
      </c>
      <c r="AS1070" s="7">
        <v>48985678.450000003</v>
      </c>
      <c r="AT1070" s="7">
        <v>0</v>
      </c>
      <c r="AU1070" s="7">
        <v>1038642855.6900001</v>
      </c>
      <c r="AV1070" s="7">
        <v>1432250213.52</v>
      </c>
      <c r="AW1070" s="7">
        <v>69352236.329999998</v>
      </c>
      <c r="AX1070" s="7">
        <v>0</v>
      </c>
      <c r="AY1070" s="7">
        <v>1440043964.3</v>
      </c>
      <c r="AZ1070" s="7">
        <v>1823509080.8900001</v>
      </c>
      <c r="BA1070" s="7">
        <v>113083660.88</v>
      </c>
      <c r="BB1070" s="7">
        <v>0</v>
      </c>
      <c r="BC1070" s="7"/>
      <c r="BD1070" s="7"/>
      <c r="BE1070" s="7"/>
      <c r="BF1070" s="7"/>
    </row>
    <row r="1071" spans="1:58" hidden="1" x14ac:dyDescent="0.25">
      <c r="A1071" s="3" t="s">
        <v>26</v>
      </c>
      <c r="B1071" s="3" t="str">
        <f t="shared" si="388"/>
        <v>AL</v>
      </c>
      <c r="C1071" s="3" t="s">
        <v>1528</v>
      </c>
      <c r="D1071" s="3">
        <v>6</v>
      </c>
      <c r="E1071" s="11">
        <f t="shared" si="379"/>
        <v>0.49746116551628045</v>
      </c>
      <c r="F1071" s="11">
        <f t="shared" si="380"/>
        <v>0.50253883448371961</v>
      </c>
      <c r="G1071" s="7">
        <v>17.247747813750575</v>
      </c>
      <c r="H1071" s="11">
        <f t="shared" si="381"/>
        <v>0.17335326167582676</v>
      </c>
      <c r="I1071" s="7">
        <f t="shared" si="382"/>
        <v>-61439026.596318029</v>
      </c>
      <c r="J1071" s="7">
        <v>12859957.65</v>
      </c>
      <c r="K1071" s="12">
        <v>0.13980000000000001</v>
      </c>
      <c r="L1071" s="7">
        <v>-938776.91</v>
      </c>
      <c r="M1071" s="10">
        <f t="shared" si="383"/>
        <v>7.3000000120529165E-2</v>
      </c>
      <c r="N1071" s="12">
        <f t="shared" si="384"/>
        <v>0.21280000012052919</v>
      </c>
      <c r="O1071" s="7">
        <f t="shared" si="385"/>
        <v>-3686341.5957790818</v>
      </c>
      <c r="P1071" s="11">
        <f t="shared" si="386"/>
        <v>0.28665270105139745</v>
      </c>
      <c r="Q1071" s="12">
        <f t="shared" si="387"/>
        <v>0.42645270105139743</v>
      </c>
      <c r="R1071" s="12">
        <f t="shared" si="389"/>
        <v>0.21365270093086824</v>
      </c>
      <c r="S1071" s="12">
        <f t="shared" si="390"/>
        <v>1.004007052677895</v>
      </c>
      <c r="T1071" s="7">
        <f t="shared" si="393"/>
        <v>-74323194.840000004</v>
      </c>
      <c r="U1071" s="7">
        <f t="shared" si="394"/>
        <v>900042.63</v>
      </c>
      <c r="V1071" s="7">
        <f t="shared" si="400"/>
        <v>37350291.710000001</v>
      </c>
      <c r="W1071" s="7">
        <f t="shared" si="395"/>
        <v>41793310.75</v>
      </c>
      <c r="X1071" s="7">
        <f t="shared" si="395"/>
        <v>3920364.99</v>
      </c>
      <c r="Y1071" s="7" t="str">
        <f t="shared" si="396"/>
        <v/>
      </c>
      <c r="Z1071" s="7" t="str">
        <f t="shared" si="397"/>
        <v/>
      </c>
      <c r="AA1071" s="7" t="str">
        <f t="shared" si="398"/>
        <v/>
      </c>
      <c r="AB1071" s="7" t="str">
        <f t="shared" si="398"/>
        <v/>
      </c>
      <c r="AC1071" s="8" t="str">
        <f t="shared" si="399"/>
        <v/>
      </c>
      <c r="AE1071" s="9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>
        <v>472172.94</v>
      </c>
      <c r="AR1071" s="7">
        <v>31503355.379999999</v>
      </c>
      <c r="AS1071" s="7">
        <v>34894776.460000001</v>
      </c>
      <c r="AT1071" s="7">
        <v>4330397.63</v>
      </c>
      <c r="AU1071" s="7">
        <v>900042.63</v>
      </c>
      <c r="AV1071" s="7">
        <v>37350291.710000001</v>
      </c>
      <c r="AW1071" s="7">
        <v>41793310.75</v>
      </c>
      <c r="AX1071" s="7">
        <v>3920364.99</v>
      </c>
      <c r="AY1071" s="7"/>
      <c r="AZ1071" s="7"/>
      <c r="BA1071" s="7"/>
      <c r="BB1071" s="7"/>
      <c r="BC1071" s="7"/>
      <c r="BD1071" s="7"/>
      <c r="BE1071" s="7"/>
      <c r="BF1071" s="7"/>
    </row>
    <row r="1072" spans="1:58" hidden="1" x14ac:dyDescent="0.25">
      <c r="A1072" s="3" t="s">
        <v>1444</v>
      </c>
      <c r="B1072" s="3" t="str">
        <f t="shared" si="388"/>
        <v>SP</v>
      </c>
      <c r="C1072" s="3" t="s">
        <v>1530</v>
      </c>
      <c r="D1072" s="3">
        <v>6</v>
      </c>
      <c r="E1072" s="11">
        <f t="shared" si="379"/>
        <v>0</v>
      </c>
      <c r="F1072" s="11">
        <f t="shared" si="380"/>
        <v>1</v>
      </c>
      <c r="G1072" s="7">
        <v>18.380235211514201</v>
      </c>
      <c r="H1072" s="11">
        <f t="shared" si="381"/>
        <v>0.36760470423028402</v>
      </c>
      <c r="I1072" s="7">
        <f t="shared" si="382"/>
        <v>-65775865.165514134</v>
      </c>
      <c r="J1072" s="7">
        <v>59903289.312000006</v>
      </c>
      <c r="K1072" s="12">
        <v>0.11</v>
      </c>
      <c r="L1072" s="7">
        <v>-6721413.3399999999</v>
      </c>
      <c r="M1072" s="10">
        <f t="shared" si="383"/>
        <v>0.11220441176430601</v>
      </c>
      <c r="N1072" s="12">
        <f t="shared" si="384"/>
        <v>0.222204411764306</v>
      </c>
      <c r="O1072" s="7">
        <f t="shared" si="385"/>
        <v>-3946551.9099308481</v>
      </c>
      <c r="P1072" s="11">
        <f t="shared" si="386"/>
        <v>6.5882056816206638E-2</v>
      </c>
      <c r="Q1072" s="12">
        <f t="shared" si="387"/>
        <v>0.17588205681620664</v>
      </c>
      <c r="R1072" s="12">
        <f t="shared" si="389"/>
        <v>-4.6322354948099359E-2</v>
      </c>
      <c r="S1072" s="12">
        <f t="shared" si="390"/>
        <v>-0.20846730530820357</v>
      </c>
      <c r="T1072" s="7">
        <f t="shared" si="393"/>
        <v>-104010680.67</v>
      </c>
      <c r="U1072" s="7">
        <f t="shared" si="394"/>
        <v>136512696.53</v>
      </c>
      <c r="V1072" s="7">
        <f t="shared" si="400"/>
        <v>129762005.08</v>
      </c>
      <c r="W1072" s="7">
        <f t="shared" si="395"/>
        <v>110761372.12</v>
      </c>
      <c r="X1072" s="7">
        <f t="shared" si="395"/>
        <v>0</v>
      </c>
      <c r="Y1072" s="7" t="str">
        <f t="shared" si="396"/>
        <v/>
      </c>
      <c r="Z1072" s="7" t="str">
        <f t="shared" si="397"/>
        <v/>
      </c>
      <c r="AA1072" s="7" t="str">
        <f t="shared" si="398"/>
        <v/>
      </c>
      <c r="AB1072" s="7" t="str">
        <f t="shared" si="398"/>
        <v/>
      </c>
      <c r="AC1072" s="8" t="str">
        <f t="shared" si="399"/>
        <v/>
      </c>
      <c r="AE1072" s="9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>
        <v>83587849.180000007</v>
      </c>
      <c r="AR1072" s="7">
        <v>66053297.270000003</v>
      </c>
      <c r="AS1072" s="7">
        <v>62790280.640000001</v>
      </c>
      <c r="AT1072" s="7">
        <v>0</v>
      </c>
      <c r="AU1072" s="7">
        <v>101172954.04000001</v>
      </c>
      <c r="AV1072" s="7">
        <v>83667968.040000007</v>
      </c>
      <c r="AW1072" s="7">
        <v>81939558.430000007</v>
      </c>
      <c r="AX1072" s="7">
        <v>0</v>
      </c>
      <c r="AY1072" s="7">
        <v>136512696.53</v>
      </c>
      <c r="AZ1072" s="7">
        <v>129762005.08</v>
      </c>
      <c r="BA1072" s="7">
        <v>110761372.12</v>
      </c>
      <c r="BB1072" s="7">
        <v>0</v>
      </c>
      <c r="BC1072" s="7"/>
      <c r="BD1072" s="7"/>
      <c r="BE1072" s="7"/>
      <c r="BF1072" s="7"/>
    </row>
    <row r="1073" spans="1:58" hidden="1" x14ac:dyDescent="0.25">
      <c r="A1073" s="3" t="s">
        <v>1445</v>
      </c>
      <c r="B1073" s="3" t="str">
        <f t="shared" si="388"/>
        <v>SP</v>
      </c>
      <c r="C1073" s="3" t="s">
        <v>1530</v>
      </c>
      <c r="D1073" s="3">
        <v>5</v>
      </c>
      <c r="E1073" s="11">
        <f t="shared" si="379"/>
        <v>0</v>
      </c>
      <c r="F1073" s="11">
        <f t="shared" si="380"/>
        <v>1</v>
      </c>
      <c r="G1073" s="7">
        <v>36.801016052668452</v>
      </c>
      <c r="H1073" s="11">
        <f t="shared" si="381"/>
        <v>0.73602032105336901</v>
      </c>
      <c r="I1073" s="7">
        <f t="shared" si="382"/>
        <v>-37949341.44216463</v>
      </c>
      <c r="J1073" s="7">
        <v>41913960.582857139</v>
      </c>
      <c r="K1073" s="12">
        <v>0.11</v>
      </c>
      <c r="L1073" s="7">
        <v>0</v>
      </c>
      <c r="M1073" s="10">
        <f t="shared" si="383"/>
        <v>0</v>
      </c>
      <c r="N1073" s="12">
        <f t="shared" si="384"/>
        <v>0.11</v>
      </c>
      <c r="O1073" s="7">
        <f t="shared" si="385"/>
        <v>-2276960.4865298779</v>
      </c>
      <c r="P1073" s="11">
        <f t="shared" si="386"/>
        <v>5.4324632052575761E-2</v>
      </c>
      <c r="Q1073" s="12">
        <f t="shared" si="387"/>
        <v>0.16432463205257575</v>
      </c>
      <c r="R1073" s="12">
        <f t="shared" si="389"/>
        <v>5.4324632052575747E-2</v>
      </c>
      <c r="S1073" s="12">
        <f t="shared" si="390"/>
        <v>0.49386029138705223</v>
      </c>
      <c r="T1073" s="7">
        <f t="shared" si="393"/>
        <v>-143758571.09</v>
      </c>
      <c r="U1073" s="7">
        <f t="shared" si="394"/>
        <v>120276987.63</v>
      </c>
      <c r="V1073" s="7">
        <f t="shared" si="400"/>
        <v>156667823.11000001</v>
      </c>
      <c r="W1073" s="7">
        <f t="shared" si="395"/>
        <v>107750843.84999999</v>
      </c>
      <c r="X1073" s="7">
        <f t="shared" si="395"/>
        <v>383108.24</v>
      </c>
      <c r="Y1073" s="7" t="str">
        <f t="shared" si="396"/>
        <v/>
      </c>
      <c r="Z1073" s="7" t="str">
        <f t="shared" si="397"/>
        <v/>
      </c>
      <c r="AA1073" s="7" t="str">
        <f t="shared" si="398"/>
        <v/>
      </c>
      <c r="AB1073" s="7" t="str">
        <f t="shared" si="398"/>
        <v/>
      </c>
      <c r="AC1073" s="8" t="str">
        <f t="shared" si="399"/>
        <v/>
      </c>
      <c r="AE1073" s="9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>
        <v>114612242.68000001</v>
      </c>
      <c r="AR1073" s="7">
        <v>120807142.34999999</v>
      </c>
      <c r="AS1073" s="7">
        <v>83537126.959999993</v>
      </c>
      <c r="AT1073" s="7">
        <v>90500854.75</v>
      </c>
      <c r="AU1073" s="7">
        <v>143279668.41999999</v>
      </c>
      <c r="AV1073" s="7">
        <v>149876544.44</v>
      </c>
      <c r="AW1073" s="7">
        <v>99430972.140000001</v>
      </c>
      <c r="AX1073" s="7">
        <v>110763312.23</v>
      </c>
      <c r="AY1073" s="7">
        <v>120276987.63</v>
      </c>
      <c r="AZ1073" s="7">
        <v>156667823.11000001</v>
      </c>
      <c r="BA1073" s="7">
        <v>107750843.84999999</v>
      </c>
      <c r="BB1073" s="7">
        <v>383108.24</v>
      </c>
      <c r="BC1073" s="7"/>
      <c r="BD1073" s="7"/>
      <c r="BE1073" s="7"/>
      <c r="BF1073" s="7"/>
    </row>
    <row r="1074" spans="1:58" hidden="1" x14ac:dyDescent="0.25">
      <c r="A1074" s="3" t="s">
        <v>1160</v>
      </c>
      <c r="B1074" s="3" t="str">
        <f t="shared" si="388"/>
        <v>RS</v>
      </c>
      <c r="C1074" s="3" t="s">
        <v>1529</v>
      </c>
      <c r="D1074" s="3">
        <v>7</v>
      </c>
      <c r="E1074" s="11">
        <f t="shared" si="379"/>
        <v>0</v>
      </c>
      <c r="F1074" s="11">
        <f t="shared" si="380"/>
        <v>1</v>
      </c>
      <c r="G1074" s="7">
        <v>25.563068218498856</v>
      </c>
      <c r="H1074" s="11">
        <f t="shared" si="381"/>
        <v>0.51126136436997716</v>
      </c>
      <c r="I1074" s="7">
        <f t="shared" si="382"/>
        <v>-6095893.7284822399</v>
      </c>
      <c r="J1074" s="7">
        <v>4346447.6399999997</v>
      </c>
      <c r="K1074" s="12">
        <v>0.11</v>
      </c>
      <c r="L1074" s="7">
        <v>-557217.17000000004</v>
      </c>
      <c r="M1074" s="10">
        <f t="shared" si="383"/>
        <v>0.12820059417533902</v>
      </c>
      <c r="N1074" s="12">
        <f t="shared" si="384"/>
        <v>0.23820059417533901</v>
      </c>
      <c r="O1074" s="7">
        <f t="shared" si="385"/>
        <v>-365753.62370893441</v>
      </c>
      <c r="P1074" s="11">
        <f t="shared" si="386"/>
        <v>8.4150012608672414E-2</v>
      </c>
      <c r="Q1074" s="12">
        <f t="shared" si="387"/>
        <v>0.19415001260867243</v>
      </c>
      <c r="R1074" s="12">
        <f t="shared" si="389"/>
        <v>-4.405058156666658E-2</v>
      </c>
      <c r="S1074" s="12">
        <f t="shared" si="390"/>
        <v>-0.18493061160981417</v>
      </c>
      <c r="T1074" s="7">
        <f t="shared" si="393"/>
        <v>-12472706.85</v>
      </c>
      <c r="U1074" s="7">
        <f t="shared" si="394"/>
        <v>10086925.23</v>
      </c>
      <c r="V1074" s="7">
        <f t="shared" si="400"/>
        <v>12958333.189999999</v>
      </c>
      <c r="W1074" s="7">
        <f t="shared" si="395"/>
        <v>9601298.8900000006</v>
      </c>
      <c r="X1074" s="7">
        <f t="shared" si="395"/>
        <v>0</v>
      </c>
      <c r="Y1074" s="7" t="str">
        <f t="shared" si="396"/>
        <v/>
      </c>
      <c r="Z1074" s="7" t="str">
        <f t="shared" si="397"/>
        <v/>
      </c>
      <c r="AA1074" s="7" t="str">
        <f t="shared" si="398"/>
        <v/>
      </c>
      <c r="AB1074" s="7" t="str">
        <f t="shared" si="398"/>
        <v/>
      </c>
      <c r="AC1074" s="8" t="str">
        <f t="shared" si="399"/>
        <v/>
      </c>
      <c r="AE1074" s="9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>
        <v>9230393.1199999992</v>
      </c>
      <c r="AR1074" s="7">
        <v>12361260.18</v>
      </c>
      <c r="AS1074" s="7">
        <v>8574688.0600000005</v>
      </c>
      <c r="AT1074" s="7">
        <v>1739585.84</v>
      </c>
      <c r="AU1074" s="7">
        <v>10086925.23</v>
      </c>
      <c r="AV1074" s="7">
        <v>12958333.189999999</v>
      </c>
      <c r="AW1074" s="7">
        <v>9601298.8900000006</v>
      </c>
      <c r="AX1074" s="7">
        <v>0</v>
      </c>
      <c r="AY1074" s="7"/>
      <c r="AZ1074" s="7"/>
      <c r="BA1074" s="7"/>
      <c r="BB1074" s="7"/>
      <c r="BC1074" s="7"/>
      <c r="BD1074" s="7"/>
      <c r="BE1074" s="7"/>
      <c r="BF1074" s="7"/>
    </row>
    <row r="1075" spans="1:58" hidden="1" x14ac:dyDescent="0.25">
      <c r="A1075" s="3" t="s">
        <v>1161</v>
      </c>
      <c r="B1075" s="3" t="str">
        <f t="shared" si="388"/>
        <v>RS</v>
      </c>
      <c r="C1075" s="3" t="s">
        <v>1529</v>
      </c>
      <c r="D1075" s="3">
        <v>7</v>
      </c>
      <c r="E1075" s="11">
        <f t="shared" si="379"/>
        <v>0</v>
      </c>
      <c r="F1075" s="11">
        <f t="shared" si="380"/>
        <v>1</v>
      </c>
      <c r="G1075" s="7">
        <v>12.506488535302779</v>
      </c>
      <c r="H1075" s="11">
        <f t="shared" si="381"/>
        <v>0.25012977070605558</v>
      </c>
      <c r="I1075" s="7">
        <f t="shared" si="382"/>
        <v>-3686940.3996207779</v>
      </c>
      <c r="J1075" s="7">
        <v>2987200.1399999997</v>
      </c>
      <c r="K1075" s="12">
        <v>0.11</v>
      </c>
      <c r="L1075" s="7">
        <v>-237377.31</v>
      </c>
      <c r="M1075" s="10">
        <f t="shared" si="383"/>
        <v>7.9464816173984251E-2</v>
      </c>
      <c r="N1075" s="12">
        <f t="shared" si="384"/>
        <v>0.18946481617398425</v>
      </c>
      <c r="O1075" s="7">
        <f t="shared" si="385"/>
        <v>-221216.42397724665</v>
      </c>
      <c r="P1075" s="11">
        <f t="shared" si="386"/>
        <v>7.4054771561856803E-2</v>
      </c>
      <c r="Q1075" s="12">
        <f t="shared" si="387"/>
        <v>0.18405477156185679</v>
      </c>
      <c r="R1075" s="12">
        <f t="shared" si="389"/>
        <v>-5.4100446121274626E-3</v>
      </c>
      <c r="S1075" s="12">
        <f t="shared" si="390"/>
        <v>-2.855434967492565E-2</v>
      </c>
      <c r="T1075" s="7">
        <f t="shared" si="393"/>
        <v>-4916771.2699999996</v>
      </c>
      <c r="U1075" s="7">
        <f t="shared" si="394"/>
        <v>9348793.8399999999</v>
      </c>
      <c r="V1075" s="7">
        <f t="shared" si="400"/>
        <v>12224662.68</v>
      </c>
      <c r="W1075" s="7">
        <f t="shared" si="395"/>
        <v>2040902.43</v>
      </c>
      <c r="X1075" s="7">
        <f t="shared" si="395"/>
        <v>0</v>
      </c>
      <c r="Y1075" s="7" t="str">
        <f t="shared" si="396"/>
        <v/>
      </c>
      <c r="Z1075" s="7" t="str">
        <f t="shared" si="397"/>
        <v/>
      </c>
      <c r="AA1075" s="7" t="str">
        <f t="shared" si="398"/>
        <v/>
      </c>
      <c r="AB1075" s="7" t="str">
        <f t="shared" si="398"/>
        <v/>
      </c>
      <c r="AC1075" s="8" t="str">
        <f t="shared" si="399"/>
        <v/>
      </c>
      <c r="AE1075" s="9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>
        <v>6524665.2800000003</v>
      </c>
      <c r="AR1075" s="7">
        <v>8914973.2300000004</v>
      </c>
      <c r="AS1075" s="7">
        <v>2060350.59</v>
      </c>
      <c r="AT1075" s="7">
        <v>0</v>
      </c>
      <c r="AU1075" s="7">
        <v>7601261.25</v>
      </c>
      <c r="AV1075" s="7">
        <v>11221587.039999999</v>
      </c>
      <c r="AW1075" s="7">
        <v>1626029.91</v>
      </c>
      <c r="AX1075" s="7">
        <v>0</v>
      </c>
      <c r="AY1075" s="7">
        <v>9348793.8399999999</v>
      </c>
      <c r="AZ1075" s="7">
        <v>12224662.68</v>
      </c>
      <c r="BA1075" s="7">
        <v>2040902.43</v>
      </c>
      <c r="BB1075" s="7">
        <v>0</v>
      </c>
      <c r="BC1075" s="7"/>
      <c r="BD1075" s="7"/>
      <c r="BE1075" s="7"/>
      <c r="BF1075" s="7"/>
    </row>
    <row r="1076" spans="1:58" hidden="1" x14ac:dyDescent="0.25">
      <c r="A1076" s="3" t="s">
        <v>479</v>
      </c>
      <c r="B1076" s="3" t="str">
        <f t="shared" si="388"/>
        <v>MS</v>
      </c>
      <c r="C1076" s="3" t="s">
        <v>1526</v>
      </c>
      <c r="D1076" s="3">
        <v>6</v>
      </c>
      <c r="E1076" s="11">
        <f t="shared" si="379"/>
        <v>0</v>
      </c>
      <c r="F1076" s="11">
        <f t="shared" si="380"/>
        <v>1</v>
      </c>
      <c r="G1076" s="7">
        <v>40.773056883311334</v>
      </c>
      <c r="H1076" s="11">
        <f t="shared" si="381"/>
        <v>0.81546113766622663</v>
      </c>
      <c r="I1076" s="7">
        <f t="shared" si="382"/>
        <v>-7899172.3407851905</v>
      </c>
      <c r="J1076" s="7">
        <v>13558604.93</v>
      </c>
      <c r="K1076" s="12">
        <v>0.11</v>
      </c>
      <c r="L1076" s="7">
        <v>-572173.13</v>
      </c>
      <c r="M1076" s="10">
        <f t="shared" si="383"/>
        <v>4.2200000144115124E-2</v>
      </c>
      <c r="N1076" s="12">
        <f t="shared" si="384"/>
        <v>0.15220000014411511</v>
      </c>
      <c r="O1076" s="7">
        <f t="shared" si="385"/>
        <v>-473950.3404471114</v>
      </c>
      <c r="P1076" s="11">
        <f t="shared" si="386"/>
        <v>3.495568628881876E-2</v>
      </c>
      <c r="Q1076" s="12">
        <f t="shared" si="387"/>
        <v>0.14495568628881877</v>
      </c>
      <c r="R1076" s="12">
        <f t="shared" si="389"/>
        <v>-7.244313855296336E-3</v>
      </c>
      <c r="S1076" s="12">
        <f t="shared" si="390"/>
        <v>-4.7597331461477266E-2</v>
      </c>
      <c r="T1076" s="7">
        <f t="shared" si="393"/>
        <v>-42804925.969999999</v>
      </c>
      <c r="U1076" s="7">
        <f t="shared" si="394"/>
        <v>31189630.289999999</v>
      </c>
      <c r="V1076" s="7">
        <f t="shared" si="400"/>
        <v>56660757.030000001</v>
      </c>
      <c r="W1076" s="7">
        <f t="shared" si="395"/>
        <v>19187804.579999998</v>
      </c>
      <c r="X1076" s="7">
        <f t="shared" si="395"/>
        <v>1854005.35</v>
      </c>
      <c r="Y1076" s="7" t="str">
        <f t="shared" si="396"/>
        <v/>
      </c>
      <c r="Z1076" s="7" t="str">
        <f t="shared" si="397"/>
        <v/>
      </c>
      <c r="AA1076" s="7" t="str">
        <f t="shared" si="398"/>
        <v/>
      </c>
      <c r="AB1076" s="7" t="str">
        <f t="shared" si="398"/>
        <v/>
      </c>
      <c r="AC1076" s="8" t="str">
        <f t="shared" si="399"/>
        <v/>
      </c>
      <c r="AE1076" s="9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>
        <v>21755354.300000001</v>
      </c>
      <c r="AR1076" s="7">
        <v>41040187.799999997</v>
      </c>
      <c r="AS1076" s="7">
        <v>10424244.42</v>
      </c>
      <c r="AT1076" s="7">
        <v>425310.78</v>
      </c>
      <c r="AU1076" s="7">
        <v>25930138.760000002</v>
      </c>
      <c r="AV1076" s="7">
        <v>53668912.189999998</v>
      </c>
      <c r="AW1076" s="7">
        <v>12469363.109999999</v>
      </c>
      <c r="AX1076" s="7">
        <v>1198019.8899999999</v>
      </c>
      <c r="AY1076" s="7">
        <v>31189630.289999999</v>
      </c>
      <c r="AZ1076" s="7">
        <v>56660757.030000001</v>
      </c>
      <c r="BA1076" s="7">
        <v>19187804.579999998</v>
      </c>
      <c r="BB1076" s="7">
        <v>1854005.35</v>
      </c>
      <c r="BC1076" s="7"/>
      <c r="BD1076" s="7"/>
      <c r="BE1076" s="7"/>
      <c r="BF1076" s="7"/>
    </row>
    <row r="1077" spans="1:58" hidden="1" x14ac:dyDescent="0.25">
      <c r="A1077" s="3" t="s">
        <v>843</v>
      </c>
      <c r="B1077" s="3" t="str">
        <f t="shared" si="388"/>
        <v>PR</v>
      </c>
      <c r="C1077" s="3" t="s">
        <v>1529</v>
      </c>
      <c r="D1077" s="3">
        <v>7</v>
      </c>
      <c r="E1077" s="11">
        <f t="shared" si="379"/>
        <v>0.30277311978834281</v>
      </c>
      <c r="F1077" s="11">
        <f t="shared" si="380"/>
        <v>0.69722688021165724</v>
      </c>
      <c r="G1077" s="7">
        <v>9.9683051300970966</v>
      </c>
      <c r="H1077" s="11">
        <f t="shared" si="381"/>
        <v>0.13900340573710912</v>
      </c>
      <c r="I1077" s="7">
        <f t="shared" si="382"/>
        <v>-20362897.011861693</v>
      </c>
      <c r="J1077" s="7">
        <v>5740314.3300000001</v>
      </c>
      <c r="K1077" s="12">
        <v>0.12</v>
      </c>
      <c r="L1077" s="7">
        <v>-243125.92</v>
      </c>
      <c r="M1077" s="10">
        <f t="shared" si="383"/>
        <v>4.2354112688459691E-2</v>
      </c>
      <c r="N1077" s="12">
        <f t="shared" si="384"/>
        <v>0.16235411268845967</v>
      </c>
      <c r="O1077" s="7">
        <f t="shared" si="385"/>
        <v>-1221773.8207117016</v>
      </c>
      <c r="P1077" s="11">
        <f t="shared" si="386"/>
        <v>0.21284092655457451</v>
      </c>
      <c r="Q1077" s="12">
        <f t="shared" si="387"/>
        <v>0.33284092655457453</v>
      </c>
      <c r="R1077" s="12">
        <f t="shared" si="389"/>
        <v>0.17048681386611486</v>
      </c>
      <c r="S1077" s="12">
        <f t="shared" si="390"/>
        <v>1.0500923631867645</v>
      </c>
      <c r="T1077" s="7">
        <f t="shared" si="393"/>
        <v>-23650380.440000001</v>
      </c>
      <c r="U1077" s="7">
        <f t="shared" si="394"/>
        <v>8964997.1799999997</v>
      </c>
      <c r="V1077" s="7">
        <f t="shared" si="400"/>
        <v>16489680.970000001</v>
      </c>
      <c r="W1077" s="7">
        <f t="shared" si="395"/>
        <v>16125696.65</v>
      </c>
      <c r="X1077" s="7">
        <f t="shared" si="395"/>
        <v>0</v>
      </c>
      <c r="Y1077" s="7" t="str">
        <f t="shared" si="396"/>
        <v/>
      </c>
      <c r="Z1077" s="7" t="str">
        <f t="shared" si="397"/>
        <v/>
      </c>
      <c r="AA1077" s="7" t="str">
        <f t="shared" si="398"/>
        <v/>
      </c>
      <c r="AB1077" s="7" t="str">
        <f t="shared" si="398"/>
        <v/>
      </c>
      <c r="AC1077" s="8" t="str">
        <f t="shared" si="399"/>
        <v/>
      </c>
      <c r="AE1077" s="9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>
        <v>7592412.3099999996</v>
      </c>
      <c r="AR1077" s="7">
        <v>11316354.800000001</v>
      </c>
      <c r="AS1077" s="7">
        <v>9706301.8499999996</v>
      </c>
      <c r="AT1077" s="7">
        <v>0</v>
      </c>
      <c r="AU1077" s="7">
        <v>8964997.1799999997</v>
      </c>
      <c r="AV1077" s="7">
        <v>16489680.970000001</v>
      </c>
      <c r="AW1077" s="7">
        <v>16125696.65</v>
      </c>
      <c r="AX1077" s="7">
        <v>0</v>
      </c>
      <c r="AY1077" s="7"/>
      <c r="AZ1077" s="7"/>
      <c r="BA1077" s="7"/>
      <c r="BB1077" s="7"/>
      <c r="BC1077" s="7"/>
      <c r="BD1077" s="7"/>
      <c r="BE1077" s="7"/>
      <c r="BF1077" s="7"/>
    </row>
    <row r="1078" spans="1:58" hidden="1" x14ac:dyDescent="0.25">
      <c r="A1078" s="3" t="s">
        <v>1162</v>
      </c>
      <c r="B1078" s="3" t="str">
        <f t="shared" si="388"/>
        <v>RS</v>
      </c>
      <c r="C1078" s="3" t="s">
        <v>1529</v>
      </c>
      <c r="D1078" s="3">
        <v>7</v>
      </c>
      <c r="E1078" s="11">
        <f t="shared" si="379"/>
        <v>0</v>
      </c>
      <c r="F1078" s="11">
        <f t="shared" si="380"/>
        <v>1</v>
      </c>
      <c r="G1078" s="7">
        <v>18.76705576773286</v>
      </c>
      <c r="H1078" s="11">
        <f t="shared" si="381"/>
        <v>0.3753411153546572</v>
      </c>
      <c r="I1078" s="7">
        <f t="shared" si="382"/>
        <v>-3647395.4395253519</v>
      </c>
      <c r="J1078" s="7">
        <v>2966306.2</v>
      </c>
      <c r="K1078" s="12">
        <v>0.11</v>
      </c>
      <c r="L1078" s="7">
        <v>-310275.63</v>
      </c>
      <c r="M1078" s="10">
        <f t="shared" si="383"/>
        <v>0.10460000049893703</v>
      </c>
      <c r="N1078" s="12">
        <f t="shared" si="384"/>
        <v>0.21460000049893702</v>
      </c>
      <c r="O1078" s="7">
        <f t="shared" si="385"/>
        <v>-218843.7263715211</v>
      </c>
      <c r="P1078" s="11">
        <f t="shared" si="386"/>
        <v>7.3776512475860076E-2</v>
      </c>
      <c r="Q1078" s="12">
        <f t="shared" si="387"/>
        <v>0.18377651247586008</v>
      </c>
      <c r="R1078" s="12">
        <f t="shared" si="389"/>
        <v>-3.0823488023076939E-2</v>
      </c>
      <c r="S1078" s="12">
        <f t="shared" si="390"/>
        <v>-0.14363228309139553</v>
      </c>
      <c r="T1078" s="7">
        <f t="shared" si="393"/>
        <v>-5839019.5500000007</v>
      </c>
      <c r="U1078" s="7">
        <f t="shared" si="394"/>
        <v>11106756.77</v>
      </c>
      <c r="V1078" s="7">
        <f t="shared" si="400"/>
        <v>11460501.470000001</v>
      </c>
      <c r="W1078" s="7">
        <f t="shared" si="395"/>
        <v>5485274.8499999996</v>
      </c>
      <c r="X1078" s="7">
        <f t="shared" si="395"/>
        <v>0</v>
      </c>
      <c r="Y1078" s="7" t="str">
        <f t="shared" si="396"/>
        <v/>
      </c>
      <c r="Z1078" s="7" t="str">
        <f t="shared" si="397"/>
        <v/>
      </c>
      <c r="AA1078" s="7" t="str">
        <f t="shared" si="398"/>
        <v/>
      </c>
      <c r="AB1078" s="7" t="str">
        <f t="shared" si="398"/>
        <v/>
      </c>
      <c r="AC1078" s="8" t="str">
        <f t="shared" si="399"/>
        <v/>
      </c>
      <c r="AE1078" s="9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>
        <v>7713438.2699999996</v>
      </c>
      <c r="AR1078" s="7">
        <v>9170838.1699999999</v>
      </c>
      <c r="AS1078" s="7">
        <v>3184468</v>
      </c>
      <c r="AT1078" s="7">
        <v>0</v>
      </c>
      <c r="AU1078" s="7">
        <v>9112606.3599999994</v>
      </c>
      <c r="AV1078" s="7">
        <v>9914339.7599999998</v>
      </c>
      <c r="AW1078" s="7">
        <v>3246593.8</v>
      </c>
      <c r="AX1078" s="7">
        <v>0</v>
      </c>
      <c r="AY1078" s="7">
        <v>11106756.77</v>
      </c>
      <c r="AZ1078" s="7">
        <v>11460501.470000001</v>
      </c>
      <c r="BA1078" s="7">
        <v>5485274.8499999996</v>
      </c>
      <c r="BB1078" s="7">
        <v>0</v>
      </c>
      <c r="BC1078" s="7"/>
      <c r="BD1078" s="7"/>
      <c r="BE1078" s="7"/>
      <c r="BF1078" s="7"/>
    </row>
    <row r="1079" spans="1:58" hidden="1" x14ac:dyDescent="0.25">
      <c r="A1079" s="3" t="s">
        <v>1163</v>
      </c>
      <c r="B1079" s="3" t="str">
        <f t="shared" si="388"/>
        <v>RS</v>
      </c>
      <c r="C1079" s="3" t="s">
        <v>1529</v>
      </c>
      <c r="D1079" s="3">
        <v>6</v>
      </c>
      <c r="E1079" s="11">
        <f t="shared" si="379"/>
        <v>7.5922222825471924E-2</v>
      </c>
      <c r="F1079" s="11">
        <f t="shared" si="380"/>
        <v>0.9240777771745281</v>
      </c>
      <c r="G1079" s="7">
        <v>7.6912091106902478</v>
      </c>
      <c r="H1079" s="11">
        <f t="shared" si="381"/>
        <v>0.14214550837582246</v>
      </c>
      <c r="I1079" s="7">
        <f t="shared" si="382"/>
        <v>-19374711.120695088</v>
      </c>
      <c r="J1079" s="7">
        <v>7005961.0599999996</v>
      </c>
      <c r="K1079" s="12">
        <v>0.12119999999999999</v>
      </c>
      <c r="L1079" s="7">
        <v>-1230246.76</v>
      </c>
      <c r="M1079" s="10">
        <f t="shared" si="383"/>
        <v>0.17559999969511678</v>
      </c>
      <c r="N1079" s="12">
        <f t="shared" si="384"/>
        <v>0.29679999969511678</v>
      </c>
      <c r="O1079" s="7">
        <f t="shared" si="385"/>
        <v>-1162482.6672417053</v>
      </c>
      <c r="P1079" s="11">
        <f t="shared" si="386"/>
        <v>0.16592765179338656</v>
      </c>
      <c r="Q1079" s="12">
        <f t="shared" si="387"/>
        <v>0.28712765179338656</v>
      </c>
      <c r="R1079" s="12">
        <f t="shared" si="389"/>
        <v>-9.6723479017302161E-3</v>
      </c>
      <c r="S1079" s="12">
        <f t="shared" si="390"/>
        <v>-3.2588773287284267E-2</v>
      </c>
      <c r="T1079" s="7">
        <f t="shared" si="393"/>
        <v>-22585078.599999998</v>
      </c>
      <c r="U1079" s="7">
        <f t="shared" si="394"/>
        <v>24783085.460000001</v>
      </c>
      <c r="V1079" s="7">
        <f t="shared" si="400"/>
        <v>20870369.23</v>
      </c>
      <c r="W1079" s="7">
        <f t="shared" si="395"/>
        <v>26595860.739999998</v>
      </c>
      <c r="X1079" s="7">
        <f t="shared" si="395"/>
        <v>98065.91</v>
      </c>
      <c r="Y1079" s="7" t="str">
        <f t="shared" si="396"/>
        <v/>
      </c>
      <c r="Z1079" s="7" t="str">
        <f t="shared" si="397"/>
        <v/>
      </c>
      <c r="AA1079" s="7" t="str">
        <f t="shared" si="398"/>
        <v/>
      </c>
      <c r="AB1079" s="7" t="str">
        <f t="shared" si="398"/>
        <v/>
      </c>
      <c r="AC1079" s="8" t="str">
        <f t="shared" si="399"/>
        <v/>
      </c>
      <c r="AE1079" s="9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>
        <v>17316910.100000001</v>
      </c>
      <c r="AR1079" s="7">
        <v>18577255.57</v>
      </c>
      <c r="AS1079" s="7">
        <v>15301149.18</v>
      </c>
      <c r="AT1079" s="7">
        <v>368403.03</v>
      </c>
      <c r="AU1079" s="7">
        <v>20421484.109999999</v>
      </c>
      <c r="AV1079" s="7">
        <v>19934030.52</v>
      </c>
      <c r="AW1079" s="7">
        <v>20267388.850000001</v>
      </c>
      <c r="AX1079" s="7">
        <v>477490.2</v>
      </c>
      <c r="AY1079" s="7">
        <v>24783085.460000001</v>
      </c>
      <c r="AZ1079" s="7">
        <v>20870369.23</v>
      </c>
      <c r="BA1079" s="7">
        <v>26595860.739999998</v>
      </c>
      <c r="BB1079" s="7">
        <v>98065.91</v>
      </c>
      <c r="BC1079" s="7"/>
      <c r="BD1079" s="7"/>
      <c r="BE1079" s="7"/>
      <c r="BF1079" s="7"/>
    </row>
    <row r="1080" spans="1:58" hidden="1" x14ac:dyDescent="0.25">
      <c r="A1080" s="3" t="s">
        <v>225</v>
      </c>
      <c r="B1080" s="3" t="str">
        <f t="shared" si="388"/>
        <v>GO</v>
      </c>
      <c r="C1080" s="3" t="s">
        <v>1526</v>
      </c>
      <c r="D1080" s="3">
        <v>6</v>
      </c>
      <c r="E1080" s="11">
        <f t="shared" si="379"/>
        <v>0.23224240093994217</v>
      </c>
      <c r="F1080" s="11">
        <f t="shared" si="380"/>
        <v>0.7677575990600578</v>
      </c>
      <c r="G1080" s="7">
        <v>37.888283416474188</v>
      </c>
      <c r="H1080" s="11">
        <f t="shared" si="381"/>
        <v>0.58178035016678453</v>
      </c>
      <c r="I1080" s="7">
        <f t="shared" si="382"/>
        <v>-50711429.622068472</v>
      </c>
      <c r="J1080" s="7">
        <v>22592431.030000001</v>
      </c>
      <c r="K1080" s="12">
        <v>0.11</v>
      </c>
      <c r="L1080" s="7">
        <v>-1859356.46</v>
      </c>
      <c r="M1080" s="10">
        <f t="shared" si="383"/>
        <v>8.2299972832981128E-2</v>
      </c>
      <c r="N1080" s="12">
        <f t="shared" si="384"/>
        <v>0.19229997283298111</v>
      </c>
      <c r="O1080" s="7">
        <f t="shared" si="385"/>
        <v>-3042685.7773241084</v>
      </c>
      <c r="P1080" s="11">
        <f t="shared" si="386"/>
        <v>0.13467721881207878</v>
      </c>
      <c r="Q1080" s="12">
        <f t="shared" si="387"/>
        <v>0.24467721881207877</v>
      </c>
      <c r="R1080" s="12">
        <f t="shared" si="389"/>
        <v>5.2377245979097653E-2</v>
      </c>
      <c r="S1080" s="12">
        <f t="shared" si="390"/>
        <v>0.27237261247347666</v>
      </c>
      <c r="T1080" s="7">
        <f t="shared" si="393"/>
        <v>-121255492.52</v>
      </c>
      <c r="U1080" s="7">
        <f t="shared" si="394"/>
        <v>13671871.85</v>
      </c>
      <c r="V1080" s="7">
        <f t="shared" si="400"/>
        <v>93094825.810000002</v>
      </c>
      <c r="W1080" s="7">
        <f t="shared" si="395"/>
        <v>52063154.729999997</v>
      </c>
      <c r="X1080" s="7">
        <f t="shared" si="395"/>
        <v>10230616.17</v>
      </c>
      <c r="Y1080" s="7" t="str">
        <f t="shared" si="396"/>
        <v/>
      </c>
      <c r="Z1080" s="7" t="str">
        <f t="shared" si="397"/>
        <v/>
      </c>
      <c r="AA1080" s="7" t="str">
        <f t="shared" si="398"/>
        <v/>
      </c>
      <c r="AB1080" s="7" t="str">
        <f t="shared" si="398"/>
        <v/>
      </c>
      <c r="AC1080" s="8" t="str">
        <f t="shared" si="399"/>
        <v/>
      </c>
      <c r="AE1080" s="9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>
        <v>9651580.3100000005</v>
      </c>
      <c r="AR1080" s="7">
        <v>70139367.310000002</v>
      </c>
      <c r="AS1080" s="7">
        <v>32786330.420000002</v>
      </c>
      <c r="AT1080" s="7">
        <v>6004102.3200000003</v>
      </c>
      <c r="AU1080" s="7">
        <v>12466512.060000001</v>
      </c>
      <c r="AV1080" s="7">
        <v>84186079.579999998</v>
      </c>
      <c r="AW1080" s="7">
        <v>40451826.009999998</v>
      </c>
      <c r="AX1080" s="7">
        <v>6921108.46</v>
      </c>
      <c r="AY1080" s="7">
        <v>13671871.85</v>
      </c>
      <c r="AZ1080" s="7">
        <v>93094825.810000002</v>
      </c>
      <c r="BA1080" s="7">
        <v>52063154.729999997</v>
      </c>
      <c r="BB1080" s="7">
        <v>10230616.17</v>
      </c>
      <c r="BC1080" s="7"/>
      <c r="BD1080" s="7"/>
      <c r="BE1080" s="7"/>
      <c r="BF1080" s="7"/>
    </row>
    <row r="1081" spans="1:58" hidden="1" x14ac:dyDescent="0.25">
      <c r="A1081" s="3" t="s">
        <v>1446</v>
      </c>
      <c r="B1081" s="3" t="str">
        <f t="shared" si="388"/>
        <v>SP</v>
      </c>
      <c r="C1081" s="3" t="s">
        <v>1530</v>
      </c>
      <c r="D1081" s="3">
        <v>6</v>
      </c>
      <c r="E1081" s="11">
        <f t="shared" si="379"/>
        <v>0.27082851671410491</v>
      </c>
      <c r="F1081" s="11">
        <f t="shared" si="380"/>
        <v>0.72917148328589509</v>
      </c>
      <c r="G1081" s="7">
        <v>16.302164179977293</v>
      </c>
      <c r="H1081" s="11">
        <f t="shared" si="381"/>
        <v>0.23774146471768462</v>
      </c>
      <c r="I1081" s="7">
        <f t="shared" si="382"/>
        <v>-46173672.074163169</v>
      </c>
      <c r="J1081" s="7">
        <v>15310617.66</v>
      </c>
      <c r="K1081" s="12">
        <v>0.11</v>
      </c>
      <c r="L1081" s="7">
        <v>-1531061.77</v>
      </c>
      <c r="M1081" s="10">
        <f t="shared" si="383"/>
        <v>0.10000000026125661</v>
      </c>
      <c r="N1081" s="12">
        <f t="shared" si="384"/>
        <v>0.21000000026125659</v>
      </c>
      <c r="O1081" s="7">
        <f t="shared" si="385"/>
        <v>-2770420.3244497902</v>
      </c>
      <c r="P1081" s="11">
        <f t="shared" si="386"/>
        <v>0.18094765253577563</v>
      </c>
      <c r="Q1081" s="12">
        <f t="shared" si="387"/>
        <v>0.29094765253577565</v>
      </c>
      <c r="R1081" s="12">
        <f t="shared" si="389"/>
        <v>8.0947652274519055E-2</v>
      </c>
      <c r="S1081" s="12">
        <f t="shared" si="390"/>
        <v>0.38546501035149427</v>
      </c>
      <c r="T1081" s="7">
        <f t="shared" si="393"/>
        <v>-60574818.039999999</v>
      </c>
      <c r="U1081" s="7">
        <f t="shared" si="394"/>
        <v>17383079.129999999</v>
      </c>
      <c r="V1081" s="7">
        <f t="shared" si="400"/>
        <v>44169429.920000002</v>
      </c>
      <c r="W1081" s="7">
        <f t="shared" si="395"/>
        <v>35600070.130000003</v>
      </c>
      <c r="X1081" s="7">
        <f t="shared" si="395"/>
        <v>1811602.88</v>
      </c>
      <c r="Y1081" s="7" t="str">
        <f t="shared" si="396"/>
        <v/>
      </c>
      <c r="Z1081" s="7" t="str">
        <f t="shared" si="397"/>
        <v/>
      </c>
      <c r="AA1081" s="7" t="str">
        <f t="shared" si="398"/>
        <v/>
      </c>
      <c r="AB1081" s="7" t="str">
        <f t="shared" si="398"/>
        <v/>
      </c>
      <c r="AC1081" s="8" t="str">
        <f t="shared" si="399"/>
        <v/>
      </c>
      <c r="AE1081" s="9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>
        <v>12228477.289999999</v>
      </c>
      <c r="AR1081" s="7">
        <v>26316307.789999999</v>
      </c>
      <c r="AS1081" s="7">
        <v>25589899.390000001</v>
      </c>
      <c r="AT1081" s="7">
        <v>0</v>
      </c>
      <c r="AU1081" s="7">
        <v>13497207.029999999</v>
      </c>
      <c r="AV1081" s="7">
        <v>29810424.84</v>
      </c>
      <c r="AW1081" s="7">
        <v>27510170.920000002</v>
      </c>
      <c r="AX1081" s="7">
        <v>0</v>
      </c>
      <c r="AY1081" s="7">
        <v>17383079.129999999</v>
      </c>
      <c r="AZ1081" s="7">
        <v>44169429.920000002</v>
      </c>
      <c r="BA1081" s="7">
        <v>35600070.130000003</v>
      </c>
      <c r="BB1081" s="7">
        <v>1811602.88</v>
      </c>
      <c r="BC1081" s="7"/>
      <c r="BD1081" s="7"/>
      <c r="BE1081" s="7"/>
      <c r="BF1081" s="7"/>
    </row>
    <row r="1082" spans="1:58" hidden="1" x14ac:dyDescent="0.25">
      <c r="A1082" s="3" t="s">
        <v>412</v>
      </c>
      <c r="B1082" s="3" t="str">
        <f t="shared" si="388"/>
        <v>MG</v>
      </c>
      <c r="C1082" s="3" t="s">
        <v>1530</v>
      </c>
      <c r="D1082" s="3">
        <v>4</v>
      </c>
      <c r="E1082" s="11">
        <f t="shared" si="379"/>
        <v>0</v>
      </c>
      <c r="F1082" s="11">
        <f t="shared" si="380"/>
        <v>1</v>
      </c>
      <c r="G1082" s="7">
        <v>21.26068508450863</v>
      </c>
      <c r="H1082" s="11">
        <f t="shared" si="381"/>
        <v>0.42521370169017259</v>
      </c>
      <c r="I1082" s="7">
        <f t="shared" si="382"/>
        <v>-131112952.32605179</v>
      </c>
      <c r="J1082" s="7">
        <v>90653451.912</v>
      </c>
      <c r="K1082" s="12">
        <v>0.11</v>
      </c>
      <c r="L1082" s="7">
        <v>-14831730.039999999</v>
      </c>
      <c r="M1082" s="10">
        <f t="shared" si="383"/>
        <v>0.16360910397981976</v>
      </c>
      <c r="N1082" s="12">
        <f t="shared" si="384"/>
        <v>0.27360910397981975</v>
      </c>
      <c r="O1082" s="7">
        <f t="shared" si="385"/>
        <v>-7866777.1395631069</v>
      </c>
      <c r="P1082" s="11">
        <f t="shared" si="386"/>
        <v>8.6778572394569389E-2</v>
      </c>
      <c r="Q1082" s="12">
        <f t="shared" si="387"/>
        <v>0.19677857239456939</v>
      </c>
      <c r="R1082" s="12">
        <f t="shared" si="389"/>
        <v>-7.6830531585250356E-2</v>
      </c>
      <c r="S1082" s="12">
        <f t="shared" si="390"/>
        <v>-0.28080400274589201</v>
      </c>
      <c r="T1082" s="7">
        <f t="shared" si="393"/>
        <v>-228107303.03</v>
      </c>
      <c r="U1082" s="7">
        <f t="shared" si="394"/>
        <v>287462276.58999997</v>
      </c>
      <c r="V1082" s="7">
        <f t="shared" si="400"/>
        <v>347464747.82999998</v>
      </c>
      <c r="W1082" s="7">
        <f t="shared" si="395"/>
        <v>168104831.78999999</v>
      </c>
      <c r="X1082" s="7">
        <f t="shared" si="395"/>
        <v>0</v>
      </c>
      <c r="Y1082" s="7" t="str">
        <f t="shared" si="396"/>
        <v/>
      </c>
      <c r="Z1082" s="7" t="str">
        <f t="shared" si="397"/>
        <v/>
      </c>
      <c r="AA1082" s="7" t="str">
        <f t="shared" si="398"/>
        <v/>
      </c>
      <c r="AB1082" s="7" t="str">
        <f t="shared" si="398"/>
        <v/>
      </c>
      <c r="AC1082" s="8" t="str">
        <f t="shared" si="399"/>
        <v/>
      </c>
      <c r="AE1082" s="9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>
        <v>250110461.03999999</v>
      </c>
      <c r="AR1082" s="7">
        <v>224935840.66</v>
      </c>
      <c r="AS1082" s="7">
        <v>135186464.66</v>
      </c>
      <c r="AT1082" s="7">
        <v>8706378.7100000009</v>
      </c>
      <c r="AU1082" s="7">
        <v>287462276.58999997</v>
      </c>
      <c r="AV1082" s="7">
        <v>347464747.82999998</v>
      </c>
      <c r="AW1082" s="7">
        <v>168104831.78999999</v>
      </c>
      <c r="AX1082" s="7">
        <v>0</v>
      </c>
      <c r="AY1082" s="7"/>
      <c r="AZ1082" s="7"/>
      <c r="BA1082" s="7"/>
      <c r="BB1082" s="7"/>
      <c r="BC1082" s="7"/>
      <c r="BD1082" s="7"/>
      <c r="BE1082" s="7"/>
      <c r="BF1082" s="7"/>
    </row>
    <row r="1083" spans="1:58" x14ac:dyDescent="0.25">
      <c r="A1083" s="3" t="s">
        <v>519</v>
      </c>
      <c r="B1083" s="3" t="str">
        <f t="shared" si="388"/>
        <v>MT</v>
      </c>
      <c r="C1083" s="3" t="s">
        <v>1526</v>
      </c>
      <c r="D1083" s="3">
        <v>6</v>
      </c>
      <c r="E1083" s="11">
        <f t="shared" si="379"/>
        <v>0.28070887061280514</v>
      </c>
      <c r="F1083" s="11">
        <f t="shared" si="380"/>
        <v>0.71929112938719486</v>
      </c>
      <c r="G1083" s="7">
        <v>17.733607520132921</v>
      </c>
      <c r="H1083" s="11">
        <f t="shared" si="381"/>
        <v>0.25511253162531322</v>
      </c>
      <c r="I1083" s="7">
        <f t="shared" si="382"/>
        <v>-40464240.853783041</v>
      </c>
      <c r="J1083" s="7">
        <v>7204651.9800000004</v>
      </c>
      <c r="K1083" s="12">
        <v>0.2</v>
      </c>
      <c r="L1083" s="7">
        <v>-577092.62</v>
      </c>
      <c r="M1083" s="10">
        <f t="shared" si="383"/>
        <v>8.0099999500600441E-2</v>
      </c>
      <c r="N1083" s="12">
        <f t="shared" si="384"/>
        <v>0.28009999950060044</v>
      </c>
      <c r="O1083" s="7">
        <f t="shared" si="385"/>
        <v>-2427854.4512269823</v>
      </c>
      <c r="P1083" s="11">
        <f t="shared" si="386"/>
        <v>0.33698427876414677</v>
      </c>
      <c r="Q1083" s="12">
        <f t="shared" si="387"/>
        <v>0.53698427876414678</v>
      </c>
      <c r="R1083" s="12">
        <f t="shared" si="389"/>
        <v>0.25688427926354634</v>
      </c>
      <c r="S1083" s="12">
        <f t="shared" si="390"/>
        <v>0.91711631460747522</v>
      </c>
      <c r="T1083" s="7">
        <f t="shared" si="393"/>
        <v>-54322622.640000001</v>
      </c>
      <c r="U1083" s="7">
        <f t="shared" si="394"/>
        <v>9694133.3200000003</v>
      </c>
      <c r="V1083" s="7">
        <f t="shared" si="400"/>
        <v>39073780.590000004</v>
      </c>
      <c r="W1083" s="7">
        <f t="shared" si="395"/>
        <v>24942975.370000001</v>
      </c>
      <c r="X1083" s="7">
        <f t="shared" si="395"/>
        <v>0</v>
      </c>
      <c r="Y1083" s="7" t="str">
        <f t="shared" si="396"/>
        <v/>
      </c>
      <c r="Z1083" s="7" t="str">
        <f t="shared" si="397"/>
        <v/>
      </c>
      <c r="AA1083" s="7" t="str">
        <f t="shared" si="398"/>
        <v/>
      </c>
      <c r="AB1083" s="7" t="str">
        <f t="shared" si="398"/>
        <v/>
      </c>
      <c r="AC1083" s="8" t="str">
        <f t="shared" si="399"/>
        <v/>
      </c>
      <c r="AE1083" s="9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>
        <v>14959294.52</v>
      </c>
      <c r="AR1083" s="7">
        <v>20049144.359999999</v>
      </c>
      <c r="AS1083" s="7">
        <v>11881345.960000001</v>
      </c>
      <c r="AT1083" s="7">
        <v>0</v>
      </c>
      <c r="AU1083" s="7">
        <v>9293663.1899999995</v>
      </c>
      <c r="AV1083" s="7">
        <v>26890306.309999999</v>
      </c>
      <c r="AW1083" s="7">
        <v>12827827.710000001</v>
      </c>
      <c r="AX1083" s="7">
        <v>0</v>
      </c>
      <c r="AY1083" s="7">
        <v>9694133.3200000003</v>
      </c>
      <c r="AZ1083" s="7">
        <v>39073780.590000004</v>
      </c>
      <c r="BA1083" s="7">
        <v>24942975.370000001</v>
      </c>
      <c r="BB1083" s="7">
        <v>0</v>
      </c>
      <c r="BC1083" s="7"/>
      <c r="BD1083" s="7"/>
      <c r="BE1083" s="7"/>
      <c r="BF1083" s="7"/>
    </row>
    <row r="1084" spans="1:58" hidden="1" x14ac:dyDescent="0.25">
      <c r="A1084" s="3" t="s">
        <v>1447</v>
      </c>
      <c r="B1084" s="3" t="str">
        <f t="shared" si="388"/>
        <v>SP</v>
      </c>
      <c r="C1084" s="3" t="s">
        <v>1530</v>
      </c>
      <c r="D1084" s="3">
        <v>4</v>
      </c>
      <c r="E1084" s="11">
        <f t="shared" ref="E1084:E1138" si="401">IF(U1084+X1084&gt;=W1084,0,(U1084+X1084-W1084)/T1084)</f>
        <v>0.14393860806993092</v>
      </c>
      <c r="F1084" s="11">
        <f t="shared" ref="F1084:F1138" si="402">IF(T1084&gt;=0,0,1-E1084)</f>
        <v>0.85606139193006903</v>
      </c>
      <c r="G1084" s="7">
        <v>17.998175665416429</v>
      </c>
      <c r="H1084" s="11">
        <f t="shared" ref="H1084:H1138" si="403">IF(T1084&gt;0,"",G1084*$G$2*F1084/100)</f>
        <v>0.30815086624676569</v>
      </c>
      <c r="I1084" s="7">
        <f t="shared" ref="I1084:I1138" si="404">IF(T1084&gt;0,"",T1084*(1-H1084))</f>
        <v>-647962924.203866</v>
      </c>
      <c r="J1084" s="7">
        <v>326365801.03714275</v>
      </c>
      <c r="K1084" s="12">
        <v>0.12</v>
      </c>
      <c r="L1084" s="7">
        <v>-29529934.649999999</v>
      </c>
      <c r="M1084" s="10">
        <f t="shared" ref="M1084:M1138" si="405">L1084*-1/J1084</f>
        <v>9.0481093779305882E-2</v>
      </c>
      <c r="N1084" s="12">
        <f t="shared" ref="N1084:N1138" si="406">M1084+K1084</f>
        <v>0.21048109377930588</v>
      </c>
      <c r="O1084" s="7">
        <f t="shared" ref="O1084:O1138" si="407">6%*I1084</f>
        <v>-38877775.452231959</v>
      </c>
      <c r="P1084" s="11">
        <f t="shared" ref="P1084:P1138" si="408">O1084*-1/J1084</f>
        <v>0.11912331294726371</v>
      </c>
      <c r="Q1084" s="12">
        <f t="shared" ref="Q1084:Q1138" si="409">P1084+K1084</f>
        <v>0.23912331294726369</v>
      </c>
      <c r="R1084" s="12">
        <f t="shared" si="389"/>
        <v>2.8642219167957811E-2</v>
      </c>
      <c r="S1084" s="12">
        <f t="shared" si="390"/>
        <v>0.13607977160167084</v>
      </c>
      <c r="T1084" s="7">
        <f t="shared" si="393"/>
        <v>-936566792.65999997</v>
      </c>
      <c r="U1084" s="7">
        <f t="shared" si="394"/>
        <v>561893226.64999998</v>
      </c>
      <c r="V1084" s="7">
        <f t="shared" si="400"/>
        <v>801758672.15999997</v>
      </c>
      <c r="W1084" s="7">
        <f t="shared" si="395"/>
        <v>696701347.14999998</v>
      </c>
      <c r="X1084" s="7">
        <f t="shared" si="395"/>
        <v>0</v>
      </c>
      <c r="Y1084" s="7" t="str">
        <f t="shared" si="396"/>
        <v/>
      </c>
      <c r="Z1084" s="7" t="str">
        <f t="shared" si="397"/>
        <v/>
      </c>
      <c r="AA1084" s="7" t="str">
        <f t="shared" si="398"/>
        <v/>
      </c>
      <c r="AB1084" s="7" t="str">
        <f t="shared" si="398"/>
        <v/>
      </c>
      <c r="AC1084" s="8" t="str">
        <f t="shared" si="399"/>
        <v/>
      </c>
      <c r="AE1084" s="9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>
        <v>323362329.66000003</v>
      </c>
      <c r="AR1084" s="7">
        <v>541268015.75</v>
      </c>
      <c r="AS1084" s="7">
        <v>478819482.81999999</v>
      </c>
      <c r="AT1084" s="7">
        <v>0</v>
      </c>
      <c r="AU1084" s="7">
        <v>392469330.27999997</v>
      </c>
      <c r="AV1084" s="7">
        <v>642040266.26999998</v>
      </c>
      <c r="AW1084" s="7">
        <v>567567490.44000006</v>
      </c>
      <c r="AX1084" s="7">
        <v>0</v>
      </c>
      <c r="AY1084" s="7">
        <v>561893226.64999998</v>
      </c>
      <c r="AZ1084" s="7">
        <v>801758672.15999997</v>
      </c>
      <c r="BA1084" s="7">
        <v>696701347.14999998</v>
      </c>
      <c r="BB1084" s="7">
        <v>0</v>
      </c>
      <c r="BC1084" s="7"/>
      <c r="BD1084" s="7"/>
      <c r="BE1084" s="7"/>
      <c r="BF1084" s="7"/>
    </row>
    <row r="1085" spans="1:58" hidden="1" x14ac:dyDescent="0.25">
      <c r="A1085" s="3" t="s">
        <v>413</v>
      </c>
      <c r="B1085" s="3" t="str">
        <f t="shared" ref="B1085:B1139" si="410">RIGHT(A1085,2)</f>
        <v>MG</v>
      </c>
      <c r="C1085" s="3" t="s">
        <v>1530</v>
      </c>
      <c r="D1085" s="3">
        <v>7</v>
      </c>
      <c r="E1085" s="11">
        <f t="shared" si="401"/>
        <v>0.49541543130200877</v>
      </c>
      <c r="F1085" s="11">
        <f t="shared" si="402"/>
        <v>0.50458456869799129</v>
      </c>
      <c r="G1085" s="7">
        <v>55.176836035039628</v>
      </c>
      <c r="H1085" s="11">
        <f t="shared" si="403"/>
        <v>0.55682760025720512</v>
      </c>
      <c r="I1085" s="7">
        <f t="shared" si="404"/>
        <v>-5965052.6822360866</v>
      </c>
      <c r="J1085" s="7">
        <v>3868305.48</v>
      </c>
      <c r="K1085" s="12">
        <v>0.2</v>
      </c>
      <c r="L1085" s="7">
        <v>-440114.35</v>
      </c>
      <c r="M1085" s="10">
        <f t="shared" si="405"/>
        <v>0.11377445557893219</v>
      </c>
      <c r="N1085" s="12">
        <f t="shared" si="406"/>
        <v>0.31377445557893219</v>
      </c>
      <c r="O1085" s="7">
        <f t="shared" si="407"/>
        <v>-357903.16093416518</v>
      </c>
      <c r="P1085" s="11">
        <f t="shared" si="408"/>
        <v>9.2521948637356632E-2</v>
      </c>
      <c r="Q1085" s="12">
        <f t="shared" si="409"/>
        <v>0.29252194863735664</v>
      </c>
      <c r="R1085" s="12">
        <f t="shared" ref="R1085:R1139" si="411">Q1085-N1085</f>
        <v>-2.1252506941575544E-2</v>
      </c>
      <c r="S1085" s="12">
        <f t="shared" ref="S1085:S1139" si="412">Q1085/N1085-1</f>
        <v>-6.7731794490292208E-2</v>
      </c>
      <c r="T1085" s="7">
        <f t="shared" si="393"/>
        <v>-13459892.1</v>
      </c>
      <c r="U1085" s="7">
        <f t="shared" si="394"/>
        <v>1814041.65</v>
      </c>
      <c r="V1085" s="7">
        <f t="shared" si="400"/>
        <v>6791653.8499999996</v>
      </c>
      <c r="W1085" s="7">
        <f t="shared" si="395"/>
        <v>8482279.9000000004</v>
      </c>
      <c r="X1085" s="7">
        <f t="shared" si="395"/>
        <v>0</v>
      </c>
      <c r="Y1085" s="7" t="str">
        <f t="shared" si="396"/>
        <v/>
      </c>
      <c r="Z1085" s="7" t="str">
        <f t="shared" si="397"/>
        <v/>
      </c>
      <c r="AA1085" s="7" t="str">
        <f t="shared" si="398"/>
        <v/>
      </c>
      <c r="AB1085" s="7" t="str">
        <f t="shared" si="398"/>
        <v/>
      </c>
      <c r="AC1085" s="8" t="str">
        <f t="shared" si="399"/>
        <v/>
      </c>
      <c r="AE1085" s="9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>
        <v>685988.13</v>
      </c>
      <c r="AR1085" s="7">
        <v>2267598.77</v>
      </c>
      <c r="AS1085" s="7">
        <v>5285568.58</v>
      </c>
      <c r="AT1085" s="7">
        <v>29398.03</v>
      </c>
      <c r="AU1085" s="7">
        <v>1031172.41</v>
      </c>
      <c r="AV1085" s="7">
        <v>4927891.29</v>
      </c>
      <c r="AW1085" s="7">
        <v>7264629.8799999999</v>
      </c>
      <c r="AX1085" s="7">
        <v>0</v>
      </c>
      <c r="AY1085" s="7">
        <v>1814041.65</v>
      </c>
      <c r="AZ1085" s="7">
        <v>6791653.8499999996</v>
      </c>
      <c r="BA1085" s="7">
        <v>8482279.9000000004</v>
      </c>
      <c r="BB1085" s="7">
        <v>0</v>
      </c>
      <c r="BC1085" s="7"/>
      <c r="BD1085" s="7"/>
      <c r="BE1085" s="7"/>
      <c r="BF1085" s="7"/>
    </row>
    <row r="1086" spans="1:58" hidden="1" x14ac:dyDescent="0.25">
      <c r="A1086" s="3" t="s">
        <v>38</v>
      </c>
      <c r="B1086" s="3" t="str">
        <f t="shared" si="410"/>
        <v>AM</v>
      </c>
      <c r="C1086" s="3" t="s">
        <v>1527</v>
      </c>
      <c r="D1086" s="3">
        <v>6</v>
      </c>
      <c r="E1086" s="11">
        <f t="shared" si="401"/>
        <v>0</v>
      </c>
      <c r="F1086" s="11">
        <f t="shared" si="402"/>
        <v>1</v>
      </c>
      <c r="G1086" s="7">
        <v>9.4935953965133955</v>
      </c>
      <c r="H1086" s="11">
        <f t="shared" si="403"/>
        <v>0.1898719079302679</v>
      </c>
      <c r="I1086" s="7">
        <f t="shared" si="404"/>
        <v>-64499833.209355228</v>
      </c>
      <c r="J1086" s="7">
        <v>25847517.879999999</v>
      </c>
      <c r="K1086" s="12">
        <v>0.15229999999999999</v>
      </c>
      <c r="L1086" s="7">
        <v>-258475.18</v>
      </c>
      <c r="M1086" s="10">
        <f t="shared" si="405"/>
        <v>1.0000000046426122E-2</v>
      </c>
      <c r="N1086" s="12">
        <f t="shared" si="406"/>
        <v>0.16230000004642611</v>
      </c>
      <c r="O1086" s="7">
        <f t="shared" si="407"/>
        <v>-3869989.9925613133</v>
      </c>
      <c r="P1086" s="11">
        <f t="shared" si="408"/>
        <v>0.14972385397035706</v>
      </c>
      <c r="Q1086" s="12">
        <f t="shared" si="409"/>
        <v>0.30202385397035703</v>
      </c>
      <c r="R1086" s="12">
        <f t="shared" si="411"/>
        <v>0.13972385392393091</v>
      </c>
      <c r="S1086" s="12">
        <f t="shared" si="412"/>
        <v>0.86089866841628293</v>
      </c>
      <c r="T1086" s="7">
        <f t="shared" si="393"/>
        <v>-79616833.239999995</v>
      </c>
      <c r="U1086" s="7">
        <f t="shared" si="394"/>
        <v>44353388.700000003</v>
      </c>
      <c r="V1086" s="7">
        <f t="shared" si="400"/>
        <v>103603366.34999999</v>
      </c>
      <c r="W1086" s="7">
        <f t="shared" si="395"/>
        <v>20603203.690000001</v>
      </c>
      <c r="X1086" s="7">
        <f t="shared" si="395"/>
        <v>236348.1</v>
      </c>
      <c r="Y1086" s="7" t="str">
        <f t="shared" si="396"/>
        <v/>
      </c>
      <c r="Z1086" s="7" t="str">
        <f t="shared" si="397"/>
        <v/>
      </c>
      <c r="AA1086" s="7" t="str">
        <f t="shared" si="398"/>
        <v/>
      </c>
      <c r="AB1086" s="7" t="str">
        <f t="shared" si="398"/>
        <v/>
      </c>
      <c r="AC1086" s="8" t="str">
        <f t="shared" si="399"/>
        <v/>
      </c>
      <c r="AE1086" s="9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>
        <v>34465671.229999997</v>
      </c>
      <c r="AR1086" s="7">
        <v>27359387.73</v>
      </c>
      <c r="AS1086" s="7">
        <v>11467449.189999999</v>
      </c>
      <c r="AT1086" s="7">
        <v>1157027.06</v>
      </c>
      <c r="AU1086" s="7">
        <v>44353388.700000003</v>
      </c>
      <c r="AV1086" s="7">
        <v>82167999.400000006</v>
      </c>
      <c r="AW1086" s="7">
        <v>20834917.539999999</v>
      </c>
      <c r="AX1086" s="7">
        <v>263348.09999999998</v>
      </c>
      <c r="AY1086" s="7">
        <v>44353388.700000003</v>
      </c>
      <c r="AZ1086" s="7">
        <v>103603366.34999999</v>
      </c>
      <c r="BA1086" s="7">
        <v>20603203.690000001</v>
      </c>
      <c r="BB1086" s="7">
        <v>236348.1</v>
      </c>
      <c r="BC1086" s="7"/>
      <c r="BD1086" s="7"/>
      <c r="BE1086" s="7"/>
      <c r="BF1086" s="7"/>
    </row>
    <row r="1087" spans="1:58" hidden="1" x14ac:dyDescent="0.25">
      <c r="A1087" s="3" t="s">
        <v>1164</v>
      </c>
      <c r="B1087" s="3" t="str">
        <f t="shared" si="410"/>
        <v>RS</v>
      </c>
      <c r="C1087" s="3" t="s">
        <v>1529</v>
      </c>
      <c r="D1087" s="3">
        <v>7</v>
      </c>
      <c r="E1087" s="11">
        <f t="shared" si="401"/>
        <v>0</v>
      </c>
      <c r="F1087" s="11">
        <f t="shared" si="402"/>
        <v>1</v>
      </c>
      <c r="G1087" s="7">
        <v>13.594606649009151</v>
      </c>
      <c r="H1087" s="11">
        <f t="shared" si="403"/>
        <v>0.271892132980183</v>
      </c>
      <c r="I1087" s="7">
        <f t="shared" si="404"/>
        <v>-5311338.4180650804</v>
      </c>
      <c r="J1087" s="7">
        <v>3596887.9885714287</v>
      </c>
      <c r="K1087" s="12">
        <v>0.1366</v>
      </c>
      <c r="L1087" s="7">
        <v>-212507.3</v>
      </c>
      <c r="M1087" s="10">
        <f t="shared" si="405"/>
        <v>5.9080877879769962E-2</v>
      </c>
      <c r="N1087" s="12">
        <f t="shared" si="406"/>
        <v>0.19568087787976995</v>
      </c>
      <c r="O1087" s="7">
        <f t="shared" si="407"/>
        <v>-318680.30508390482</v>
      </c>
      <c r="P1087" s="11">
        <f t="shared" si="408"/>
        <v>8.8598896072511465E-2</v>
      </c>
      <c r="Q1087" s="12">
        <f t="shared" si="409"/>
        <v>0.22519889607251148</v>
      </c>
      <c r="R1087" s="12">
        <f t="shared" si="411"/>
        <v>2.9518018192741524E-2</v>
      </c>
      <c r="S1087" s="12">
        <f t="shared" si="412"/>
        <v>0.15084774001718215</v>
      </c>
      <c r="T1087" s="7">
        <f t="shared" si="393"/>
        <v>-7294713.6800000006</v>
      </c>
      <c r="U1087" s="7">
        <f t="shared" si="394"/>
        <v>3911176.07</v>
      </c>
      <c r="V1087" s="7">
        <f t="shared" si="400"/>
        <v>9817853.3800000008</v>
      </c>
      <c r="W1087" s="7">
        <f t="shared" si="395"/>
        <v>1388036.37</v>
      </c>
      <c r="X1087" s="7">
        <f t="shared" si="395"/>
        <v>0</v>
      </c>
      <c r="Y1087" s="7" t="str">
        <f t="shared" si="396"/>
        <v/>
      </c>
      <c r="Z1087" s="7" t="str">
        <f t="shared" si="397"/>
        <v/>
      </c>
      <c r="AA1087" s="7" t="str">
        <f t="shared" si="398"/>
        <v/>
      </c>
      <c r="AB1087" s="7" t="str">
        <f t="shared" si="398"/>
        <v/>
      </c>
      <c r="AC1087" s="8" t="str">
        <f t="shared" si="399"/>
        <v/>
      </c>
      <c r="AE1087" s="9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>
        <v>1629788.54</v>
      </c>
      <c r="AR1087" s="7">
        <v>10383682.789999999</v>
      </c>
      <c r="AS1087" s="7">
        <v>356031.64</v>
      </c>
      <c r="AT1087" s="7">
        <v>0</v>
      </c>
      <c r="AU1087" s="7">
        <v>2602132.92</v>
      </c>
      <c r="AV1087" s="7">
        <v>8021504.8700000001</v>
      </c>
      <c r="AW1087" s="7">
        <v>766829.58</v>
      </c>
      <c r="AX1087" s="7">
        <v>0</v>
      </c>
      <c r="AY1087" s="7">
        <v>3911176.07</v>
      </c>
      <c r="AZ1087" s="7">
        <v>9817853.3800000008</v>
      </c>
      <c r="BA1087" s="7">
        <v>1388036.37</v>
      </c>
      <c r="BB1087" s="7">
        <v>0</v>
      </c>
      <c r="BC1087" s="7"/>
      <c r="BD1087" s="7"/>
      <c r="BE1087" s="7"/>
      <c r="BF1087" s="7"/>
    </row>
    <row r="1088" spans="1:58" hidden="1" x14ac:dyDescent="0.25">
      <c r="A1088" s="3" t="s">
        <v>414</v>
      </c>
      <c r="B1088" s="3" t="str">
        <f t="shared" si="410"/>
        <v>MG</v>
      </c>
      <c r="C1088" s="3" t="s">
        <v>1530</v>
      </c>
      <c r="D1088" s="3">
        <v>6</v>
      </c>
      <c r="E1088" s="11">
        <f t="shared" si="401"/>
        <v>0.44487261064015454</v>
      </c>
      <c r="F1088" s="11">
        <f t="shared" si="402"/>
        <v>0.5551273893598454</v>
      </c>
      <c r="G1088" s="7">
        <v>53.18830169261355</v>
      </c>
      <c r="H1088" s="11">
        <f t="shared" si="403"/>
        <v>0.59052566126208805</v>
      </c>
      <c r="I1088" s="7">
        <f t="shared" si="404"/>
        <v>-19869803.72478696</v>
      </c>
      <c r="J1088" s="7">
        <v>18286602.994285714</v>
      </c>
      <c r="K1088" s="12">
        <v>0.11</v>
      </c>
      <c r="L1088" s="7">
        <v>-1177325.19</v>
      </c>
      <c r="M1088" s="10">
        <f t="shared" si="405"/>
        <v>6.4381842290112401E-2</v>
      </c>
      <c r="N1088" s="12">
        <f t="shared" si="406"/>
        <v>0.17438184229011239</v>
      </c>
      <c r="O1088" s="7">
        <f t="shared" si="407"/>
        <v>-1192188.2234872174</v>
      </c>
      <c r="P1088" s="11">
        <f t="shared" si="408"/>
        <v>6.5194624931692244E-2</v>
      </c>
      <c r="Q1088" s="12">
        <f t="shared" si="409"/>
        <v>0.17519462493169224</v>
      </c>
      <c r="R1088" s="12">
        <f t="shared" si="411"/>
        <v>8.1278264157985669E-4</v>
      </c>
      <c r="S1088" s="12">
        <f t="shared" si="412"/>
        <v>4.6609362013028122E-3</v>
      </c>
      <c r="T1088" s="7">
        <f t="shared" si="393"/>
        <v>-48525150.039999999</v>
      </c>
      <c r="U1088" s="7">
        <f t="shared" si="394"/>
        <v>10796134.550000001</v>
      </c>
      <c r="V1088" s="7">
        <f t="shared" si="400"/>
        <v>26937639.859999999</v>
      </c>
      <c r="W1088" s="7">
        <f t="shared" si="395"/>
        <v>32383644.73</v>
      </c>
      <c r="X1088" s="7">
        <f t="shared" si="395"/>
        <v>0</v>
      </c>
      <c r="Y1088" s="7" t="str">
        <f t="shared" si="396"/>
        <v/>
      </c>
      <c r="Z1088" s="7" t="str">
        <f t="shared" si="397"/>
        <v/>
      </c>
      <c r="AA1088" s="7" t="str">
        <f t="shared" si="398"/>
        <v/>
      </c>
      <c r="AB1088" s="7" t="str">
        <f t="shared" si="398"/>
        <v/>
      </c>
      <c r="AC1088" s="8" t="str">
        <f t="shared" si="399"/>
        <v/>
      </c>
      <c r="AE1088" s="9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>
        <v>7963297.2599999998</v>
      </c>
      <c r="AR1088" s="7">
        <v>16974802.109999999</v>
      </c>
      <c r="AS1088" s="7">
        <v>18446392.93</v>
      </c>
      <c r="AT1088" s="7">
        <v>0</v>
      </c>
      <c r="AU1088" s="7">
        <v>8357799.7800000003</v>
      </c>
      <c r="AV1088" s="7">
        <v>23566997.949999999</v>
      </c>
      <c r="AW1088" s="7">
        <v>29663845.359999999</v>
      </c>
      <c r="AX1088" s="7">
        <v>0</v>
      </c>
      <c r="AY1088" s="7">
        <v>10796134.550000001</v>
      </c>
      <c r="AZ1088" s="7">
        <v>26937639.859999999</v>
      </c>
      <c r="BA1088" s="7">
        <v>32383644.73</v>
      </c>
      <c r="BB1088" s="7">
        <v>0</v>
      </c>
      <c r="BC1088" s="7"/>
      <c r="BD1088" s="7"/>
      <c r="BE1088" s="7"/>
      <c r="BF1088" s="7"/>
    </row>
    <row r="1089" spans="1:58" x14ac:dyDescent="0.25">
      <c r="A1089" s="3" t="s">
        <v>520</v>
      </c>
      <c r="B1089" s="3" t="str">
        <f t="shared" si="410"/>
        <v>MT</v>
      </c>
      <c r="C1089" s="3" t="s">
        <v>1526</v>
      </c>
      <c r="D1089" s="3">
        <v>5</v>
      </c>
      <c r="E1089" s="11">
        <f t="shared" si="401"/>
        <v>0</v>
      </c>
      <c r="F1089" s="11">
        <f t="shared" si="402"/>
        <v>1</v>
      </c>
      <c r="G1089" s="7">
        <v>21.260137893820787</v>
      </c>
      <c r="H1089" s="11">
        <f t="shared" si="403"/>
        <v>0.4252027578764157</v>
      </c>
      <c r="I1089" s="7">
        <f t="shared" si="404"/>
        <v>-59017511.824979477</v>
      </c>
      <c r="J1089" s="7">
        <v>60627327.530000001</v>
      </c>
      <c r="K1089" s="12">
        <v>0.11</v>
      </c>
      <c r="L1089" s="7">
        <v>-1048852.77</v>
      </c>
      <c r="M1089" s="10">
        <f t="shared" si="405"/>
        <v>1.7300000061539905E-2</v>
      </c>
      <c r="N1089" s="12">
        <f t="shared" si="406"/>
        <v>0.12730000006153991</v>
      </c>
      <c r="O1089" s="7">
        <f t="shared" si="407"/>
        <v>-3541050.7094987687</v>
      </c>
      <c r="P1089" s="11">
        <f t="shared" si="408"/>
        <v>5.8406841498110949E-2</v>
      </c>
      <c r="Q1089" s="12">
        <f t="shared" si="409"/>
        <v>0.16840684149811094</v>
      </c>
      <c r="R1089" s="12">
        <f t="shared" si="411"/>
        <v>4.1106841436571034E-2</v>
      </c>
      <c r="S1089" s="12">
        <f t="shared" si="412"/>
        <v>0.32291312974626063</v>
      </c>
      <c r="T1089" s="7">
        <f t="shared" si="393"/>
        <v>-102675356.63</v>
      </c>
      <c r="U1089" s="7">
        <f t="shared" si="394"/>
        <v>83786350.019999996</v>
      </c>
      <c r="V1089" s="7">
        <f t="shared" si="400"/>
        <v>143973705.31999999</v>
      </c>
      <c r="W1089" s="7">
        <f t="shared" si="395"/>
        <v>42488001.329999998</v>
      </c>
      <c r="X1089" s="7">
        <f t="shared" si="395"/>
        <v>0</v>
      </c>
      <c r="Y1089" s="7" t="str">
        <f t="shared" si="396"/>
        <v/>
      </c>
      <c r="Z1089" s="7" t="str">
        <f t="shared" si="397"/>
        <v/>
      </c>
      <c r="AA1089" s="7" t="str">
        <f t="shared" si="398"/>
        <v/>
      </c>
      <c r="AB1089" s="7" t="str">
        <f t="shared" si="398"/>
        <v/>
      </c>
      <c r="AC1089" s="8" t="str">
        <f t="shared" si="399"/>
        <v/>
      </c>
      <c r="AE1089" s="9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>
        <v>54743767.460000001</v>
      </c>
      <c r="AR1089" s="7">
        <v>53409844.57</v>
      </c>
      <c r="AS1089" s="7">
        <v>19091023.359999999</v>
      </c>
      <c r="AT1089" s="7">
        <v>0</v>
      </c>
      <c r="AU1089" s="7">
        <v>67559770.629999995</v>
      </c>
      <c r="AV1089" s="7">
        <v>68433946.280000001</v>
      </c>
      <c r="AW1089" s="7">
        <v>23429875.640000001</v>
      </c>
      <c r="AX1089" s="7">
        <v>0</v>
      </c>
      <c r="AY1089" s="7">
        <v>83786350.019999996</v>
      </c>
      <c r="AZ1089" s="7">
        <v>143973705.31999999</v>
      </c>
      <c r="BA1089" s="7">
        <v>42488001.329999998</v>
      </c>
      <c r="BB1089" s="7">
        <v>0</v>
      </c>
      <c r="BC1089" s="7"/>
      <c r="BD1089" s="7"/>
      <c r="BE1089" s="7"/>
      <c r="BF1089" s="7"/>
    </row>
    <row r="1090" spans="1:58" hidden="1" x14ac:dyDescent="0.25">
      <c r="A1090" s="3" t="s">
        <v>573</v>
      </c>
      <c r="B1090" s="3" t="str">
        <f t="shared" si="410"/>
        <v>PB</v>
      </c>
      <c r="C1090" s="3" t="s">
        <v>1528</v>
      </c>
      <c r="D1090" s="3">
        <v>6</v>
      </c>
      <c r="E1090" s="11">
        <f t="shared" si="401"/>
        <v>0.24233981631922541</v>
      </c>
      <c r="F1090" s="11">
        <f t="shared" si="402"/>
        <v>0.75766018368077459</v>
      </c>
      <c r="G1090" s="7">
        <v>19.565941019781462</v>
      </c>
      <c r="H1090" s="11">
        <f t="shared" si="403"/>
        <v>0.29648668933869649</v>
      </c>
      <c r="I1090" s="7">
        <f t="shared" si="404"/>
        <v>-68038831.67560409</v>
      </c>
      <c r="J1090" s="7">
        <v>15606072.43</v>
      </c>
      <c r="K1090" s="12">
        <v>0.11</v>
      </c>
      <c r="L1090" s="7">
        <v>-312121.45</v>
      </c>
      <c r="M1090" s="10">
        <f t="shared" si="405"/>
        <v>2.0000000089708671E-2</v>
      </c>
      <c r="N1090" s="12">
        <f t="shared" si="406"/>
        <v>0.13000000008970866</v>
      </c>
      <c r="O1090" s="7">
        <f t="shared" si="407"/>
        <v>-4082329.9005362452</v>
      </c>
      <c r="P1090" s="11">
        <f t="shared" si="408"/>
        <v>0.26158598961059965</v>
      </c>
      <c r="Q1090" s="12">
        <f t="shared" si="409"/>
        <v>0.37158598961059963</v>
      </c>
      <c r="R1090" s="12">
        <f t="shared" si="411"/>
        <v>0.24158598952089097</v>
      </c>
      <c r="S1090" s="12">
        <f t="shared" si="412"/>
        <v>1.8583537642629273</v>
      </c>
      <c r="T1090" s="7">
        <f t="shared" si="393"/>
        <v>-96712927.310000002</v>
      </c>
      <c r="U1090" s="7">
        <f t="shared" si="394"/>
        <v>0</v>
      </c>
      <c r="V1090" s="7">
        <f t="shared" si="400"/>
        <v>73275534.269999996</v>
      </c>
      <c r="W1090" s="7">
        <f t="shared" si="395"/>
        <v>23437393.039999999</v>
      </c>
      <c r="X1090" s="7">
        <f t="shared" si="395"/>
        <v>0</v>
      </c>
      <c r="Y1090" s="7" t="str">
        <f t="shared" si="396"/>
        <v/>
      </c>
      <c r="Z1090" s="7" t="str">
        <f t="shared" si="397"/>
        <v/>
      </c>
      <c r="AA1090" s="7" t="str">
        <f t="shared" si="398"/>
        <v/>
      </c>
      <c r="AB1090" s="7" t="str">
        <f t="shared" si="398"/>
        <v/>
      </c>
      <c r="AC1090" s="8" t="str">
        <f t="shared" si="399"/>
        <v/>
      </c>
      <c r="AE1090" s="9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>
        <v>0</v>
      </c>
      <c r="AR1090" s="7">
        <v>52017195.259999998</v>
      </c>
      <c r="AS1090" s="7">
        <v>17560513.870000001</v>
      </c>
      <c r="AT1090" s="7">
        <v>0</v>
      </c>
      <c r="AU1090" s="7">
        <v>0</v>
      </c>
      <c r="AV1090" s="7">
        <v>82770120.019999996</v>
      </c>
      <c r="AW1090" s="7">
        <v>21002536.559999999</v>
      </c>
      <c r="AX1090" s="7">
        <v>0</v>
      </c>
      <c r="AY1090" s="7">
        <v>0</v>
      </c>
      <c r="AZ1090" s="7">
        <v>73275534.269999996</v>
      </c>
      <c r="BA1090" s="7">
        <v>23437393.039999999</v>
      </c>
      <c r="BB1090" s="7">
        <v>0</v>
      </c>
      <c r="BC1090" s="7"/>
      <c r="BD1090" s="7"/>
      <c r="BE1090" s="7"/>
      <c r="BF1090" s="7"/>
    </row>
    <row r="1091" spans="1:58" hidden="1" x14ac:dyDescent="0.25">
      <c r="A1091" s="3" t="s">
        <v>1165</v>
      </c>
      <c r="B1091" s="3" t="str">
        <f t="shared" si="410"/>
        <v>RS</v>
      </c>
      <c r="C1091" s="3" t="s">
        <v>1529</v>
      </c>
      <c r="D1091" s="3">
        <v>7</v>
      </c>
      <c r="E1091" s="11">
        <f t="shared" si="401"/>
        <v>0.33438095957063818</v>
      </c>
      <c r="F1091" s="11">
        <f t="shared" si="402"/>
        <v>0.66561904042936182</v>
      </c>
      <c r="G1091" s="7">
        <v>11.357658943243372</v>
      </c>
      <c r="H1091" s="11">
        <f t="shared" si="403"/>
        <v>0.15119748094651225</v>
      </c>
      <c r="I1091" s="7">
        <f t="shared" si="404"/>
        <v>-10213060.181775738</v>
      </c>
      <c r="J1091" s="7">
        <v>2553724.6457142858</v>
      </c>
      <c r="K1091" s="12">
        <v>0.11</v>
      </c>
      <c r="L1091" s="7">
        <v>-574054.79</v>
      </c>
      <c r="M1091" s="10">
        <f t="shared" si="405"/>
        <v>0.22479118528436134</v>
      </c>
      <c r="N1091" s="12">
        <f t="shared" si="406"/>
        <v>0.33479118528436136</v>
      </c>
      <c r="O1091" s="7">
        <f t="shared" si="407"/>
        <v>-612783.61090654426</v>
      </c>
      <c r="P1091" s="11">
        <f t="shared" si="408"/>
        <v>0.23995680659421545</v>
      </c>
      <c r="Q1091" s="12">
        <f t="shared" si="409"/>
        <v>0.34995680659421546</v>
      </c>
      <c r="R1091" s="12">
        <f t="shared" si="411"/>
        <v>1.5165621309854105E-2</v>
      </c>
      <c r="S1091" s="12">
        <f t="shared" si="412"/>
        <v>4.5298747328048394E-2</v>
      </c>
      <c r="T1091" s="7">
        <f t="shared" si="393"/>
        <v>-12032316.060000001</v>
      </c>
      <c r="U1091" s="7">
        <f t="shared" si="394"/>
        <v>9009703.0999999996</v>
      </c>
      <c r="V1091" s="7">
        <f t="shared" si="400"/>
        <v>8008938.6699999999</v>
      </c>
      <c r="W1091" s="7">
        <f t="shared" si="395"/>
        <v>13033080.49</v>
      </c>
      <c r="X1091" s="7">
        <f t="shared" si="395"/>
        <v>0</v>
      </c>
      <c r="Y1091" s="7" t="str">
        <f t="shared" si="396"/>
        <v/>
      </c>
      <c r="Z1091" s="7" t="str">
        <f t="shared" si="397"/>
        <v/>
      </c>
      <c r="AA1091" s="7" t="str">
        <f t="shared" si="398"/>
        <v/>
      </c>
      <c r="AB1091" s="7" t="str">
        <f t="shared" si="398"/>
        <v/>
      </c>
      <c r="AC1091" s="8" t="str">
        <f t="shared" si="399"/>
        <v/>
      </c>
      <c r="AE1091" s="9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>
        <v>7314114.7599999998</v>
      </c>
      <c r="AR1091" s="7">
        <v>8892177.7200000007</v>
      </c>
      <c r="AS1091" s="7">
        <v>9913602.2699999996</v>
      </c>
      <c r="AT1091" s="7">
        <v>0</v>
      </c>
      <c r="AU1091" s="7">
        <v>7987769.5599999996</v>
      </c>
      <c r="AV1091" s="7">
        <v>8791415.8100000005</v>
      </c>
      <c r="AW1091" s="7">
        <v>11311922.82</v>
      </c>
      <c r="AX1091" s="7">
        <v>0</v>
      </c>
      <c r="AY1091" s="7">
        <v>9009703.0999999996</v>
      </c>
      <c r="AZ1091" s="7">
        <v>8008938.6699999999</v>
      </c>
      <c r="BA1091" s="7">
        <v>13033080.49</v>
      </c>
      <c r="BB1091" s="7">
        <v>0</v>
      </c>
      <c r="BC1091" s="7"/>
      <c r="BD1091" s="7"/>
      <c r="BE1091" s="7"/>
      <c r="BF1091" s="7"/>
    </row>
    <row r="1092" spans="1:58" hidden="1" x14ac:dyDescent="0.25">
      <c r="A1092" s="3" t="s">
        <v>415</v>
      </c>
      <c r="B1092" s="3" t="str">
        <f t="shared" si="410"/>
        <v>MG</v>
      </c>
      <c r="C1092" s="3" t="s">
        <v>1530</v>
      </c>
      <c r="D1092" s="3">
        <v>7</v>
      </c>
      <c r="E1092" s="11">
        <f t="shared" si="401"/>
        <v>0</v>
      </c>
      <c r="F1092" s="11">
        <f t="shared" si="402"/>
        <v>1</v>
      </c>
      <c r="G1092" s="7">
        <v>6.0630527781135486</v>
      </c>
      <c r="H1092" s="11">
        <f t="shared" si="403"/>
        <v>0.12126105556227097</v>
      </c>
      <c r="I1092" s="7">
        <f t="shared" si="404"/>
        <v>-5202904.0100406641</v>
      </c>
      <c r="J1092" s="7">
        <v>3626306.84</v>
      </c>
      <c r="K1092" s="12">
        <v>0.12</v>
      </c>
      <c r="L1092" s="7">
        <v>-276324.26</v>
      </c>
      <c r="M1092" s="10">
        <f t="shared" si="405"/>
        <v>7.6199911422829295E-2</v>
      </c>
      <c r="N1092" s="12">
        <f t="shared" si="406"/>
        <v>0.19619991142282928</v>
      </c>
      <c r="O1092" s="7">
        <f t="shared" si="407"/>
        <v>-312174.24060243985</v>
      </c>
      <c r="P1092" s="11">
        <f t="shared" si="408"/>
        <v>8.608599723525874E-2</v>
      </c>
      <c r="Q1092" s="12">
        <f t="shared" si="409"/>
        <v>0.20608599723525872</v>
      </c>
      <c r="R1092" s="12">
        <f t="shared" si="411"/>
        <v>9.886085812429446E-3</v>
      </c>
      <c r="S1092" s="12">
        <f t="shared" si="412"/>
        <v>5.038781995739039E-2</v>
      </c>
      <c r="T1092" s="7">
        <f t="shared" si="393"/>
        <v>-5920875.6400000006</v>
      </c>
      <c r="U1092" s="7">
        <f t="shared" si="394"/>
        <v>6738251.5599999996</v>
      </c>
      <c r="V1092" s="7">
        <f t="shared" ref="V1092:V1111" si="413">IF(SUM($BC1092:$BF1092)&lt;&gt;0,BD1092,IF(SUM($AY1092:$BB1092)&lt;&gt;0,AZ1092,IF(SUM($AU1092:$AX1092)&lt;&gt;0,AV1092,IF(SUM($AQ1092:$AT1092)&lt;&gt;0,AR1092,""))))</f>
        <v>10707882.5</v>
      </c>
      <c r="W1092" s="7">
        <f t="shared" si="395"/>
        <v>4005927.05</v>
      </c>
      <c r="X1092" s="7">
        <f t="shared" si="395"/>
        <v>2054682.35</v>
      </c>
      <c r="Y1092" s="7" t="str">
        <f t="shared" si="396"/>
        <v/>
      </c>
      <c r="Z1092" s="7" t="str">
        <f t="shared" si="397"/>
        <v/>
      </c>
      <c r="AA1092" s="7" t="str">
        <f t="shared" si="398"/>
        <v/>
      </c>
      <c r="AB1092" s="7" t="str">
        <f t="shared" si="398"/>
        <v/>
      </c>
      <c r="AC1092" s="8" t="str">
        <f t="shared" si="399"/>
        <v/>
      </c>
      <c r="AE1092" s="9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>
        <v>5133542.3499999996</v>
      </c>
      <c r="AR1092" s="7">
        <v>6853976.5300000003</v>
      </c>
      <c r="AS1092" s="7">
        <v>2834614.74</v>
      </c>
      <c r="AT1092" s="7">
        <v>1008382.3</v>
      </c>
      <c r="AU1092" s="7">
        <v>5859230.4000000004</v>
      </c>
      <c r="AV1092" s="7">
        <v>9032294.2400000002</v>
      </c>
      <c r="AW1092" s="7">
        <v>3707844.48</v>
      </c>
      <c r="AX1092" s="7">
        <v>2342222.27</v>
      </c>
      <c r="AY1092" s="7">
        <v>6738251.5599999996</v>
      </c>
      <c r="AZ1092" s="7">
        <v>10707882.5</v>
      </c>
      <c r="BA1092" s="7">
        <v>4005927.05</v>
      </c>
      <c r="BB1092" s="7">
        <v>2054682.35</v>
      </c>
      <c r="BC1092" s="7"/>
      <c r="BD1092" s="7"/>
      <c r="BE1092" s="7"/>
      <c r="BF1092" s="7"/>
    </row>
    <row r="1093" spans="1:58" hidden="1" x14ac:dyDescent="0.25">
      <c r="A1093" s="3" t="s">
        <v>1448</v>
      </c>
      <c r="B1093" s="3" t="str">
        <f t="shared" si="410"/>
        <v>SP</v>
      </c>
      <c r="C1093" s="3" t="s">
        <v>1530</v>
      </c>
      <c r="D1093" s="3">
        <v>6</v>
      </c>
      <c r="E1093" s="11">
        <f t="shared" si="401"/>
        <v>0</v>
      </c>
      <c r="F1093" s="11">
        <f t="shared" si="402"/>
        <v>1</v>
      </c>
      <c r="G1093" s="7">
        <v>8.3293439230617938</v>
      </c>
      <c r="H1093" s="11">
        <f t="shared" si="403"/>
        <v>0.16658687846123588</v>
      </c>
      <c r="I1093" s="7">
        <f t="shared" si="404"/>
        <v>-3500969.5378674506</v>
      </c>
      <c r="J1093" s="7">
        <v>7939984.8899999997</v>
      </c>
      <c r="K1093" s="12">
        <v>0.11</v>
      </c>
      <c r="L1093" s="7">
        <v>0</v>
      </c>
      <c r="M1093" s="10">
        <f t="shared" si="405"/>
        <v>0</v>
      </c>
      <c r="N1093" s="12">
        <f t="shared" si="406"/>
        <v>0.11</v>
      </c>
      <c r="O1093" s="7">
        <f t="shared" si="407"/>
        <v>-210058.17227204703</v>
      </c>
      <c r="P1093" s="11">
        <f t="shared" si="408"/>
        <v>2.6455739548900709E-2</v>
      </c>
      <c r="Q1093" s="12">
        <f t="shared" si="409"/>
        <v>0.13645573954890072</v>
      </c>
      <c r="R1093" s="12">
        <f t="shared" si="411"/>
        <v>2.6455739548900722E-2</v>
      </c>
      <c r="S1093" s="12">
        <f t="shared" si="412"/>
        <v>0.24050672317182475</v>
      </c>
      <c r="T1093" s="7">
        <f t="shared" si="393"/>
        <v>-4200761.2400000012</v>
      </c>
      <c r="U1093" s="7">
        <f t="shared" si="394"/>
        <v>6104941.5599999996</v>
      </c>
      <c r="V1093" s="7">
        <f t="shared" si="413"/>
        <v>10305702.800000001</v>
      </c>
      <c r="W1093" s="7">
        <f t="shared" si="395"/>
        <v>0</v>
      </c>
      <c r="X1093" s="7">
        <f t="shared" si="395"/>
        <v>0</v>
      </c>
      <c r="Y1093" s="7">
        <f t="shared" si="396"/>
        <v>-31896150.660000004</v>
      </c>
      <c r="Z1093" s="7">
        <f t="shared" si="397"/>
        <v>-95688451.980000004</v>
      </c>
      <c r="AA1093" s="7">
        <f t="shared" si="398"/>
        <v>0</v>
      </c>
      <c r="AB1093" s="7">
        <f t="shared" si="398"/>
        <v>45962152.990000002</v>
      </c>
      <c r="AC1093" s="8">
        <f t="shared" si="399"/>
        <v>49726298.990000002</v>
      </c>
      <c r="AE1093" s="9">
        <v>0</v>
      </c>
      <c r="AF1093" s="7">
        <v>-62441420.109999999</v>
      </c>
      <c r="AG1093" s="7">
        <v>17955480.5</v>
      </c>
      <c r="AH1093" s="7">
        <v>0</v>
      </c>
      <c r="AI1093" s="7">
        <v>73760559.450000003</v>
      </c>
      <c r="AJ1093" s="7">
        <v>44591146.119999997</v>
      </c>
      <c r="AK1093" s="7">
        <v>0</v>
      </c>
      <c r="AL1093" s="7">
        <v>45962152.990000002</v>
      </c>
      <c r="AM1093" s="7">
        <v>49726298.990000002</v>
      </c>
      <c r="AN1093" s="7"/>
      <c r="AO1093" s="7"/>
      <c r="AP1093" s="7"/>
      <c r="AQ1093" s="7">
        <v>0</v>
      </c>
      <c r="AR1093" s="7">
        <v>-7650469.4800000004</v>
      </c>
      <c r="AS1093" s="7">
        <v>0</v>
      </c>
      <c r="AT1093" s="7">
        <v>0</v>
      </c>
      <c r="AU1093" s="7">
        <v>5760449.5999999996</v>
      </c>
      <c r="AV1093" s="7">
        <v>9220215.6999999993</v>
      </c>
      <c r="AW1093" s="7">
        <v>0</v>
      </c>
      <c r="AX1093" s="7">
        <v>0</v>
      </c>
      <c r="AY1093" s="7">
        <v>6104941.5599999996</v>
      </c>
      <c r="AZ1093" s="7">
        <v>10305702.800000001</v>
      </c>
      <c r="BA1093" s="7">
        <v>0</v>
      </c>
      <c r="BB1093" s="7">
        <v>0</v>
      </c>
      <c r="BC1093" s="7"/>
      <c r="BD1093" s="7"/>
      <c r="BE1093" s="7"/>
      <c r="BF1093" s="7"/>
    </row>
    <row r="1094" spans="1:58" hidden="1" x14ac:dyDescent="0.25">
      <c r="A1094" s="3" t="s">
        <v>911</v>
      </c>
      <c r="B1094" s="3" t="str">
        <f t="shared" si="410"/>
        <v>RJ</v>
      </c>
      <c r="C1094" s="3" t="s">
        <v>1530</v>
      </c>
      <c r="D1094" s="3">
        <v>6</v>
      </c>
      <c r="E1094" s="11">
        <f t="shared" si="401"/>
        <v>0</v>
      </c>
      <c r="F1094" s="11">
        <f t="shared" si="402"/>
        <v>1</v>
      </c>
      <c r="G1094" s="7">
        <v>20.450189679281426</v>
      </c>
      <c r="H1094" s="11">
        <f t="shared" si="403"/>
        <v>0.40900379358562849</v>
      </c>
      <c r="I1094" s="7">
        <f t="shared" si="404"/>
        <v>-9504668.6714676935</v>
      </c>
      <c r="J1094" s="7">
        <v>12309815.699999999</v>
      </c>
      <c r="K1094" s="12">
        <v>0.16149999999999998</v>
      </c>
      <c r="L1094" s="7">
        <v>-738588.94</v>
      </c>
      <c r="M1094" s="10">
        <f t="shared" si="405"/>
        <v>5.9999999837528031E-2</v>
      </c>
      <c r="N1094" s="12">
        <f t="shared" si="406"/>
        <v>0.22149999983752799</v>
      </c>
      <c r="O1094" s="7">
        <f t="shared" si="407"/>
        <v>-570280.12028806156</v>
      </c>
      <c r="P1094" s="11">
        <f t="shared" si="408"/>
        <v>4.6327267132688393E-2</v>
      </c>
      <c r="Q1094" s="12">
        <f t="shared" si="409"/>
        <v>0.20782726713268837</v>
      </c>
      <c r="R1094" s="12">
        <f t="shared" si="411"/>
        <v>-1.3672732704839624E-2</v>
      </c>
      <c r="S1094" s="12">
        <f t="shared" si="412"/>
        <v>-6.1727912933944418E-2</v>
      </c>
      <c r="T1094" s="7">
        <f t="shared" si="393"/>
        <v>-16082452.93</v>
      </c>
      <c r="U1094" s="7">
        <f t="shared" si="394"/>
        <v>23324184.719999999</v>
      </c>
      <c r="V1094" s="7">
        <f t="shared" si="413"/>
        <v>27579760.489999998</v>
      </c>
      <c r="W1094" s="7">
        <f t="shared" si="395"/>
        <v>11826877.16</v>
      </c>
      <c r="X1094" s="7">
        <f t="shared" si="395"/>
        <v>0</v>
      </c>
      <c r="Y1094" s="7" t="str">
        <f t="shared" si="396"/>
        <v/>
      </c>
      <c r="Z1094" s="7" t="str">
        <f t="shared" si="397"/>
        <v/>
      </c>
      <c r="AA1094" s="7" t="str">
        <f t="shared" si="398"/>
        <v/>
      </c>
      <c r="AB1094" s="7" t="str">
        <f t="shared" si="398"/>
        <v/>
      </c>
      <c r="AC1094" s="8" t="str">
        <f t="shared" si="399"/>
        <v/>
      </c>
      <c r="AE1094" s="9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>
        <v>14426494.41</v>
      </c>
      <c r="AR1094" s="7">
        <v>21334753.629999999</v>
      </c>
      <c r="AS1094" s="7">
        <v>8964785.2799999993</v>
      </c>
      <c r="AT1094" s="7">
        <v>1673399.42</v>
      </c>
      <c r="AU1094" s="7">
        <v>17606893.550000001</v>
      </c>
      <c r="AV1094" s="7">
        <v>27565635.91</v>
      </c>
      <c r="AW1094" s="7">
        <v>9626280.4100000001</v>
      </c>
      <c r="AX1094" s="7">
        <v>0</v>
      </c>
      <c r="AY1094" s="7">
        <v>23324184.719999999</v>
      </c>
      <c r="AZ1094" s="7">
        <v>27579760.489999998</v>
      </c>
      <c r="BA1094" s="7">
        <v>11826877.16</v>
      </c>
      <c r="BB1094" s="7">
        <v>0</v>
      </c>
      <c r="BC1094" s="7"/>
      <c r="BD1094" s="7"/>
      <c r="BE1094" s="7"/>
      <c r="BF1094" s="7"/>
    </row>
    <row r="1095" spans="1:58" hidden="1" x14ac:dyDescent="0.25">
      <c r="A1095" s="3" t="s">
        <v>844</v>
      </c>
      <c r="B1095" s="3" t="str">
        <f t="shared" si="410"/>
        <v>PR</v>
      </c>
      <c r="C1095" s="3" t="s">
        <v>1529</v>
      </c>
      <c r="D1095" s="3">
        <v>6</v>
      </c>
      <c r="E1095" s="11">
        <f t="shared" si="401"/>
        <v>3.325686613438255E-2</v>
      </c>
      <c r="F1095" s="11">
        <f t="shared" si="402"/>
        <v>0.9667431338656175</v>
      </c>
      <c r="G1095" s="7">
        <v>11.232986528492082</v>
      </c>
      <c r="H1095" s="11">
        <f t="shared" si="403"/>
        <v>0.21718825198449399</v>
      </c>
      <c r="I1095" s="7">
        <f t="shared" si="404"/>
        <v>-33251065.921428964</v>
      </c>
      <c r="J1095" s="7">
        <v>25478958.5</v>
      </c>
      <c r="K1095" s="12">
        <v>0.11</v>
      </c>
      <c r="L1095" s="7">
        <v>-788632.38</v>
      </c>
      <c r="M1095" s="10">
        <f t="shared" si="405"/>
        <v>3.0952300503177946E-2</v>
      </c>
      <c r="N1095" s="12">
        <f t="shared" si="406"/>
        <v>0.14095230050317795</v>
      </c>
      <c r="O1095" s="7">
        <f t="shared" si="407"/>
        <v>-1995063.9552857378</v>
      </c>
      <c r="P1095" s="11">
        <f t="shared" si="408"/>
        <v>7.830241394230214E-2</v>
      </c>
      <c r="Q1095" s="12">
        <f t="shared" si="409"/>
        <v>0.18830241394230213</v>
      </c>
      <c r="R1095" s="12">
        <f t="shared" si="411"/>
        <v>4.7350113439124181E-2</v>
      </c>
      <c r="S1095" s="12">
        <f t="shared" si="412"/>
        <v>0.33593005059223291</v>
      </c>
      <c r="T1095" s="7">
        <f t="shared" si="393"/>
        <v>-42476452.359999999</v>
      </c>
      <c r="U1095" s="7">
        <f t="shared" si="394"/>
        <v>44797187.93</v>
      </c>
      <c r="V1095" s="7">
        <f t="shared" si="413"/>
        <v>41063818.670000002</v>
      </c>
      <c r="W1095" s="7">
        <f t="shared" si="395"/>
        <v>46209821.619999997</v>
      </c>
      <c r="X1095" s="7">
        <f t="shared" si="395"/>
        <v>0</v>
      </c>
      <c r="Y1095" s="7" t="str">
        <f t="shared" si="396"/>
        <v/>
      </c>
      <c r="Z1095" s="7" t="str">
        <f t="shared" si="397"/>
        <v/>
      </c>
      <c r="AA1095" s="7" t="str">
        <f t="shared" si="398"/>
        <v/>
      </c>
      <c r="AB1095" s="7" t="str">
        <f t="shared" si="398"/>
        <v/>
      </c>
      <c r="AC1095" s="8" t="str">
        <f t="shared" si="399"/>
        <v/>
      </c>
      <c r="AE1095" s="9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>
        <v>28944866.670000002</v>
      </c>
      <c r="AR1095" s="7">
        <v>22084953.84</v>
      </c>
      <c r="AS1095" s="7">
        <v>25335298.91</v>
      </c>
      <c r="AT1095" s="7">
        <v>0</v>
      </c>
      <c r="AU1095" s="7">
        <v>31786272.370000001</v>
      </c>
      <c r="AV1095" s="7">
        <v>28852210.059999999</v>
      </c>
      <c r="AW1095" s="7">
        <v>37176709.210000001</v>
      </c>
      <c r="AX1095" s="7">
        <v>0</v>
      </c>
      <c r="AY1095" s="7">
        <v>44797187.93</v>
      </c>
      <c r="AZ1095" s="7">
        <v>41063818.670000002</v>
      </c>
      <c r="BA1095" s="7">
        <v>46209821.619999997</v>
      </c>
      <c r="BB1095" s="7">
        <v>0</v>
      </c>
      <c r="BC1095" s="7"/>
      <c r="BD1095" s="7"/>
      <c r="BE1095" s="7"/>
      <c r="BF1095" s="7"/>
    </row>
    <row r="1096" spans="1:58" hidden="1" x14ac:dyDescent="0.25">
      <c r="A1096" s="3" t="s">
        <v>27</v>
      </c>
      <c r="B1096" s="3" t="str">
        <f t="shared" si="410"/>
        <v>AL</v>
      </c>
      <c r="C1096" s="3" t="s">
        <v>1528</v>
      </c>
      <c r="D1096" s="3">
        <v>6</v>
      </c>
      <c r="E1096" s="11">
        <f t="shared" si="401"/>
        <v>0.49296145182980677</v>
      </c>
      <c r="F1096" s="11">
        <f t="shared" si="402"/>
        <v>0.50703854817019323</v>
      </c>
      <c r="G1096" s="7">
        <v>19.539410746094337</v>
      </c>
      <c r="H1096" s="11">
        <f t="shared" si="403"/>
        <v>0.19814468913601488</v>
      </c>
      <c r="I1096" s="7">
        <f t="shared" si="404"/>
        <v>-52884764.17539759</v>
      </c>
      <c r="J1096" s="7">
        <v>12123534.70285714</v>
      </c>
      <c r="K1096" s="12">
        <v>0.18</v>
      </c>
      <c r="L1096" s="7">
        <v>-228575.54</v>
      </c>
      <c r="M1096" s="10">
        <f t="shared" si="405"/>
        <v>1.8853869403791277E-2</v>
      </c>
      <c r="N1096" s="12">
        <f t="shared" si="406"/>
        <v>0.19885386940379127</v>
      </c>
      <c r="O1096" s="7">
        <f t="shared" si="407"/>
        <v>-3173085.8505238551</v>
      </c>
      <c r="P1096" s="11">
        <f t="shared" si="408"/>
        <v>0.26172943191032044</v>
      </c>
      <c r="Q1096" s="12">
        <f t="shared" si="409"/>
        <v>0.44172943191032044</v>
      </c>
      <c r="R1096" s="12">
        <f t="shared" si="411"/>
        <v>0.24287556250652917</v>
      </c>
      <c r="S1096" s="12">
        <f t="shared" si="412"/>
        <v>1.2213771008566483</v>
      </c>
      <c r="T1096" s="7">
        <f t="shared" si="393"/>
        <v>-65953001.07</v>
      </c>
      <c r="U1096" s="7">
        <f t="shared" si="394"/>
        <v>162220.92000000001</v>
      </c>
      <c r="V1096" s="7">
        <f t="shared" si="413"/>
        <v>33440713.91</v>
      </c>
      <c r="W1096" s="7">
        <f t="shared" si="395"/>
        <v>35856440.649999999</v>
      </c>
      <c r="X1096" s="7">
        <f t="shared" si="395"/>
        <v>3181932.57</v>
      </c>
      <c r="Y1096" s="7" t="str">
        <f t="shared" si="396"/>
        <v/>
      </c>
      <c r="Z1096" s="7" t="str">
        <f t="shared" si="397"/>
        <v/>
      </c>
      <c r="AA1096" s="7" t="str">
        <f t="shared" si="398"/>
        <v/>
      </c>
      <c r="AB1096" s="7" t="str">
        <f t="shared" si="398"/>
        <v/>
      </c>
      <c r="AC1096" s="8" t="str">
        <f t="shared" si="399"/>
        <v/>
      </c>
      <c r="AE1096" s="9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>
        <v>509272.44</v>
      </c>
      <c r="AR1096" s="7">
        <v>39568603.649999999</v>
      </c>
      <c r="AS1096" s="7">
        <v>30424204.760000002</v>
      </c>
      <c r="AT1096" s="7">
        <v>2359870.9</v>
      </c>
      <c r="AU1096" s="7">
        <v>162220.92000000001</v>
      </c>
      <c r="AV1096" s="7">
        <v>33440713.91</v>
      </c>
      <c r="AW1096" s="7">
        <v>35856440.649999999</v>
      </c>
      <c r="AX1096" s="7">
        <v>3181932.57</v>
      </c>
      <c r="AY1096" s="7"/>
      <c r="AZ1096" s="7"/>
      <c r="BA1096" s="7"/>
      <c r="BB1096" s="7"/>
      <c r="BC1096" s="7"/>
      <c r="BD1096" s="7"/>
      <c r="BE1096" s="7"/>
      <c r="BF1096" s="7"/>
    </row>
    <row r="1097" spans="1:58" hidden="1" x14ac:dyDescent="0.25">
      <c r="A1097" s="3" t="s">
        <v>574</v>
      </c>
      <c r="B1097" s="3" t="str">
        <f t="shared" si="410"/>
        <v>PB</v>
      </c>
      <c r="C1097" s="3" t="s">
        <v>1528</v>
      </c>
      <c r="D1097" s="3">
        <v>6</v>
      </c>
      <c r="E1097" s="11">
        <f t="shared" si="401"/>
        <v>0.59065827838883878</v>
      </c>
      <c r="F1097" s="11">
        <f t="shared" si="402"/>
        <v>0.40934172161116122</v>
      </c>
      <c r="G1097" s="7">
        <v>33.516337011300898</v>
      </c>
      <c r="H1097" s="11">
        <f t="shared" si="403"/>
        <v>0.27439270188611586</v>
      </c>
      <c r="I1097" s="7">
        <f t="shared" si="404"/>
        <v>-96001668.090505838</v>
      </c>
      <c r="J1097" s="7">
        <v>21356937.68</v>
      </c>
      <c r="K1097" s="12">
        <v>0.11</v>
      </c>
      <c r="L1097" s="7">
        <v>-5784259.71</v>
      </c>
      <c r="M1097" s="10">
        <f t="shared" si="405"/>
        <v>0.27083750473349699</v>
      </c>
      <c r="N1097" s="12">
        <f t="shared" si="406"/>
        <v>0.38083750473349698</v>
      </c>
      <c r="O1097" s="7">
        <f t="shared" si="407"/>
        <v>-5760100.0854303502</v>
      </c>
      <c r="P1097" s="11">
        <f t="shared" si="408"/>
        <v>0.26970627398629698</v>
      </c>
      <c r="Q1097" s="12">
        <f t="shared" si="409"/>
        <v>0.37970627398629697</v>
      </c>
      <c r="R1097" s="12">
        <f t="shared" si="411"/>
        <v>-1.1312307472000072E-3</v>
      </c>
      <c r="S1097" s="12">
        <f t="shared" si="412"/>
        <v>-2.9703764286336254E-3</v>
      </c>
      <c r="T1097" s="7">
        <f t="shared" si="393"/>
        <v>-132305268.06999999</v>
      </c>
      <c r="U1097" s="7">
        <f t="shared" si="394"/>
        <v>119897.02</v>
      </c>
      <c r="V1097" s="7">
        <f t="shared" si="413"/>
        <v>54158066.210000001</v>
      </c>
      <c r="W1097" s="7">
        <f t="shared" si="395"/>
        <v>85129190.510000005</v>
      </c>
      <c r="X1097" s="7">
        <f t="shared" si="395"/>
        <v>6862091.6299999999</v>
      </c>
      <c r="Y1097" s="7" t="str">
        <f t="shared" si="396"/>
        <v/>
      </c>
      <c r="Z1097" s="7" t="str">
        <f t="shared" si="397"/>
        <v/>
      </c>
      <c r="AA1097" s="7" t="str">
        <f t="shared" si="398"/>
        <v/>
      </c>
      <c r="AB1097" s="7" t="str">
        <f t="shared" si="398"/>
        <v/>
      </c>
      <c r="AC1097" s="8" t="str">
        <f t="shared" si="399"/>
        <v/>
      </c>
      <c r="AE1097" s="9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>
        <v>121861.78</v>
      </c>
      <c r="AR1097" s="7">
        <v>50135014.460000001</v>
      </c>
      <c r="AS1097" s="7">
        <v>66023377.299999997</v>
      </c>
      <c r="AT1097" s="7">
        <v>3457423.53</v>
      </c>
      <c r="AU1097" s="7">
        <v>120244.95</v>
      </c>
      <c r="AV1097" s="7">
        <v>49065351.909999996</v>
      </c>
      <c r="AW1097" s="7">
        <v>78513935.079999998</v>
      </c>
      <c r="AX1097" s="7">
        <v>2963742.57</v>
      </c>
      <c r="AY1097" s="7">
        <v>119897.02</v>
      </c>
      <c r="AZ1097" s="7">
        <v>54158066.210000001</v>
      </c>
      <c r="BA1097" s="7">
        <v>85129190.510000005</v>
      </c>
      <c r="BB1097" s="7">
        <v>6862091.6299999999</v>
      </c>
      <c r="BC1097" s="7"/>
      <c r="BD1097" s="7"/>
      <c r="BE1097" s="7"/>
      <c r="BF1097" s="7"/>
    </row>
    <row r="1098" spans="1:58" hidden="1" x14ac:dyDescent="0.25">
      <c r="A1098" s="3" t="s">
        <v>912</v>
      </c>
      <c r="B1098" s="3" t="str">
        <f t="shared" si="410"/>
        <v>RJ</v>
      </c>
      <c r="C1098" s="3" t="s">
        <v>1530</v>
      </c>
      <c r="D1098" s="3">
        <v>4</v>
      </c>
      <c r="E1098" s="11">
        <f t="shared" si="401"/>
        <v>0.16366792365881619</v>
      </c>
      <c r="F1098" s="11">
        <f t="shared" si="402"/>
        <v>0.83633207634118378</v>
      </c>
      <c r="G1098" s="7">
        <v>39.482020780728682</v>
      </c>
      <c r="H1098" s="11">
        <f t="shared" si="403"/>
        <v>0.66040160835385164</v>
      </c>
      <c r="I1098" s="7">
        <f t="shared" si="404"/>
        <v>-150234042.63406995</v>
      </c>
      <c r="J1098" s="7">
        <v>105455974.18799999</v>
      </c>
      <c r="K1098" s="12">
        <v>0.11</v>
      </c>
      <c r="L1098" s="7">
        <v>-32138961.59</v>
      </c>
      <c r="M1098" s="10">
        <f t="shared" si="405"/>
        <v>0.30476188606161625</v>
      </c>
      <c r="N1098" s="12">
        <f t="shared" si="406"/>
        <v>0.41476188606161624</v>
      </c>
      <c r="O1098" s="7">
        <f t="shared" si="407"/>
        <v>-9014042.558044197</v>
      </c>
      <c r="P1098" s="11">
        <f t="shared" si="408"/>
        <v>8.5476831705850576E-2</v>
      </c>
      <c r="Q1098" s="12">
        <f t="shared" si="409"/>
        <v>0.19547683170585056</v>
      </c>
      <c r="R1098" s="12">
        <f t="shared" si="411"/>
        <v>-0.21928505435576567</v>
      </c>
      <c r="S1098" s="12">
        <f t="shared" si="412"/>
        <v>-0.52870107337487871</v>
      </c>
      <c r="T1098" s="7">
        <f t="shared" si="393"/>
        <v>-442387379.71000004</v>
      </c>
      <c r="U1098" s="7">
        <f t="shared" si="394"/>
        <v>83062427.819999993</v>
      </c>
      <c r="V1098" s="7">
        <f t="shared" si="413"/>
        <v>369982755.81999999</v>
      </c>
      <c r="W1098" s="7">
        <f t="shared" si="395"/>
        <v>155467051.71000001</v>
      </c>
      <c r="X1098" s="7">
        <f t="shared" si="395"/>
        <v>0</v>
      </c>
      <c r="Y1098" s="7" t="str">
        <f t="shared" si="396"/>
        <v/>
      </c>
      <c r="Z1098" s="7" t="str">
        <f t="shared" si="397"/>
        <v/>
      </c>
      <c r="AA1098" s="7" t="str">
        <f t="shared" si="398"/>
        <v/>
      </c>
      <c r="AB1098" s="7" t="str">
        <f t="shared" si="398"/>
        <v/>
      </c>
      <c r="AC1098" s="8" t="str">
        <f t="shared" si="399"/>
        <v/>
      </c>
      <c r="AE1098" s="9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>
        <v>62559485.979999997</v>
      </c>
      <c r="AR1098" s="7">
        <v>315698775.04000002</v>
      </c>
      <c r="AS1098" s="7">
        <v>56964130.259999998</v>
      </c>
      <c r="AT1098" s="7">
        <v>0</v>
      </c>
      <c r="AU1098" s="7">
        <v>74600794.400000006</v>
      </c>
      <c r="AV1098" s="7">
        <v>390420908.49000001</v>
      </c>
      <c r="AW1098" s="7">
        <v>71445554.879999995</v>
      </c>
      <c r="AX1098" s="7">
        <v>0</v>
      </c>
      <c r="AY1098" s="7">
        <v>83062427.819999993</v>
      </c>
      <c r="AZ1098" s="7">
        <v>369982755.81999999</v>
      </c>
      <c r="BA1098" s="7">
        <v>155467051.71000001</v>
      </c>
      <c r="BB1098" s="7">
        <v>0</v>
      </c>
      <c r="BC1098" s="7"/>
      <c r="BD1098" s="7"/>
      <c r="BE1098" s="7"/>
      <c r="BF1098" s="7"/>
    </row>
    <row r="1099" spans="1:58" hidden="1" x14ac:dyDescent="0.25">
      <c r="A1099" s="3" t="s">
        <v>845</v>
      </c>
      <c r="B1099" s="3" t="str">
        <f t="shared" si="410"/>
        <v>PR</v>
      </c>
      <c r="C1099" s="3" t="s">
        <v>1529</v>
      </c>
      <c r="D1099" s="3">
        <v>6</v>
      </c>
      <c r="E1099" s="11">
        <f t="shared" si="401"/>
        <v>0.31483789805271817</v>
      </c>
      <c r="F1099" s="11">
        <f t="shared" si="402"/>
        <v>0.68516210194728178</v>
      </c>
      <c r="G1099" s="7">
        <v>9.6995186260796498</v>
      </c>
      <c r="H1099" s="11">
        <f t="shared" si="403"/>
        <v>0.13291485139443085</v>
      </c>
      <c r="I1099" s="7">
        <f t="shared" si="404"/>
        <v>-43108806.738231599</v>
      </c>
      <c r="J1099" s="7">
        <v>11091824.32</v>
      </c>
      <c r="K1099" s="12">
        <v>0.16020000000000001</v>
      </c>
      <c r="L1099" s="7">
        <v>-599117.98</v>
      </c>
      <c r="M1099" s="10">
        <f t="shared" si="405"/>
        <v>5.4014376960489038E-2</v>
      </c>
      <c r="N1099" s="12">
        <f t="shared" si="406"/>
        <v>0.21421437696048906</v>
      </c>
      <c r="O1099" s="7">
        <f t="shared" si="407"/>
        <v>-2586528.4042938957</v>
      </c>
      <c r="P1099" s="11">
        <f t="shared" si="408"/>
        <v>0.23319233425199937</v>
      </c>
      <c r="Q1099" s="12">
        <f t="shared" si="409"/>
        <v>0.39339233425199938</v>
      </c>
      <c r="R1099" s="12">
        <f t="shared" si="411"/>
        <v>0.17917795729151031</v>
      </c>
      <c r="S1099" s="12">
        <f t="shared" si="412"/>
        <v>0.83644225860974286</v>
      </c>
      <c r="T1099" s="7">
        <f t="shared" si="393"/>
        <v>-49716924.350000009</v>
      </c>
      <c r="U1099" s="7">
        <f t="shared" si="394"/>
        <v>25031513.129999999</v>
      </c>
      <c r="V1099" s="7">
        <f t="shared" si="413"/>
        <v>34064152.390000001</v>
      </c>
      <c r="W1099" s="7">
        <f t="shared" si="395"/>
        <v>40684285.090000004</v>
      </c>
      <c r="X1099" s="7">
        <f t="shared" si="395"/>
        <v>0</v>
      </c>
      <c r="Y1099" s="7" t="str">
        <f t="shared" si="396"/>
        <v/>
      </c>
      <c r="Z1099" s="7" t="str">
        <f t="shared" si="397"/>
        <v/>
      </c>
      <c r="AA1099" s="7" t="str">
        <f t="shared" si="398"/>
        <v/>
      </c>
      <c r="AB1099" s="7" t="str">
        <f t="shared" si="398"/>
        <v/>
      </c>
      <c r="AC1099" s="8" t="str">
        <f t="shared" si="399"/>
        <v/>
      </c>
      <c r="AE1099" s="9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>
        <v>21502081.829999998</v>
      </c>
      <c r="AR1099" s="7">
        <v>22636246.530000001</v>
      </c>
      <c r="AS1099" s="7">
        <v>27209542.109999999</v>
      </c>
      <c r="AT1099" s="7">
        <v>0</v>
      </c>
      <c r="AU1099" s="7">
        <v>22975709.440000001</v>
      </c>
      <c r="AV1099" s="7">
        <v>29517774.77</v>
      </c>
      <c r="AW1099" s="7">
        <v>33751332.210000001</v>
      </c>
      <c r="AX1099" s="7">
        <v>0</v>
      </c>
      <c r="AY1099" s="7">
        <v>25031513.129999999</v>
      </c>
      <c r="AZ1099" s="7">
        <v>34064152.390000001</v>
      </c>
      <c r="BA1099" s="7">
        <v>40684285.090000004</v>
      </c>
      <c r="BB1099" s="7">
        <v>0</v>
      </c>
      <c r="BC1099" s="7"/>
      <c r="BD1099" s="7"/>
      <c r="BE1099" s="7"/>
      <c r="BF1099" s="7"/>
    </row>
    <row r="1100" spans="1:58" hidden="1" x14ac:dyDescent="0.25">
      <c r="A1100" s="3" t="s">
        <v>1166</v>
      </c>
      <c r="B1100" s="3" t="str">
        <f t="shared" si="410"/>
        <v>RS</v>
      </c>
      <c r="C1100" s="3" t="s">
        <v>1529</v>
      </c>
      <c r="D1100" s="3">
        <v>7</v>
      </c>
      <c r="E1100" s="11">
        <f t="shared" si="401"/>
        <v>0</v>
      </c>
      <c r="F1100" s="11">
        <f t="shared" si="402"/>
        <v>1</v>
      </c>
      <c r="G1100" s="7">
        <v>14.519365562175633</v>
      </c>
      <c r="H1100" s="11">
        <f t="shared" si="403"/>
        <v>0.29038731124351264</v>
      </c>
      <c r="I1100" s="7">
        <f t="shared" si="404"/>
        <v>-7256988.5905959764</v>
      </c>
      <c r="J1100" s="7">
        <v>5231352.3600000003</v>
      </c>
      <c r="K1100" s="12">
        <v>0.11</v>
      </c>
      <c r="L1100" s="7">
        <v>-387643.21</v>
      </c>
      <c r="M1100" s="10">
        <f t="shared" si="405"/>
        <v>7.4100000023703233E-2</v>
      </c>
      <c r="N1100" s="12">
        <f t="shared" si="406"/>
        <v>0.18410000002370325</v>
      </c>
      <c r="O1100" s="7">
        <f t="shared" si="407"/>
        <v>-435419.31543575856</v>
      </c>
      <c r="P1100" s="11">
        <f t="shared" si="408"/>
        <v>8.3232649126268862E-2</v>
      </c>
      <c r="Q1100" s="12">
        <f t="shared" si="409"/>
        <v>0.19323264912626886</v>
      </c>
      <c r="R1100" s="12">
        <f t="shared" si="411"/>
        <v>9.1326491025656154E-3</v>
      </c>
      <c r="S1100" s="12">
        <f t="shared" si="412"/>
        <v>4.9607002180281246E-2</v>
      </c>
      <c r="T1100" s="7">
        <f t="shared" si="393"/>
        <v>-10226689.440000001</v>
      </c>
      <c r="U1100" s="7">
        <f t="shared" si="394"/>
        <v>12144185.33</v>
      </c>
      <c r="V1100" s="7">
        <f t="shared" si="413"/>
        <v>12637244.49</v>
      </c>
      <c r="W1100" s="7">
        <f t="shared" si="395"/>
        <v>9937806.4700000007</v>
      </c>
      <c r="X1100" s="7">
        <f t="shared" si="395"/>
        <v>204176.19</v>
      </c>
      <c r="Y1100" s="7" t="str">
        <f t="shared" si="396"/>
        <v/>
      </c>
      <c r="Z1100" s="7" t="str">
        <f t="shared" si="397"/>
        <v/>
      </c>
      <c r="AA1100" s="7" t="str">
        <f t="shared" si="398"/>
        <v/>
      </c>
      <c r="AB1100" s="7" t="str">
        <f t="shared" si="398"/>
        <v/>
      </c>
      <c r="AC1100" s="8" t="str">
        <f t="shared" si="399"/>
        <v/>
      </c>
      <c r="AE1100" s="9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>
        <v>8211617.4199999999</v>
      </c>
      <c r="AR1100" s="7">
        <v>8311194.4400000004</v>
      </c>
      <c r="AS1100" s="7">
        <v>6202669.2699999996</v>
      </c>
      <c r="AT1100" s="7">
        <v>0</v>
      </c>
      <c r="AU1100" s="7">
        <v>9470189.4600000009</v>
      </c>
      <c r="AV1100" s="7">
        <v>11271323.33</v>
      </c>
      <c r="AW1100" s="7">
        <v>7000514.9900000002</v>
      </c>
      <c r="AX1100" s="7">
        <v>220619.91</v>
      </c>
      <c r="AY1100" s="7">
        <v>12144185.33</v>
      </c>
      <c r="AZ1100" s="7">
        <v>12637244.49</v>
      </c>
      <c r="BA1100" s="7">
        <v>9937806.4700000007</v>
      </c>
      <c r="BB1100" s="7">
        <v>204176.19</v>
      </c>
      <c r="BC1100" s="7"/>
      <c r="BD1100" s="7"/>
      <c r="BE1100" s="7"/>
      <c r="BF1100" s="7"/>
    </row>
    <row r="1101" spans="1:58" hidden="1" x14ac:dyDescent="0.25">
      <c r="A1101" s="3" t="s">
        <v>1167</v>
      </c>
      <c r="B1101" s="3" t="str">
        <f t="shared" si="410"/>
        <v>RS</v>
      </c>
      <c r="C1101" s="3" t="s">
        <v>1529</v>
      </c>
      <c r="D1101" s="3">
        <v>7</v>
      </c>
      <c r="E1101" s="11">
        <f t="shared" si="401"/>
        <v>4.4004073237981042E-2</v>
      </c>
      <c r="F1101" s="11">
        <f t="shared" si="402"/>
        <v>0.95599592676201894</v>
      </c>
      <c r="G1101" s="7">
        <v>15.530767922578752</v>
      </c>
      <c r="H1101" s="11">
        <f t="shared" si="403"/>
        <v>0.2969470174694302</v>
      </c>
      <c r="I1101" s="7">
        <f t="shared" si="404"/>
        <v>-7928917.9728314988</v>
      </c>
      <c r="J1101" s="7">
        <v>4916192.63</v>
      </c>
      <c r="K1101" s="12">
        <v>0.11</v>
      </c>
      <c r="L1101" s="7">
        <v>-530948.80000000005</v>
      </c>
      <c r="M1101" s="10">
        <f t="shared" si="405"/>
        <v>0.10799999917822586</v>
      </c>
      <c r="N1101" s="12">
        <f t="shared" si="406"/>
        <v>0.21799999917822588</v>
      </c>
      <c r="O1101" s="7">
        <f t="shared" si="407"/>
        <v>-475735.07836988993</v>
      </c>
      <c r="P1101" s="11">
        <f t="shared" si="408"/>
        <v>9.6769006866577953E-2</v>
      </c>
      <c r="Q1101" s="12">
        <f t="shared" si="409"/>
        <v>0.20676900686657795</v>
      </c>
      <c r="R1101" s="12">
        <f t="shared" si="411"/>
        <v>-1.1230992311647925E-2</v>
      </c>
      <c r="S1101" s="12">
        <f t="shared" si="412"/>
        <v>-5.151831355038694E-2</v>
      </c>
      <c r="T1101" s="7">
        <f t="shared" si="393"/>
        <v>-11277838.470000001</v>
      </c>
      <c r="U1101" s="7">
        <f t="shared" si="394"/>
        <v>10167675.369999999</v>
      </c>
      <c r="V1101" s="7">
        <f t="shared" si="413"/>
        <v>10781567.640000001</v>
      </c>
      <c r="W1101" s="7">
        <f t="shared" si="395"/>
        <v>10663946.199999999</v>
      </c>
      <c r="X1101" s="7">
        <f t="shared" si="395"/>
        <v>0</v>
      </c>
      <c r="Y1101" s="7" t="str">
        <f t="shared" si="396"/>
        <v/>
      </c>
      <c r="Z1101" s="7" t="str">
        <f t="shared" si="397"/>
        <v/>
      </c>
      <c r="AA1101" s="7" t="str">
        <f t="shared" si="398"/>
        <v/>
      </c>
      <c r="AB1101" s="7" t="str">
        <f t="shared" si="398"/>
        <v/>
      </c>
      <c r="AC1101" s="8" t="str">
        <f t="shared" si="399"/>
        <v/>
      </c>
      <c r="AE1101" s="9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>
        <v>7721946.8799999999</v>
      </c>
      <c r="AR1101" s="7">
        <v>9262056.6099999994</v>
      </c>
      <c r="AS1101" s="7">
        <v>5694201.6299999999</v>
      </c>
      <c r="AT1101" s="7">
        <v>0</v>
      </c>
      <c r="AU1101" s="7">
        <v>8821462.6999999993</v>
      </c>
      <c r="AV1101" s="7">
        <v>9902017.1199999992</v>
      </c>
      <c r="AW1101" s="7">
        <v>8210744.96</v>
      </c>
      <c r="AX1101" s="7">
        <v>0</v>
      </c>
      <c r="AY1101" s="7">
        <v>10167675.369999999</v>
      </c>
      <c r="AZ1101" s="7">
        <v>10781567.640000001</v>
      </c>
      <c r="BA1101" s="7">
        <v>10663946.199999999</v>
      </c>
      <c r="BB1101" s="7">
        <v>0</v>
      </c>
      <c r="BC1101" s="7"/>
      <c r="BD1101" s="7"/>
      <c r="BE1101" s="7"/>
      <c r="BF1101" s="7"/>
    </row>
    <row r="1102" spans="1:58" hidden="1" x14ac:dyDescent="0.25">
      <c r="A1102" s="3" t="s">
        <v>665</v>
      </c>
      <c r="B1102" s="3" t="str">
        <f t="shared" si="410"/>
        <v>PE</v>
      </c>
      <c r="C1102" s="3" t="s">
        <v>1528</v>
      </c>
      <c r="D1102" s="3">
        <v>6</v>
      </c>
      <c r="E1102" s="11">
        <f t="shared" si="401"/>
        <v>0.43385619245144286</v>
      </c>
      <c r="F1102" s="11">
        <f t="shared" si="402"/>
        <v>0.5661438075485572</v>
      </c>
      <c r="G1102" s="7">
        <v>20.05828893660366</v>
      </c>
      <c r="H1102" s="11">
        <f t="shared" si="403"/>
        <v>0.22711752142955791</v>
      </c>
      <c r="I1102" s="7">
        <f t="shared" si="404"/>
        <v>-86333515.098655149</v>
      </c>
      <c r="J1102" s="7">
        <v>12791921.869999999</v>
      </c>
      <c r="K1102" s="12">
        <v>0.12240000000000001</v>
      </c>
      <c r="L1102" s="7">
        <v>-1088155.57</v>
      </c>
      <c r="M1102" s="10">
        <f t="shared" si="405"/>
        <v>8.5065839289714187E-2</v>
      </c>
      <c r="N1102" s="12">
        <f t="shared" si="406"/>
        <v>0.20746583928971418</v>
      </c>
      <c r="O1102" s="7">
        <f t="shared" si="407"/>
        <v>-5180010.9059193088</v>
      </c>
      <c r="P1102" s="11">
        <f t="shared" si="408"/>
        <v>0.40494391371070099</v>
      </c>
      <c r="Q1102" s="12">
        <f t="shared" si="409"/>
        <v>0.527343913710701</v>
      </c>
      <c r="R1102" s="12">
        <f t="shared" si="411"/>
        <v>0.31987807442098681</v>
      </c>
      <c r="S1102" s="12">
        <f t="shared" si="412"/>
        <v>1.5418349137194358</v>
      </c>
      <c r="T1102" s="7">
        <f t="shared" si="393"/>
        <v>-111703289.30000001</v>
      </c>
      <c r="U1102" s="7">
        <f t="shared" si="394"/>
        <v>0</v>
      </c>
      <c r="V1102" s="7">
        <f t="shared" si="413"/>
        <v>63240125.520000003</v>
      </c>
      <c r="W1102" s="7">
        <f t="shared" si="395"/>
        <v>48463163.780000001</v>
      </c>
      <c r="X1102" s="7">
        <f t="shared" si="395"/>
        <v>0</v>
      </c>
      <c r="Y1102" s="7" t="str">
        <f t="shared" si="396"/>
        <v/>
      </c>
      <c r="Z1102" s="7" t="str">
        <f t="shared" si="397"/>
        <v/>
      </c>
      <c r="AA1102" s="7" t="str">
        <f t="shared" si="398"/>
        <v/>
      </c>
      <c r="AB1102" s="7" t="str">
        <f t="shared" si="398"/>
        <v/>
      </c>
      <c r="AC1102" s="8" t="str">
        <f t="shared" si="399"/>
        <v/>
      </c>
      <c r="AE1102" s="9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>
        <v>0</v>
      </c>
      <c r="AR1102" s="7">
        <v>28679124.82</v>
      </c>
      <c r="AS1102" s="7">
        <v>30589341.350000001</v>
      </c>
      <c r="AT1102" s="7">
        <v>0</v>
      </c>
      <c r="AU1102" s="7">
        <v>0</v>
      </c>
      <c r="AV1102" s="7">
        <v>63240125.520000003</v>
      </c>
      <c r="AW1102" s="7">
        <v>48463163.780000001</v>
      </c>
      <c r="AX1102" s="7">
        <v>0</v>
      </c>
      <c r="AY1102" s="7"/>
      <c r="AZ1102" s="7"/>
      <c r="BA1102" s="7"/>
      <c r="BB1102" s="7"/>
      <c r="BC1102" s="7"/>
      <c r="BD1102" s="7"/>
      <c r="BE1102" s="7"/>
      <c r="BF1102" s="7"/>
    </row>
    <row r="1103" spans="1:58" hidden="1" x14ac:dyDescent="0.25">
      <c r="A1103" s="3" t="s">
        <v>226</v>
      </c>
      <c r="B1103" s="3" t="str">
        <f t="shared" si="410"/>
        <v>GO</v>
      </c>
      <c r="C1103" s="3" t="s">
        <v>1526</v>
      </c>
      <c r="D1103" s="3">
        <v>6</v>
      </c>
      <c r="E1103" s="11">
        <f t="shared" si="401"/>
        <v>0.44934164314474129</v>
      </c>
      <c r="F1103" s="11">
        <f t="shared" si="402"/>
        <v>0.55065835685525877</v>
      </c>
      <c r="G1103" s="7">
        <v>15.69763321521634</v>
      </c>
      <c r="H1103" s="11">
        <f t="shared" si="403"/>
        <v>0.17288065825615123</v>
      </c>
      <c r="I1103" s="7">
        <f t="shared" si="404"/>
        <v>-265618118.46462551</v>
      </c>
      <c r="J1103" s="7">
        <v>33718416.68</v>
      </c>
      <c r="K1103" s="12">
        <v>0.16920000000000002</v>
      </c>
      <c r="L1103" s="7">
        <v>-9017234</v>
      </c>
      <c r="M1103" s="10">
        <f t="shared" si="405"/>
        <v>0.26742756297179726</v>
      </c>
      <c r="N1103" s="12">
        <f t="shared" si="406"/>
        <v>0.43662756297179728</v>
      </c>
      <c r="O1103" s="7">
        <f t="shared" si="407"/>
        <v>-15937087.10787753</v>
      </c>
      <c r="P1103" s="11">
        <f t="shared" si="408"/>
        <v>0.47265229738176218</v>
      </c>
      <c r="Q1103" s="12">
        <f t="shared" si="409"/>
        <v>0.64185229738176219</v>
      </c>
      <c r="R1103" s="12">
        <f t="shared" si="411"/>
        <v>0.20522473440996492</v>
      </c>
      <c r="S1103" s="12">
        <f t="shared" si="412"/>
        <v>0.4700223985246228</v>
      </c>
      <c r="T1103" s="7">
        <f t="shared" si="393"/>
        <v>-321136388.74000001</v>
      </c>
      <c r="U1103" s="7">
        <f t="shared" si="394"/>
        <v>1831763.52</v>
      </c>
      <c r="V1103" s="7">
        <f t="shared" si="413"/>
        <v>176836436.15000001</v>
      </c>
      <c r="W1103" s="7">
        <f t="shared" si="395"/>
        <v>151075549.87</v>
      </c>
      <c r="X1103" s="7">
        <f t="shared" si="395"/>
        <v>4943833.76</v>
      </c>
      <c r="Y1103" s="7" t="str">
        <f t="shared" si="396"/>
        <v/>
      </c>
      <c r="Z1103" s="7" t="str">
        <f t="shared" si="397"/>
        <v/>
      </c>
      <c r="AA1103" s="7" t="str">
        <f t="shared" si="398"/>
        <v/>
      </c>
      <c r="AB1103" s="7" t="str">
        <f t="shared" si="398"/>
        <v/>
      </c>
      <c r="AC1103" s="8" t="str">
        <f t="shared" si="399"/>
        <v/>
      </c>
      <c r="AE1103" s="9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>
        <v>4666081.09</v>
      </c>
      <c r="AR1103" s="7">
        <v>75549134.939999998</v>
      </c>
      <c r="AS1103" s="7">
        <v>102021117.02</v>
      </c>
      <c r="AT1103" s="7">
        <v>0</v>
      </c>
      <c r="AU1103" s="7">
        <v>684461.96</v>
      </c>
      <c r="AV1103" s="7">
        <v>148510342.41999999</v>
      </c>
      <c r="AW1103" s="7">
        <v>117049633.73999999</v>
      </c>
      <c r="AX1103" s="7">
        <v>4038044.16</v>
      </c>
      <c r="AY1103" s="7">
        <v>1831763.52</v>
      </c>
      <c r="AZ1103" s="7">
        <v>176836436.15000001</v>
      </c>
      <c r="BA1103" s="7">
        <v>151075549.87</v>
      </c>
      <c r="BB1103" s="7">
        <v>4943833.76</v>
      </c>
      <c r="BC1103" s="7"/>
      <c r="BD1103" s="7"/>
      <c r="BE1103" s="7"/>
      <c r="BF1103" s="7"/>
    </row>
    <row r="1104" spans="1:58" hidden="1" x14ac:dyDescent="0.25">
      <c r="A1104" s="3" t="s">
        <v>846</v>
      </c>
      <c r="B1104" s="3" t="str">
        <f t="shared" si="410"/>
        <v>PR</v>
      </c>
      <c r="C1104" s="3" t="s">
        <v>1529</v>
      </c>
      <c r="D1104" s="3">
        <v>6</v>
      </c>
      <c r="E1104" s="11">
        <f t="shared" si="401"/>
        <v>0</v>
      </c>
      <c r="F1104" s="11">
        <f t="shared" si="402"/>
        <v>1</v>
      </c>
      <c r="G1104" s="7">
        <v>40.881410546915269</v>
      </c>
      <c r="H1104" s="11">
        <f t="shared" si="403"/>
        <v>0.8176282109383054</v>
      </c>
      <c r="I1104" s="7">
        <f t="shared" si="404"/>
        <v>-3440861.0563599346</v>
      </c>
      <c r="J1104" s="7">
        <v>11088502.340000002</v>
      </c>
      <c r="K1104" s="12">
        <v>0.11</v>
      </c>
      <c r="L1104" s="7">
        <v>0</v>
      </c>
      <c r="M1104" s="10">
        <f t="shared" si="405"/>
        <v>0</v>
      </c>
      <c r="N1104" s="12">
        <f t="shared" si="406"/>
        <v>0.11</v>
      </c>
      <c r="O1104" s="7">
        <f t="shared" si="407"/>
        <v>-206451.66338159607</v>
      </c>
      <c r="P1104" s="11">
        <f t="shared" si="408"/>
        <v>1.861853450098979E-2</v>
      </c>
      <c r="Q1104" s="12">
        <f t="shared" si="409"/>
        <v>0.12861853450098978</v>
      </c>
      <c r="R1104" s="12">
        <f t="shared" si="411"/>
        <v>1.8618534500989783E-2</v>
      </c>
      <c r="S1104" s="12">
        <f t="shared" si="412"/>
        <v>0.16925940455445265</v>
      </c>
      <c r="T1104" s="7">
        <f t="shared" si="393"/>
        <v>-18867287.940000001</v>
      </c>
      <c r="U1104" s="7">
        <f t="shared" si="394"/>
        <v>29160794.899999999</v>
      </c>
      <c r="V1104" s="7">
        <f t="shared" si="413"/>
        <v>33624947.799999997</v>
      </c>
      <c r="W1104" s="7">
        <f t="shared" si="395"/>
        <v>14727406.6</v>
      </c>
      <c r="X1104" s="7">
        <f t="shared" si="395"/>
        <v>324271.56</v>
      </c>
      <c r="Y1104" s="7" t="str">
        <f t="shared" si="396"/>
        <v/>
      </c>
      <c r="Z1104" s="7" t="str">
        <f t="shared" si="397"/>
        <v/>
      </c>
      <c r="AA1104" s="7" t="str">
        <f t="shared" si="398"/>
        <v/>
      </c>
      <c r="AB1104" s="7" t="str">
        <f t="shared" si="398"/>
        <v/>
      </c>
      <c r="AC1104" s="8" t="str">
        <f t="shared" si="399"/>
        <v/>
      </c>
      <c r="AE1104" s="9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>
        <v>20706861.09</v>
      </c>
      <c r="AR1104" s="7">
        <v>27151880.670000002</v>
      </c>
      <c r="AS1104" s="7">
        <v>8681439.4900000002</v>
      </c>
      <c r="AT1104" s="7">
        <v>15565796.289999999</v>
      </c>
      <c r="AU1104" s="7">
        <v>24492577.41</v>
      </c>
      <c r="AV1104" s="7">
        <v>31706059.530000001</v>
      </c>
      <c r="AW1104" s="7">
        <v>11047809.84</v>
      </c>
      <c r="AX1104" s="7">
        <v>18860217.84</v>
      </c>
      <c r="AY1104" s="7">
        <v>29160794.899999999</v>
      </c>
      <c r="AZ1104" s="7">
        <v>33624947.799999997</v>
      </c>
      <c r="BA1104" s="7">
        <v>14727406.6</v>
      </c>
      <c r="BB1104" s="7">
        <v>324271.56</v>
      </c>
      <c r="BC1104" s="7"/>
      <c r="BD1104" s="7"/>
      <c r="BE1104" s="7"/>
      <c r="BF1104" s="7"/>
    </row>
    <row r="1105" spans="1:58" hidden="1" x14ac:dyDescent="0.25">
      <c r="A1105" s="3" t="s">
        <v>666</v>
      </c>
      <c r="B1105" s="3" t="str">
        <f t="shared" si="410"/>
        <v>PE</v>
      </c>
      <c r="C1105" s="3" t="s">
        <v>1528</v>
      </c>
      <c r="D1105" s="3">
        <v>7</v>
      </c>
      <c r="E1105" s="11">
        <f t="shared" si="401"/>
        <v>0.44529763420742668</v>
      </c>
      <c r="F1105" s="11">
        <f t="shared" si="402"/>
        <v>0.55470236579257337</v>
      </c>
      <c r="G1105" s="7">
        <v>21.091214495277665</v>
      </c>
      <c r="H1105" s="11">
        <f t="shared" si="403"/>
        <v>0.23398693155938274</v>
      </c>
      <c r="I1105" s="7">
        <f t="shared" si="404"/>
        <v>-21455092.575836353</v>
      </c>
      <c r="J1105" s="7">
        <v>5847424.7828571424</v>
      </c>
      <c r="K1105" s="12">
        <v>0.11</v>
      </c>
      <c r="L1105" s="7">
        <v>-853642.35</v>
      </c>
      <c r="M1105" s="10">
        <f t="shared" si="405"/>
        <v>0.14598603345914218</v>
      </c>
      <c r="N1105" s="12">
        <f t="shared" si="406"/>
        <v>0.25598603345914217</v>
      </c>
      <c r="O1105" s="7">
        <f t="shared" si="407"/>
        <v>-1287305.5545501811</v>
      </c>
      <c r="P1105" s="11">
        <f t="shared" si="408"/>
        <v>0.22014914297387228</v>
      </c>
      <c r="Q1105" s="12">
        <f t="shared" si="409"/>
        <v>0.33014914297387227</v>
      </c>
      <c r="R1105" s="12">
        <f t="shared" si="411"/>
        <v>7.4163109514730097E-2</v>
      </c>
      <c r="S1105" s="12">
        <f t="shared" si="412"/>
        <v>0.28971545248997832</v>
      </c>
      <c r="T1105" s="7">
        <f t="shared" si="393"/>
        <v>-28008781.389999997</v>
      </c>
      <c r="U1105" s="7">
        <f t="shared" si="394"/>
        <v>5316454.28</v>
      </c>
      <c r="V1105" s="7">
        <f t="shared" si="413"/>
        <v>15536537.300000001</v>
      </c>
      <c r="W1105" s="7">
        <f t="shared" si="395"/>
        <v>18145122.649999999</v>
      </c>
      <c r="X1105" s="7">
        <f t="shared" si="395"/>
        <v>356424.28</v>
      </c>
      <c r="Y1105" s="7" t="str">
        <f t="shared" si="396"/>
        <v/>
      </c>
      <c r="Z1105" s="7" t="str">
        <f t="shared" si="397"/>
        <v/>
      </c>
      <c r="AA1105" s="7" t="str">
        <f t="shared" si="398"/>
        <v/>
      </c>
      <c r="AB1105" s="7" t="str">
        <f t="shared" si="398"/>
        <v/>
      </c>
      <c r="AC1105" s="8" t="str">
        <f t="shared" si="399"/>
        <v/>
      </c>
      <c r="AE1105" s="9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>
        <v>3613711.97</v>
      </c>
      <c r="AR1105" s="7">
        <v>-8857860.5099999998</v>
      </c>
      <c r="AS1105" s="7">
        <v>10737881.92</v>
      </c>
      <c r="AT1105" s="7">
        <v>0</v>
      </c>
      <c r="AU1105" s="7">
        <v>4093544.42</v>
      </c>
      <c r="AV1105" s="7">
        <v>9487313.4800000004</v>
      </c>
      <c r="AW1105" s="7">
        <v>15165014.17</v>
      </c>
      <c r="AX1105" s="7">
        <v>546378.31999999995</v>
      </c>
      <c r="AY1105" s="7">
        <v>5316454.28</v>
      </c>
      <c r="AZ1105" s="7">
        <v>15536537.300000001</v>
      </c>
      <c r="BA1105" s="7">
        <v>18145122.649999999</v>
      </c>
      <c r="BB1105" s="7">
        <v>356424.28</v>
      </c>
      <c r="BC1105" s="7"/>
      <c r="BD1105" s="7"/>
      <c r="BE1105" s="7"/>
      <c r="BF1105" s="7"/>
    </row>
    <row r="1106" spans="1:58" hidden="1" x14ac:dyDescent="0.25">
      <c r="A1106" s="3" t="s">
        <v>1449</v>
      </c>
      <c r="B1106" s="3" t="str">
        <f t="shared" si="410"/>
        <v>SP</v>
      </c>
      <c r="C1106" s="3" t="s">
        <v>1530</v>
      </c>
      <c r="D1106" s="3">
        <v>7</v>
      </c>
      <c r="E1106" s="11">
        <f t="shared" si="401"/>
        <v>3.6111051888958259E-3</v>
      </c>
      <c r="F1106" s="11">
        <f t="shared" si="402"/>
        <v>0.99638889481110415</v>
      </c>
      <c r="G1106" s="7">
        <v>23.197776139449218</v>
      </c>
      <c r="H1106" s="11">
        <f t="shared" si="403"/>
        <v>0.46228013059322415</v>
      </c>
      <c r="I1106" s="7">
        <f t="shared" si="404"/>
        <v>-11371325.663483759</v>
      </c>
      <c r="J1106" s="7">
        <v>6300690.7628571428</v>
      </c>
      <c r="K1106" s="12">
        <v>0.15629999999999999</v>
      </c>
      <c r="L1106" s="7">
        <v>-1058255.8</v>
      </c>
      <c r="M1106" s="10">
        <f t="shared" si="405"/>
        <v>0.16795869529710392</v>
      </c>
      <c r="N1106" s="12">
        <f t="shared" si="406"/>
        <v>0.32425869529710394</v>
      </c>
      <c r="O1106" s="7">
        <f t="shared" si="407"/>
        <v>-682279.53980902559</v>
      </c>
      <c r="P1106" s="11">
        <f t="shared" si="408"/>
        <v>0.10828646659364627</v>
      </c>
      <c r="Q1106" s="12">
        <f t="shared" si="409"/>
        <v>0.26458646659364626</v>
      </c>
      <c r="R1106" s="12">
        <f t="shared" si="411"/>
        <v>-5.9672228703457675E-2</v>
      </c>
      <c r="S1106" s="12">
        <f t="shared" si="412"/>
        <v>-0.18402661075528792</v>
      </c>
      <c r="T1106" s="7">
        <f t="shared" si="393"/>
        <v>-21147304.219999999</v>
      </c>
      <c r="U1106" s="7">
        <f t="shared" si="394"/>
        <v>24603297.57</v>
      </c>
      <c r="V1106" s="7">
        <f t="shared" si="413"/>
        <v>21070939.079999998</v>
      </c>
      <c r="W1106" s="7">
        <f t="shared" si="395"/>
        <v>24679662.710000001</v>
      </c>
      <c r="X1106" s="7">
        <f t="shared" si="395"/>
        <v>0</v>
      </c>
      <c r="Y1106" s="7" t="str">
        <f t="shared" si="396"/>
        <v/>
      </c>
      <c r="Z1106" s="7" t="str">
        <f t="shared" si="397"/>
        <v/>
      </c>
      <c r="AA1106" s="7" t="str">
        <f t="shared" si="398"/>
        <v/>
      </c>
      <c r="AB1106" s="7" t="str">
        <f t="shared" si="398"/>
        <v/>
      </c>
      <c r="AC1106" s="8" t="str">
        <f t="shared" si="399"/>
        <v/>
      </c>
      <c r="AE1106" s="9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>
        <v>18082461.27</v>
      </c>
      <c r="AR1106" s="7">
        <v>18561510.25</v>
      </c>
      <c r="AS1106" s="7">
        <v>15754102.050000001</v>
      </c>
      <c r="AT1106" s="7">
        <v>0</v>
      </c>
      <c r="AU1106" s="7">
        <v>21007781.309999999</v>
      </c>
      <c r="AV1106" s="7">
        <v>22305706.18</v>
      </c>
      <c r="AW1106" s="7">
        <v>21019940.559999999</v>
      </c>
      <c r="AX1106" s="7">
        <v>0</v>
      </c>
      <c r="AY1106" s="7">
        <v>24603297.57</v>
      </c>
      <c r="AZ1106" s="7">
        <v>21070939.079999998</v>
      </c>
      <c r="BA1106" s="7">
        <v>24679662.710000001</v>
      </c>
      <c r="BB1106" s="7">
        <v>0</v>
      </c>
      <c r="BC1106" s="7"/>
      <c r="BD1106" s="7"/>
      <c r="BE1106" s="7"/>
      <c r="BF1106" s="7"/>
    </row>
    <row r="1107" spans="1:58" hidden="1" x14ac:dyDescent="0.25">
      <c r="A1107" s="3" t="s">
        <v>847</v>
      </c>
      <c r="B1107" s="3" t="str">
        <f t="shared" si="410"/>
        <v>PR</v>
      </c>
      <c r="C1107" s="3" t="s">
        <v>1529</v>
      </c>
      <c r="D1107" s="3">
        <v>7</v>
      </c>
      <c r="E1107" s="11">
        <f t="shared" si="401"/>
        <v>0</v>
      </c>
      <c r="F1107" s="11">
        <f t="shared" si="402"/>
        <v>1</v>
      </c>
      <c r="G1107" s="7">
        <v>37.15446052689655</v>
      </c>
      <c r="H1107" s="11">
        <f t="shared" si="403"/>
        <v>0.74308921053793098</v>
      </c>
      <c r="I1107" s="7">
        <f t="shared" si="404"/>
        <v>-5175019.6625647321</v>
      </c>
      <c r="J1107" s="7">
        <v>5214520.6971428562</v>
      </c>
      <c r="K1107" s="12">
        <v>0.11</v>
      </c>
      <c r="L1107" s="7">
        <v>0</v>
      </c>
      <c r="M1107" s="10">
        <f t="shared" si="405"/>
        <v>0</v>
      </c>
      <c r="N1107" s="12">
        <f t="shared" si="406"/>
        <v>0.11</v>
      </c>
      <c r="O1107" s="7">
        <f t="shared" si="407"/>
        <v>-310501.17975388392</v>
      </c>
      <c r="P1107" s="11">
        <f t="shared" si="408"/>
        <v>5.9545488029995534E-2</v>
      </c>
      <c r="Q1107" s="12">
        <f t="shared" si="409"/>
        <v>0.16954548802999553</v>
      </c>
      <c r="R1107" s="12">
        <f t="shared" si="411"/>
        <v>5.9545488029995527E-2</v>
      </c>
      <c r="S1107" s="12">
        <f t="shared" si="412"/>
        <v>0.5413226184545048</v>
      </c>
      <c r="T1107" s="7">
        <f t="shared" si="393"/>
        <v>-20143255.460000001</v>
      </c>
      <c r="U1107" s="7">
        <f t="shared" si="394"/>
        <v>14497695.359999999</v>
      </c>
      <c r="V1107" s="7">
        <f t="shared" si="413"/>
        <v>24530504.690000001</v>
      </c>
      <c r="W1107" s="7">
        <f t="shared" si="395"/>
        <v>10110446.130000001</v>
      </c>
      <c r="X1107" s="7">
        <f t="shared" si="395"/>
        <v>0</v>
      </c>
      <c r="Y1107" s="7" t="str">
        <f t="shared" si="396"/>
        <v/>
      </c>
      <c r="Z1107" s="7" t="str">
        <f t="shared" si="397"/>
        <v/>
      </c>
      <c r="AA1107" s="7" t="str">
        <f t="shared" si="398"/>
        <v/>
      </c>
      <c r="AB1107" s="7" t="str">
        <f t="shared" si="398"/>
        <v/>
      </c>
      <c r="AC1107" s="8" t="str">
        <f t="shared" si="399"/>
        <v/>
      </c>
      <c r="AE1107" s="9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>
        <v>10322507.82</v>
      </c>
      <c r="AR1107" s="7">
        <v>17253789.449999999</v>
      </c>
      <c r="AS1107" s="7">
        <v>6187860.2300000004</v>
      </c>
      <c r="AT1107" s="7">
        <v>13255278.789999999</v>
      </c>
      <c r="AU1107" s="7">
        <v>12336984.050000001</v>
      </c>
      <c r="AV1107" s="7">
        <v>19398295.039999999</v>
      </c>
      <c r="AW1107" s="7">
        <v>8277855.5099999998</v>
      </c>
      <c r="AX1107" s="7">
        <v>0</v>
      </c>
      <c r="AY1107" s="7">
        <v>14497695.359999999</v>
      </c>
      <c r="AZ1107" s="7">
        <v>24530504.690000001</v>
      </c>
      <c r="BA1107" s="7">
        <v>10110446.130000001</v>
      </c>
      <c r="BB1107" s="7">
        <v>0</v>
      </c>
      <c r="BC1107" s="7"/>
      <c r="BD1107" s="7"/>
      <c r="BE1107" s="7"/>
      <c r="BF1107" s="7"/>
    </row>
    <row r="1108" spans="1:58" hidden="1" x14ac:dyDescent="0.25">
      <c r="A1108" s="3" t="s">
        <v>1302</v>
      </c>
      <c r="B1108" s="3" t="str">
        <f t="shared" si="410"/>
        <v>SC</v>
      </c>
      <c r="C1108" s="3" t="s">
        <v>1529</v>
      </c>
      <c r="D1108" s="3">
        <v>7</v>
      </c>
      <c r="E1108" s="11">
        <f t="shared" si="401"/>
        <v>3.0839362277841328E-2</v>
      </c>
      <c r="F1108" s="11">
        <f t="shared" si="402"/>
        <v>0.96916063772215866</v>
      </c>
      <c r="G1108" s="7">
        <v>7.7699046069063673</v>
      </c>
      <c r="H1108" s="11">
        <f t="shared" si="403"/>
        <v>0.15060571407739429</v>
      </c>
      <c r="I1108" s="7">
        <f t="shared" si="404"/>
        <v>-7074082.018399653</v>
      </c>
      <c r="J1108" s="7">
        <v>2430390.3857142855</v>
      </c>
      <c r="K1108" s="12">
        <v>0.11</v>
      </c>
      <c r="L1108" s="7">
        <v>-246530.57</v>
      </c>
      <c r="M1108" s="10">
        <f t="shared" si="405"/>
        <v>0.10143661341366988</v>
      </c>
      <c r="N1108" s="12">
        <f t="shared" si="406"/>
        <v>0.21143661341366987</v>
      </c>
      <c r="O1108" s="7">
        <f t="shared" si="407"/>
        <v>-424444.92110397917</v>
      </c>
      <c r="P1108" s="11">
        <f t="shared" si="408"/>
        <v>0.17464063534765667</v>
      </c>
      <c r="Q1108" s="12">
        <f t="shared" si="409"/>
        <v>0.28464063534765666</v>
      </c>
      <c r="R1108" s="12">
        <f t="shared" si="411"/>
        <v>7.3204021933986785E-2</v>
      </c>
      <c r="S1108" s="12">
        <f t="shared" si="412"/>
        <v>0.34622206983028603</v>
      </c>
      <c r="T1108" s="7">
        <f t="shared" si="393"/>
        <v>-8328384.2799999984</v>
      </c>
      <c r="U1108" s="7">
        <f t="shared" si="394"/>
        <v>8990284.3800000008</v>
      </c>
      <c r="V1108" s="7">
        <f t="shared" si="413"/>
        <v>8071542.2199999997</v>
      </c>
      <c r="W1108" s="7">
        <f t="shared" si="395"/>
        <v>9247126.4399999995</v>
      </c>
      <c r="X1108" s="7">
        <f t="shared" si="395"/>
        <v>0</v>
      </c>
      <c r="Y1108" s="7" t="str">
        <f t="shared" si="396"/>
        <v/>
      </c>
      <c r="Z1108" s="7" t="str">
        <f t="shared" si="397"/>
        <v/>
      </c>
      <c r="AA1108" s="7" t="str">
        <f t="shared" si="398"/>
        <v/>
      </c>
      <c r="AB1108" s="7" t="str">
        <f t="shared" si="398"/>
        <v/>
      </c>
      <c r="AC1108" s="8" t="str">
        <f t="shared" si="399"/>
        <v/>
      </c>
      <c r="AE1108" s="9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>
        <v>6604555.2400000002</v>
      </c>
      <c r="AR1108" s="7">
        <v>6377708.8700000001</v>
      </c>
      <c r="AS1108" s="7">
        <v>5260803.2</v>
      </c>
      <c r="AT1108" s="7">
        <v>0</v>
      </c>
      <c r="AU1108" s="7">
        <v>7530218.75</v>
      </c>
      <c r="AV1108" s="7">
        <v>5511656.1500000004</v>
      </c>
      <c r="AW1108" s="7">
        <v>7703283.1200000001</v>
      </c>
      <c r="AX1108" s="7">
        <v>0</v>
      </c>
      <c r="AY1108" s="7">
        <v>8990284.3800000008</v>
      </c>
      <c r="AZ1108" s="7">
        <v>8071542.2199999997</v>
      </c>
      <c r="BA1108" s="7">
        <v>9247126.4399999995</v>
      </c>
      <c r="BB1108" s="7">
        <v>0</v>
      </c>
      <c r="BC1108" s="7"/>
      <c r="BD1108" s="7"/>
      <c r="BE1108" s="7"/>
      <c r="BF1108" s="7"/>
    </row>
    <row r="1109" spans="1:58" hidden="1" x14ac:dyDescent="0.25">
      <c r="A1109" s="3" t="s">
        <v>542</v>
      </c>
      <c r="B1109" s="3" t="str">
        <f t="shared" si="410"/>
        <v>PA</v>
      </c>
      <c r="C1109" s="3" t="s">
        <v>1527</v>
      </c>
      <c r="D1109" s="3">
        <v>5</v>
      </c>
      <c r="E1109" s="11">
        <f t="shared" si="401"/>
        <v>2.5831723795649009E-2</v>
      </c>
      <c r="F1109" s="11">
        <f t="shared" si="402"/>
        <v>0.97416827620435098</v>
      </c>
      <c r="G1109" s="7">
        <v>33.02771133171894</v>
      </c>
      <c r="H1109" s="11">
        <f t="shared" si="403"/>
        <v>0.64349097229991103</v>
      </c>
      <c r="I1109" s="7">
        <f t="shared" si="404"/>
        <v>-81074626.545404151</v>
      </c>
      <c r="J1109" s="7">
        <v>47268514.008000001</v>
      </c>
      <c r="K1109" s="12">
        <v>0.11</v>
      </c>
      <c r="L1109" s="7">
        <v>-587713.66</v>
      </c>
      <c r="M1109" s="10">
        <f t="shared" si="405"/>
        <v>1.2433512504762302E-2</v>
      </c>
      <c r="N1109" s="12">
        <f t="shared" si="406"/>
        <v>0.12243351250476231</v>
      </c>
      <c r="O1109" s="7">
        <f t="shared" si="407"/>
        <v>-4864477.5927242488</v>
      </c>
      <c r="P1109" s="11">
        <f t="shared" si="408"/>
        <v>0.10291158279062794</v>
      </c>
      <c r="Q1109" s="12">
        <f t="shared" si="409"/>
        <v>0.21291158279062794</v>
      </c>
      <c r="R1109" s="12">
        <f t="shared" si="411"/>
        <v>9.047807028586563E-2</v>
      </c>
      <c r="S1109" s="12">
        <f t="shared" si="412"/>
        <v>0.7389975868114238</v>
      </c>
      <c r="T1109" s="7">
        <f t="shared" si="393"/>
        <v>-227412548.48000002</v>
      </c>
      <c r="U1109" s="7">
        <f t="shared" si="394"/>
        <v>41855324.43</v>
      </c>
      <c r="V1109" s="7">
        <f t="shared" si="413"/>
        <v>221538090.34</v>
      </c>
      <c r="W1109" s="7">
        <f t="shared" si="395"/>
        <v>65610468.990000002</v>
      </c>
      <c r="X1109" s="7">
        <f t="shared" si="395"/>
        <v>17880686.420000002</v>
      </c>
      <c r="Y1109" s="7" t="str">
        <f t="shared" si="396"/>
        <v/>
      </c>
      <c r="Z1109" s="7" t="str">
        <f t="shared" si="397"/>
        <v/>
      </c>
      <c r="AA1109" s="7" t="str">
        <f t="shared" si="398"/>
        <v/>
      </c>
      <c r="AB1109" s="7" t="str">
        <f t="shared" si="398"/>
        <v/>
      </c>
      <c r="AC1109" s="8" t="str">
        <f t="shared" si="399"/>
        <v/>
      </c>
      <c r="AE1109" s="9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>
        <v>38234325.039999999</v>
      </c>
      <c r="AR1109" s="7">
        <v>149973544.93000001</v>
      </c>
      <c r="AS1109" s="7">
        <v>32064145.800000001</v>
      </c>
      <c r="AT1109" s="7">
        <v>12834969.52</v>
      </c>
      <c r="AU1109" s="7">
        <v>40808759.549999997</v>
      </c>
      <c r="AV1109" s="7">
        <v>172394550.83000001</v>
      </c>
      <c r="AW1109" s="7">
        <v>48847337.090000004</v>
      </c>
      <c r="AX1109" s="7">
        <v>14701977.550000001</v>
      </c>
      <c r="AY1109" s="7">
        <v>41855324.43</v>
      </c>
      <c r="AZ1109" s="7">
        <v>221538090.34</v>
      </c>
      <c r="BA1109" s="7">
        <v>65610468.990000002</v>
      </c>
      <c r="BB1109" s="7">
        <v>17880686.420000002</v>
      </c>
      <c r="BC1109" s="7"/>
      <c r="BD1109" s="7"/>
      <c r="BE1109" s="7"/>
      <c r="BF1109" s="7"/>
    </row>
    <row r="1110" spans="1:58" hidden="1" x14ac:dyDescent="0.25">
      <c r="A1110" s="3" t="s">
        <v>733</v>
      </c>
      <c r="B1110" s="3" t="str">
        <f t="shared" si="410"/>
        <v>PI</v>
      </c>
      <c r="C1110" s="3" t="s">
        <v>1528</v>
      </c>
      <c r="D1110" s="3">
        <v>7</v>
      </c>
      <c r="E1110" s="11">
        <f t="shared" si="401"/>
        <v>0</v>
      </c>
      <c r="F1110" s="11">
        <f t="shared" si="402"/>
        <v>1</v>
      </c>
      <c r="G1110" s="7">
        <v>21.58382926076192</v>
      </c>
      <c r="H1110" s="11">
        <f t="shared" si="403"/>
        <v>0.43167658521523838</v>
      </c>
      <c r="I1110" s="7">
        <f t="shared" si="404"/>
        <v>-6919547.0362822246</v>
      </c>
      <c r="J1110" s="7">
        <v>5771514.5</v>
      </c>
      <c r="K1110" s="12">
        <v>0.11</v>
      </c>
      <c r="L1110" s="7">
        <v>0</v>
      </c>
      <c r="M1110" s="10">
        <f t="shared" si="405"/>
        <v>0</v>
      </c>
      <c r="N1110" s="12">
        <f t="shared" si="406"/>
        <v>0.11</v>
      </c>
      <c r="O1110" s="7">
        <f t="shared" si="407"/>
        <v>-415172.82217693346</v>
      </c>
      <c r="P1110" s="11">
        <f t="shared" si="408"/>
        <v>7.1934814020987642E-2</v>
      </c>
      <c r="Q1110" s="12">
        <f t="shared" si="409"/>
        <v>0.18193481402098766</v>
      </c>
      <c r="R1110" s="12">
        <f t="shared" si="411"/>
        <v>7.1934814020987656E-2</v>
      </c>
      <c r="S1110" s="12">
        <f t="shared" si="412"/>
        <v>0.65395285473625142</v>
      </c>
      <c r="T1110" s="7">
        <f t="shared" si="393"/>
        <v>-12175368.559999999</v>
      </c>
      <c r="U1110" s="7">
        <f t="shared" si="394"/>
        <v>868352.39</v>
      </c>
      <c r="V1110" s="7">
        <f t="shared" si="413"/>
        <v>13043720.949999999</v>
      </c>
      <c r="W1110" s="7">
        <f t="shared" si="395"/>
        <v>0</v>
      </c>
      <c r="X1110" s="7">
        <f t="shared" si="395"/>
        <v>0</v>
      </c>
      <c r="Y1110" s="7" t="str">
        <f t="shared" si="396"/>
        <v/>
      </c>
      <c r="Z1110" s="7" t="str">
        <f t="shared" si="397"/>
        <v/>
      </c>
      <c r="AA1110" s="7" t="str">
        <f t="shared" si="398"/>
        <v/>
      </c>
      <c r="AB1110" s="7" t="str">
        <f t="shared" si="398"/>
        <v/>
      </c>
      <c r="AC1110" s="8" t="str">
        <f t="shared" si="399"/>
        <v/>
      </c>
      <c r="AE1110" s="9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>
        <v>0</v>
      </c>
      <c r="AR1110" s="7">
        <v>26302764.800000001</v>
      </c>
      <c r="AS1110" s="7">
        <v>0</v>
      </c>
      <c r="AT1110" s="7">
        <v>0</v>
      </c>
      <c r="AU1110" s="7">
        <v>0</v>
      </c>
      <c r="AV1110" s="7">
        <v>26302764.800000001</v>
      </c>
      <c r="AW1110" s="7">
        <v>0</v>
      </c>
      <c r="AX1110" s="7">
        <v>0</v>
      </c>
      <c r="AY1110" s="7">
        <v>868352.39</v>
      </c>
      <c r="AZ1110" s="7">
        <v>13043720.949999999</v>
      </c>
      <c r="BA1110" s="7">
        <v>0</v>
      </c>
      <c r="BB1110" s="7">
        <v>0</v>
      </c>
      <c r="BC1110" s="7"/>
      <c r="BD1110" s="7"/>
      <c r="BE1110" s="7"/>
      <c r="BF1110" s="7"/>
    </row>
    <row r="1111" spans="1:58" hidden="1" x14ac:dyDescent="0.25">
      <c r="A1111" s="3" t="s">
        <v>1168</v>
      </c>
      <c r="B1111" s="3" t="str">
        <f t="shared" si="410"/>
        <v>RS</v>
      </c>
      <c r="C1111" s="3" t="s">
        <v>1529</v>
      </c>
      <c r="D1111" s="3">
        <v>6</v>
      </c>
      <c r="E1111" s="11">
        <f t="shared" si="401"/>
        <v>0</v>
      </c>
      <c r="F1111" s="11">
        <f t="shared" si="402"/>
        <v>1</v>
      </c>
      <c r="G1111" s="7">
        <v>11.988281567115157</v>
      </c>
      <c r="H1111" s="11">
        <f t="shared" si="403"/>
        <v>0.23976563134230314</v>
      </c>
      <c r="I1111" s="7">
        <f t="shared" si="404"/>
        <v>-14197991.856684389</v>
      </c>
      <c r="J1111" s="7">
        <v>6946260.4400000004</v>
      </c>
      <c r="K1111" s="12">
        <v>0.1598</v>
      </c>
      <c r="L1111" s="7">
        <v>-1265608.6499999999</v>
      </c>
      <c r="M1111" s="10">
        <f t="shared" si="405"/>
        <v>0.18219999968788958</v>
      </c>
      <c r="N1111" s="12">
        <f t="shared" si="406"/>
        <v>0.34199999968788958</v>
      </c>
      <c r="O1111" s="7">
        <f t="shared" si="407"/>
        <v>-851879.5114010633</v>
      </c>
      <c r="P1111" s="11">
        <f t="shared" si="408"/>
        <v>0.12263857924121591</v>
      </c>
      <c r="Q1111" s="12">
        <f t="shared" si="409"/>
        <v>0.2824385792412159</v>
      </c>
      <c r="R1111" s="12">
        <f t="shared" si="411"/>
        <v>-5.9561420446673674E-2</v>
      </c>
      <c r="S1111" s="12">
        <f t="shared" si="412"/>
        <v>-0.17415620029540835</v>
      </c>
      <c r="T1111" s="7">
        <f t="shared" si="393"/>
        <v>-18675808.989999998</v>
      </c>
      <c r="U1111" s="7">
        <f t="shared" si="394"/>
        <v>16971689.969999999</v>
      </c>
      <c r="V1111" s="7">
        <f t="shared" si="413"/>
        <v>21063575.469999999</v>
      </c>
      <c r="W1111" s="7">
        <f t="shared" si="395"/>
        <v>15205184.25</v>
      </c>
      <c r="X1111" s="7">
        <f t="shared" si="395"/>
        <v>621260.76</v>
      </c>
      <c r="Y1111" s="7" t="str">
        <f t="shared" si="396"/>
        <v/>
      </c>
      <c r="Z1111" s="7" t="str">
        <f t="shared" si="397"/>
        <v/>
      </c>
      <c r="AA1111" s="7" t="str">
        <f t="shared" si="398"/>
        <v/>
      </c>
      <c r="AB1111" s="7" t="str">
        <f t="shared" si="398"/>
        <v/>
      </c>
      <c r="AC1111" s="8" t="str">
        <f t="shared" si="399"/>
        <v/>
      </c>
      <c r="AE1111" s="9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>
        <v>11428527.619999999</v>
      </c>
      <c r="AR1111" s="7">
        <v>18631132.059999999</v>
      </c>
      <c r="AS1111" s="7">
        <v>8526500.3900000006</v>
      </c>
      <c r="AT1111" s="7">
        <v>516479.67</v>
      </c>
      <c r="AU1111" s="7">
        <v>14481518.810000001</v>
      </c>
      <c r="AV1111" s="7">
        <v>20496595.960000001</v>
      </c>
      <c r="AW1111" s="7">
        <v>12688103.33</v>
      </c>
      <c r="AX1111" s="7">
        <v>749310.96</v>
      </c>
      <c r="AY1111" s="7">
        <v>16971689.969999999</v>
      </c>
      <c r="AZ1111" s="7">
        <v>21063575.469999999</v>
      </c>
      <c r="BA1111" s="7">
        <v>15205184.25</v>
      </c>
      <c r="BB1111" s="7">
        <v>621260.76</v>
      </c>
      <c r="BC1111" s="7"/>
      <c r="BD1111" s="7"/>
      <c r="BE1111" s="7"/>
      <c r="BF1111" s="7"/>
    </row>
    <row r="1112" spans="1:58" hidden="1" x14ac:dyDescent="0.25">
      <c r="A1112" s="3" t="s">
        <v>1450</v>
      </c>
      <c r="B1112" s="3" t="str">
        <f t="shared" si="410"/>
        <v>SP</v>
      </c>
      <c r="C1112" s="3" t="s">
        <v>1530</v>
      </c>
      <c r="D1112" s="3">
        <v>5</v>
      </c>
      <c r="E1112" s="11">
        <f t="shared" si="401"/>
        <v>0</v>
      </c>
      <c r="F1112" s="11">
        <f t="shared" si="402"/>
        <v>1</v>
      </c>
      <c r="G1112" s="7">
        <v>18.346051924895797</v>
      </c>
      <c r="H1112" s="11">
        <f t="shared" si="403"/>
        <v>0.36692103849791591</v>
      </c>
      <c r="I1112" s="7">
        <f t="shared" si="404"/>
        <v>-39008416.020032898</v>
      </c>
      <c r="J1112" s="7">
        <v>45142921.07</v>
      </c>
      <c r="K1112" s="12">
        <v>0.11</v>
      </c>
      <c r="L1112" s="7">
        <v>-4618120.83</v>
      </c>
      <c r="M1112" s="10">
        <f t="shared" si="405"/>
        <v>0.10230000010054732</v>
      </c>
      <c r="N1112" s="12">
        <f t="shared" si="406"/>
        <v>0.21230000010054734</v>
      </c>
      <c r="O1112" s="7">
        <f t="shared" si="407"/>
        <v>-2340504.9612019737</v>
      </c>
      <c r="P1112" s="11">
        <f t="shared" si="408"/>
        <v>5.1846555467084526E-2</v>
      </c>
      <c r="Q1112" s="12">
        <f t="shared" si="409"/>
        <v>0.16184655546708454</v>
      </c>
      <c r="R1112" s="12">
        <f t="shared" si="411"/>
        <v>-5.0453444633462796E-2</v>
      </c>
      <c r="S1112" s="12">
        <f t="shared" si="412"/>
        <v>-0.23765164677139683</v>
      </c>
      <c r="T1112" s="7">
        <f t="shared" ref="T1112:T1162" si="414">IF(SUM(U1112:X1112)&lt;&gt;0,U1112-V1112-W1112+X1112,"")</f>
        <v>-61616983.650000006</v>
      </c>
      <c r="U1112" s="7">
        <f t="shared" ref="U1112:X1162" si="415">IF(SUM($BC1112:$BF1112)&lt;&gt;0,BC1112,IF(SUM($AY1112:$BB1112)&lt;&gt;0,AY1112,IF(SUM($AU1112:$AX1112)&lt;&gt;0,AU1112,IF(SUM($AQ1112:$AT1112)&lt;&gt;0,AQ1112,""))))</f>
        <v>123047128.58</v>
      </c>
      <c r="V1112" s="7">
        <f t="shared" si="415"/>
        <v>103552997.06</v>
      </c>
      <c r="W1112" s="7">
        <f t="shared" si="415"/>
        <v>81111115.170000002</v>
      </c>
      <c r="X1112" s="7">
        <f t="shared" si="415"/>
        <v>0</v>
      </c>
      <c r="Y1112" s="7" t="str">
        <f t="shared" ref="Y1112:Y1162" si="416">IF(SUM(AA1112:AC1112)&lt;&gt;0,AA1112-(AB1112/3)-(AC1112/3),"")</f>
        <v/>
      </c>
      <c r="Z1112" s="7" t="str">
        <f t="shared" ref="Z1112:Z1162" si="417">IF(SUM(AA1112:AC1112)&lt;&gt;0,AA1112-AB1112-AC1112,"")</f>
        <v/>
      </c>
      <c r="AA1112" s="7" t="str">
        <f t="shared" ref="AA1112:AB1162" si="418">IF(SUM($AN1112:$AP1112)&lt;&gt;0,AN1112,IF(SUM($AK1112:$AM1112)&lt;&gt;0,AK1112,IF(SUM($AH1112:$AJ1112)&lt;&gt;0,AH1112,IF(SUM($AE1112:$AG1112)&lt;&gt;0,AE1112,""))))</f>
        <v/>
      </c>
      <c r="AB1112" s="7" t="str">
        <f t="shared" si="418"/>
        <v/>
      </c>
      <c r="AC1112" s="8" t="str">
        <f t="shared" ref="AC1112:AC1162" si="419">IF(SUM($AN1112:$AP1112)&lt;&gt;0,AP1112,IF(SUM($AK1112:$AM1112)&lt;&gt;0,AM1112,IF(SUM($AH1112:$AJ1112)&lt;&gt;0,AJ1112,IF(SUM($AE1112:$AG1112)&lt;&gt;0,AG1112,""))))</f>
        <v/>
      </c>
      <c r="AE1112" s="9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>
        <v>80231729.430000007</v>
      </c>
      <c r="AR1112" s="7">
        <v>70209126.909999996</v>
      </c>
      <c r="AS1112" s="7">
        <v>54104423.259999998</v>
      </c>
      <c r="AT1112" s="7">
        <v>0</v>
      </c>
      <c r="AU1112" s="7">
        <v>97181532.969999999</v>
      </c>
      <c r="AV1112" s="7">
        <v>91856909.489999995</v>
      </c>
      <c r="AW1112" s="7">
        <v>66695740.740000002</v>
      </c>
      <c r="AX1112" s="7">
        <v>0</v>
      </c>
      <c r="AY1112" s="7">
        <v>123047128.58</v>
      </c>
      <c r="AZ1112" s="7">
        <v>103552997.06</v>
      </c>
      <c r="BA1112" s="7">
        <v>81111115.170000002</v>
      </c>
      <c r="BB1112" s="7">
        <v>0</v>
      </c>
      <c r="BC1112" s="7"/>
      <c r="BD1112" s="7"/>
      <c r="BE1112" s="7"/>
      <c r="BF1112" s="7"/>
    </row>
    <row r="1113" spans="1:58" hidden="1" x14ac:dyDescent="0.25">
      <c r="A1113" s="3" t="s">
        <v>575</v>
      </c>
      <c r="B1113" s="3" t="str">
        <f t="shared" si="410"/>
        <v>PB</v>
      </c>
      <c r="C1113" s="3" t="s">
        <v>1528</v>
      </c>
      <c r="D1113" s="3">
        <v>6</v>
      </c>
      <c r="E1113" s="11">
        <f t="shared" si="401"/>
        <v>0.69513941565580661</v>
      </c>
      <c r="F1113" s="11">
        <f t="shared" si="402"/>
        <v>0.30486058434419339</v>
      </c>
      <c r="G1113" s="7">
        <v>47.439513464244456</v>
      </c>
      <c r="H1113" s="11">
        <f t="shared" si="403"/>
        <v>0.2892487559142759</v>
      </c>
      <c r="I1113" s="7">
        <f t="shared" si="404"/>
        <v>-56362303.940115809</v>
      </c>
      <c r="J1113" s="7">
        <v>18091470.93</v>
      </c>
      <c r="K1113" s="12">
        <v>0.11</v>
      </c>
      <c r="L1113" s="7">
        <v>-1175945.6100000001</v>
      </c>
      <c r="M1113" s="10">
        <f t="shared" si="405"/>
        <v>6.4999999975126413E-2</v>
      </c>
      <c r="N1113" s="12">
        <f t="shared" si="406"/>
        <v>0.17499999997512641</v>
      </c>
      <c r="O1113" s="7">
        <f t="shared" si="407"/>
        <v>-3381738.2364069484</v>
      </c>
      <c r="P1113" s="11">
        <f t="shared" si="408"/>
        <v>0.18692444906727926</v>
      </c>
      <c r="Q1113" s="12">
        <f t="shared" si="409"/>
        <v>0.29692444906727927</v>
      </c>
      <c r="R1113" s="12">
        <f t="shared" si="411"/>
        <v>0.12192444909215286</v>
      </c>
      <c r="S1113" s="12">
        <f t="shared" si="412"/>
        <v>0.69671113776847182</v>
      </c>
      <c r="T1113" s="7">
        <f t="shared" si="414"/>
        <v>-79299620.519999996</v>
      </c>
      <c r="U1113" s="7">
        <f t="shared" si="415"/>
        <v>6528580.8899999997</v>
      </c>
      <c r="V1113" s="7">
        <f t="shared" si="415"/>
        <v>24175328.649999999</v>
      </c>
      <c r="W1113" s="7">
        <f t="shared" si="415"/>
        <v>66336349.43</v>
      </c>
      <c r="X1113" s="7">
        <f t="shared" si="415"/>
        <v>4683476.67</v>
      </c>
      <c r="Y1113" s="7" t="str">
        <f t="shared" si="416"/>
        <v/>
      </c>
      <c r="Z1113" s="7" t="str">
        <f t="shared" si="417"/>
        <v/>
      </c>
      <c r="AA1113" s="7" t="str">
        <f t="shared" si="418"/>
        <v/>
      </c>
      <c r="AB1113" s="7" t="str">
        <f t="shared" si="418"/>
        <v/>
      </c>
      <c r="AC1113" s="8" t="str">
        <f t="shared" si="419"/>
        <v/>
      </c>
      <c r="AE1113" s="9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>
        <v>9071263.1300000008</v>
      </c>
      <c r="AR1113" s="7">
        <v>6142585.7599999998</v>
      </c>
      <c r="AS1113" s="7">
        <v>23404979.289999999</v>
      </c>
      <c r="AT1113" s="7">
        <v>21401787.449999999</v>
      </c>
      <c r="AU1113" s="7">
        <v>11034392.970000001</v>
      </c>
      <c r="AV1113" s="7">
        <v>23677450.440000001</v>
      </c>
      <c r="AW1113" s="7">
        <v>28054279.510000002</v>
      </c>
      <c r="AX1113" s="7">
        <v>4309971.5599999996</v>
      </c>
      <c r="AY1113" s="7">
        <v>6528580.8899999997</v>
      </c>
      <c r="AZ1113" s="7">
        <v>24175328.649999999</v>
      </c>
      <c r="BA1113" s="7">
        <v>66336349.43</v>
      </c>
      <c r="BB1113" s="7">
        <v>4683476.67</v>
      </c>
      <c r="BC1113" s="7"/>
      <c r="BD1113" s="7"/>
      <c r="BE1113" s="7"/>
      <c r="BF1113" s="7"/>
    </row>
    <row r="1114" spans="1:58" hidden="1" x14ac:dyDescent="0.25">
      <c r="A1114" s="3" t="s">
        <v>913</v>
      </c>
      <c r="B1114" s="3" t="str">
        <f t="shared" si="410"/>
        <v>RJ</v>
      </c>
      <c r="C1114" s="3" t="s">
        <v>1530</v>
      </c>
      <c r="D1114" s="3">
        <v>4</v>
      </c>
      <c r="E1114" s="11">
        <f t="shared" si="401"/>
        <v>0</v>
      </c>
      <c r="F1114" s="11">
        <f t="shared" si="402"/>
        <v>1</v>
      </c>
      <c r="G1114" s="7">
        <v>16.857475354423389</v>
      </c>
      <c r="H1114" s="11">
        <f t="shared" si="403"/>
        <v>0.3371495070884678</v>
      </c>
      <c r="I1114" s="7">
        <f t="shared" si="404"/>
        <v>-221432236.30874988</v>
      </c>
      <c r="J1114" s="7">
        <v>98065831.551428527</v>
      </c>
      <c r="K1114" s="12">
        <v>0.11</v>
      </c>
      <c r="L1114" s="7">
        <v>-991247.79</v>
      </c>
      <c r="M1114" s="10">
        <f t="shared" si="405"/>
        <v>1.0107983324244401E-2</v>
      </c>
      <c r="N1114" s="12">
        <f t="shared" si="406"/>
        <v>0.1201079833242444</v>
      </c>
      <c r="O1114" s="7">
        <f t="shared" si="407"/>
        <v>-13285934.178524993</v>
      </c>
      <c r="P1114" s="11">
        <f t="shared" si="408"/>
        <v>0.13547974833168544</v>
      </c>
      <c r="Q1114" s="12">
        <f t="shared" si="409"/>
        <v>0.24547974833168545</v>
      </c>
      <c r="R1114" s="12">
        <f t="shared" si="411"/>
        <v>0.12537176500744107</v>
      </c>
      <c r="S1114" s="12">
        <f t="shared" si="412"/>
        <v>1.0438254105806317</v>
      </c>
      <c r="T1114" s="7">
        <f t="shared" si="414"/>
        <v>-334060604.43000001</v>
      </c>
      <c r="U1114" s="7">
        <f t="shared" si="415"/>
        <v>234434676.62</v>
      </c>
      <c r="V1114" s="7">
        <f t="shared" si="415"/>
        <v>338219056.37</v>
      </c>
      <c r="W1114" s="7">
        <f t="shared" si="415"/>
        <v>230276224.68000001</v>
      </c>
      <c r="X1114" s="7">
        <f t="shared" si="415"/>
        <v>0</v>
      </c>
      <c r="Y1114" s="7" t="str">
        <f t="shared" si="416"/>
        <v/>
      </c>
      <c r="Z1114" s="7" t="str">
        <f t="shared" si="417"/>
        <v/>
      </c>
      <c r="AA1114" s="7" t="str">
        <f t="shared" si="418"/>
        <v/>
      </c>
      <c r="AB1114" s="7" t="str">
        <f t="shared" si="418"/>
        <v/>
      </c>
      <c r="AC1114" s="8" t="str">
        <f t="shared" si="419"/>
        <v/>
      </c>
      <c r="AE1114" s="9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>
        <v>156103319.80000001</v>
      </c>
      <c r="AR1114" s="7">
        <v>373173112.69999999</v>
      </c>
      <c r="AS1114" s="7">
        <v>177915184.47</v>
      </c>
      <c r="AT1114" s="7">
        <v>0</v>
      </c>
      <c r="AU1114" s="7">
        <v>188084645.94999999</v>
      </c>
      <c r="AV1114" s="7">
        <v>293154739.87</v>
      </c>
      <c r="AW1114" s="7">
        <v>203755952.47999999</v>
      </c>
      <c r="AX1114" s="7">
        <v>0</v>
      </c>
      <c r="AY1114" s="7">
        <v>234434676.62</v>
      </c>
      <c r="AZ1114" s="7">
        <v>338219056.37</v>
      </c>
      <c r="BA1114" s="7">
        <v>230276224.68000001</v>
      </c>
      <c r="BB1114" s="7">
        <v>0</v>
      </c>
      <c r="BC1114" s="7"/>
      <c r="BD1114" s="7"/>
      <c r="BE1114" s="7"/>
      <c r="BF1114" s="7"/>
    </row>
    <row r="1115" spans="1:58" hidden="1" x14ac:dyDescent="0.25">
      <c r="A1115" s="3" t="s">
        <v>416</v>
      </c>
      <c r="B1115" s="3" t="str">
        <f t="shared" si="410"/>
        <v>MG</v>
      </c>
      <c r="C1115" s="3" t="s">
        <v>1530</v>
      </c>
      <c r="D1115" s="3">
        <v>6</v>
      </c>
      <c r="E1115" s="11">
        <f t="shared" si="401"/>
        <v>0.18873477063920638</v>
      </c>
      <c r="F1115" s="11">
        <f t="shared" si="402"/>
        <v>0.81126522936079359</v>
      </c>
      <c r="G1115" s="7">
        <v>20.46003448788198</v>
      </c>
      <c r="H1115" s="11">
        <f t="shared" si="403"/>
        <v>0.33197029143082646</v>
      </c>
      <c r="I1115" s="7">
        <f t="shared" si="404"/>
        <v>-14160011.969714325</v>
      </c>
      <c r="J1115" s="7">
        <v>7270474.2599999998</v>
      </c>
      <c r="K1115" s="12">
        <v>0.11</v>
      </c>
      <c r="L1115" s="7">
        <v>-688256.33</v>
      </c>
      <c r="M1115" s="10">
        <f t="shared" si="405"/>
        <v>9.4664571441588463E-2</v>
      </c>
      <c r="N1115" s="12">
        <f t="shared" si="406"/>
        <v>0.20466457144158845</v>
      </c>
      <c r="O1115" s="7">
        <f t="shared" si="407"/>
        <v>-849600.71818285948</v>
      </c>
      <c r="P1115" s="11">
        <f t="shared" si="408"/>
        <v>0.11685629957554647</v>
      </c>
      <c r="Q1115" s="12">
        <f t="shared" si="409"/>
        <v>0.22685629957554648</v>
      </c>
      <c r="R1115" s="12">
        <f t="shared" si="411"/>
        <v>2.2191728133958033E-2</v>
      </c>
      <c r="S1115" s="12">
        <f t="shared" si="412"/>
        <v>0.10842974911410885</v>
      </c>
      <c r="T1115" s="7">
        <f t="shared" si="414"/>
        <v>-21196680.009999998</v>
      </c>
      <c r="U1115" s="7">
        <f t="shared" si="415"/>
        <v>724811.4</v>
      </c>
      <c r="V1115" s="7">
        <f t="shared" si="415"/>
        <v>17196129.469999999</v>
      </c>
      <c r="W1115" s="7">
        <f t="shared" si="415"/>
        <v>4725361.9400000004</v>
      </c>
      <c r="X1115" s="7">
        <f t="shared" si="415"/>
        <v>0</v>
      </c>
      <c r="Y1115" s="7" t="str">
        <f t="shared" si="416"/>
        <v/>
      </c>
      <c r="Z1115" s="7" t="str">
        <f t="shared" si="417"/>
        <v/>
      </c>
      <c r="AA1115" s="7" t="str">
        <f t="shared" si="418"/>
        <v/>
      </c>
      <c r="AB1115" s="7" t="str">
        <f t="shared" si="418"/>
        <v/>
      </c>
      <c r="AC1115" s="8" t="str">
        <f t="shared" si="419"/>
        <v/>
      </c>
      <c r="AE1115" s="9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>
        <v>0</v>
      </c>
      <c r="AV1115" s="7">
        <v>28635831.649999999</v>
      </c>
      <c r="AW1115" s="7">
        <v>3942431.33</v>
      </c>
      <c r="AX1115" s="7">
        <v>0</v>
      </c>
      <c r="AY1115" s="7">
        <v>724811.4</v>
      </c>
      <c r="AZ1115" s="7">
        <v>17196129.469999999</v>
      </c>
      <c r="BA1115" s="7">
        <v>4725361.9400000004</v>
      </c>
      <c r="BB1115" s="7">
        <v>0</v>
      </c>
      <c r="BC1115" s="7"/>
      <c r="BD1115" s="7"/>
      <c r="BE1115" s="7"/>
      <c r="BF1115" s="7"/>
    </row>
    <row r="1116" spans="1:58" hidden="1" x14ac:dyDescent="0.25">
      <c r="A1116" s="3" t="s">
        <v>848</v>
      </c>
      <c r="B1116" s="3" t="str">
        <f t="shared" si="410"/>
        <v>PR</v>
      </c>
      <c r="C1116" s="3" t="s">
        <v>1529</v>
      </c>
      <c r="D1116" s="3">
        <v>6</v>
      </c>
      <c r="E1116" s="11">
        <f t="shared" si="401"/>
        <v>0.46012394445699922</v>
      </c>
      <c r="F1116" s="11">
        <f t="shared" si="402"/>
        <v>0.53987605554300078</v>
      </c>
      <c r="G1116" s="7">
        <v>11.303499572974422</v>
      </c>
      <c r="H1116" s="11">
        <f t="shared" si="403"/>
        <v>0.12204977526578849</v>
      </c>
      <c r="I1116" s="7">
        <f t="shared" si="404"/>
        <v>-62508584.503822185</v>
      </c>
      <c r="J1116" s="7">
        <v>21877035.309999999</v>
      </c>
      <c r="K1116" s="12">
        <v>0.15</v>
      </c>
      <c r="L1116" s="7">
        <v>-864400.78</v>
      </c>
      <c r="M1116" s="10">
        <f t="shared" si="405"/>
        <v>3.9511787943445988E-2</v>
      </c>
      <c r="N1116" s="12">
        <f t="shared" si="406"/>
        <v>0.18951178794344598</v>
      </c>
      <c r="O1116" s="7">
        <f t="shared" si="407"/>
        <v>-3750515.070229331</v>
      </c>
      <c r="P1116" s="11">
        <f t="shared" si="408"/>
        <v>0.17143616660503216</v>
      </c>
      <c r="Q1116" s="12">
        <f t="shared" si="409"/>
        <v>0.32143616660503216</v>
      </c>
      <c r="R1116" s="12">
        <f t="shared" si="411"/>
        <v>0.13192437866158618</v>
      </c>
      <c r="S1116" s="12">
        <f t="shared" si="412"/>
        <v>0.69612756068216197</v>
      </c>
      <c r="T1116" s="7">
        <f t="shared" si="414"/>
        <v>-71198323.939999998</v>
      </c>
      <c r="U1116" s="7">
        <f t="shared" si="415"/>
        <v>28582731.75</v>
      </c>
      <c r="V1116" s="7">
        <f t="shared" si="415"/>
        <v>38438270.289999999</v>
      </c>
      <c r="W1116" s="7">
        <f t="shared" si="415"/>
        <v>61342785.399999999</v>
      </c>
      <c r="X1116" s="7">
        <f t="shared" si="415"/>
        <v>0</v>
      </c>
      <c r="Y1116" s="7" t="str">
        <f t="shared" si="416"/>
        <v/>
      </c>
      <c r="Z1116" s="7" t="str">
        <f t="shared" si="417"/>
        <v/>
      </c>
      <c r="AA1116" s="7" t="str">
        <f t="shared" si="418"/>
        <v/>
      </c>
      <c r="AB1116" s="7" t="str">
        <f t="shared" si="418"/>
        <v/>
      </c>
      <c r="AC1116" s="8" t="str">
        <f t="shared" si="419"/>
        <v/>
      </c>
      <c r="AE1116" s="9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>
        <v>20096228.690000001</v>
      </c>
      <c r="AR1116" s="7">
        <v>26111290</v>
      </c>
      <c r="AS1116" s="7">
        <v>37742840.329999998</v>
      </c>
      <c r="AT1116" s="7">
        <v>0</v>
      </c>
      <c r="AU1116" s="7">
        <v>24225525.739999998</v>
      </c>
      <c r="AV1116" s="7">
        <v>37274994.539999999</v>
      </c>
      <c r="AW1116" s="7">
        <v>50240534.799999997</v>
      </c>
      <c r="AX1116" s="7">
        <v>0</v>
      </c>
      <c r="AY1116" s="7">
        <v>28582731.75</v>
      </c>
      <c r="AZ1116" s="7">
        <v>38438270.289999999</v>
      </c>
      <c r="BA1116" s="7">
        <v>61342785.399999999</v>
      </c>
      <c r="BB1116" s="7">
        <v>0</v>
      </c>
      <c r="BC1116" s="7"/>
      <c r="BD1116" s="7"/>
      <c r="BE1116" s="7"/>
      <c r="BF1116" s="7"/>
    </row>
    <row r="1117" spans="1:58" hidden="1" x14ac:dyDescent="0.25">
      <c r="A1117" s="3" t="s">
        <v>1169</v>
      </c>
      <c r="B1117" s="3" t="str">
        <f t="shared" si="410"/>
        <v>RS</v>
      </c>
      <c r="C1117" s="3" t="s">
        <v>1529</v>
      </c>
      <c r="D1117" s="3">
        <v>6</v>
      </c>
      <c r="E1117" s="11">
        <f t="shared" si="401"/>
        <v>0</v>
      </c>
      <c r="F1117" s="11">
        <f t="shared" si="402"/>
        <v>1</v>
      </c>
      <c r="G1117" s="7">
        <v>15.709379829857054</v>
      </c>
      <c r="H1117" s="11">
        <f t="shared" si="403"/>
        <v>0.31418759659714107</v>
      </c>
      <c r="I1117" s="7">
        <f t="shared" si="404"/>
        <v>-30746902.561031092</v>
      </c>
      <c r="J1117" s="7">
        <v>9858947.4800000004</v>
      </c>
      <c r="K1117" s="12">
        <v>0.13980000000000001</v>
      </c>
      <c r="L1117" s="7">
        <v>-2171669.66</v>
      </c>
      <c r="M1117" s="10">
        <f t="shared" si="405"/>
        <v>0.22027398608274157</v>
      </c>
      <c r="N1117" s="12">
        <f t="shared" si="406"/>
        <v>0.36007398608274155</v>
      </c>
      <c r="O1117" s="7">
        <f t="shared" si="407"/>
        <v>-1844814.1536618655</v>
      </c>
      <c r="P1117" s="11">
        <f t="shared" si="408"/>
        <v>0.18712080142472423</v>
      </c>
      <c r="Q1117" s="12">
        <f t="shared" si="409"/>
        <v>0.32692080142472424</v>
      </c>
      <c r="R1117" s="12">
        <f t="shared" si="411"/>
        <v>-3.315318465801731E-2</v>
      </c>
      <c r="S1117" s="12">
        <f t="shared" si="412"/>
        <v>-9.2073256995574893E-2</v>
      </c>
      <c r="T1117" s="7">
        <f t="shared" si="414"/>
        <v>-44832817.849999994</v>
      </c>
      <c r="U1117" s="7">
        <f t="shared" si="415"/>
        <v>22871783.469999999</v>
      </c>
      <c r="V1117" s="7">
        <f t="shared" si="415"/>
        <v>46611621.939999998</v>
      </c>
      <c r="W1117" s="7">
        <f t="shared" si="415"/>
        <v>22364687.239999998</v>
      </c>
      <c r="X1117" s="7">
        <f t="shared" si="415"/>
        <v>1271707.8600000001</v>
      </c>
      <c r="Y1117" s="7" t="str">
        <f t="shared" si="416"/>
        <v/>
      </c>
      <c r="Z1117" s="7" t="str">
        <f t="shared" si="417"/>
        <v/>
      </c>
      <c r="AA1117" s="7" t="str">
        <f t="shared" si="418"/>
        <v/>
      </c>
      <c r="AB1117" s="7" t="str">
        <f t="shared" si="418"/>
        <v/>
      </c>
      <c r="AC1117" s="8" t="str">
        <f t="shared" si="419"/>
        <v/>
      </c>
      <c r="AE1117" s="9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>
        <v>15059670.279999999</v>
      </c>
      <c r="AR1117" s="7">
        <v>41933790.619999997</v>
      </c>
      <c r="AS1117" s="7">
        <v>16160931.029999999</v>
      </c>
      <c r="AT1117" s="7">
        <v>0</v>
      </c>
      <c r="AU1117" s="7">
        <v>17031005.850000001</v>
      </c>
      <c r="AV1117" s="7">
        <v>-13528674.939999999</v>
      </c>
      <c r="AW1117" s="7">
        <v>19397914.329999998</v>
      </c>
      <c r="AX1117" s="7">
        <v>517632.96</v>
      </c>
      <c r="AY1117" s="7">
        <v>22871783.469999999</v>
      </c>
      <c r="AZ1117" s="7">
        <v>46611621.939999998</v>
      </c>
      <c r="BA1117" s="7">
        <v>22364687.239999998</v>
      </c>
      <c r="BB1117" s="7">
        <v>1271707.8600000001</v>
      </c>
      <c r="BC1117" s="7"/>
      <c r="BD1117" s="7"/>
      <c r="BE1117" s="7"/>
      <c r="BF1117" s="7"/>
    </row>
    <row r="1118" spans="1:58" hidden="1" x14ac:dyDescent="0.25">
      <c r="A1118" s="3" t="s">
        <v>417</v>
      </c>
      <c r="B1118" s="3" t="str">
        <f t="shared" si="410"/>
        <v>MG</v>
      </c>
      <c r="C1118" s="3" t="s">
        <v>1530</v>
      </c>
      <c r="D1118" s="3">
        <v>7</v>
      </c>
      <c r="E1118" s="11">
        <f t="shared" si="401"/>
        <v>0</v>
      </c>
      <c r="F1118" s="11">
        <f t="shared" si="402"/>
        <v>1</v>
      </c>
      <c r="G1118" s="7">
        <v>15.039057101976789</v>
      </c>
      <c r="H1118" s="11">
        <f t="shared" si="403"/>
        <v>0.30078114203953576</v>
      </c>
      <c r="I1118" s="7">
        <f t="shared" si="404"/>
        <v>-6055327.4809674751</v>
      </c>
      <c r="J1118" s="7">
        <v>5261847.84</v>
      </c>
      <c r="K1118" s="12">
        <v>0.1721</v>
      </c>
      <c r="L1118" s="7">
        <v>-82496.47</v>
      </c>
      <c r="M1118" s="10">
        <f t="shared" si="405"/>
        <v>1.5678231774942396E-2</v>
      </c>
      <c r="N1118" s="12">
        <f t="shared" si="406"/>
        <v>0.18777823177494241</v>
      </c>
      <c r="O1118" s="7">
        <f t="shared" si="407"/>
        <v>-363319.64885804849</v>
      </c>
      <c r="P1118" s="11">
        <f t="shared" si="408"/>
        <v>6.9047920028422652E-2</v>
      </c>
      <c r="Q1118" s="12">
        <f t="shared" si="409"/>
        <v>0.24114792002842267</v>
      </c>
      <c r="R1118" s="12">
        <f t="shared" si="411"/>
        <v>5.3369688253480263E-2</v>
      </c>
      <c r="S1118" s="12">
        <f t="shared" si="412"/>
        <v>0.2842165875618925</v>
      </c>
      <c r="T1118" s="7">
        <f t="shared" si="414"/>
        <v>-8660131.8199999984</v>
      </c>
      <c r="U1118" s="7">
        <f t="shared" si="415"/>
        <v>8564459.4800000004</v>
      </c>
      <c r="V1118" s="7">
        <f t="shared" si="415"/>
        <v>9949867.2699999996</v>
      </c>
      <c r="W1118" s="7">
        <f t="shared" si="415"/>
        <v>7393023.5999999996</v>
      </c>
      <c r="X1118" s="7">
        <f t="shared" si="415"/>
        <v>118299.57</v>
      </c>
      <c r="Y1118" s="7" t="str">
        <f t="shared" si="416"/>
        <v/>
      </c>
      <c r="Z1118" s="7" t="str">
        <f t="shared" si="417"/>
        <v/>
      </c>
      <c r="AA1118" s="7" t="str">
        <f t="shared" si="418"/>
        <v/>
      </c>
      <c r="AB1118" s="7" t="str">
        <f t="shared" si="418"/>
        <v/>
      </c>
      <c r="AC1118" s="8" t="str">
        <f t="shared" si="419"/>
        <v/>
      </c>
      <c r="AE1118" s="9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>
        <v>5457155.2800000003</v>
      </c>
      <c r="AR1118" s="7">
        <v>6489503.0099999998</v>
      </c>
      <c r="AS1118" s="7">
        <v>4507311.67</v>
      </c>
      <c r="AT1118" s="7">
        <v>145727.03</v>
      </c>
      <c r="AU1118" s="7">
        <v>6582169.46</v>
      </c>
      <c r="AV1118" s="7">
        <v>9272251.7699999996</v>
      </c>
      <c r="AW1118" s="7">
        <v>6030299.6299999999</v>
      </c>
      <c r="AX1118" s="7">
        <v>79393.53</v>
      </c>
      <c r="AY1118" s="7">
        <v>8564459.4800000004</v>
      </c>
      <c r="AZ1118" s="7">
        <v>9949867.2699999996</v>
      </c>
      <c r="BA1118" s="7">
        <v>7393023.5999999996</v>
      </c>
      <c r="BB1118" s="7">
        <v>118299.57</v>
      </c>
      <c r="BC1118" s="7"/>
      <c r="BD1118" s="7"/>
      <c r="BE1118" s="7"/>
      <c r="BF1118" s="7"/>
    </row>
    <row r="1119" spans="1:58" hidden="1" x14ac:dyDescent="0.25">
      <c r="A1119" s="3" t="s">
        <v>667</v>
      </c>
      <c r="B1119" s="3" t="str">
        <f t="shared" si="410"/>
        <v>PE</v>
      </c>
      <c r="C1119" s="3" t="s">
        <v>1528</v>
      </c>
      <c r="D1119" s="3">
        <v>6</v>
      </c>
      <c r="E1119" s="11">
        <f t="shared" si="401"/>
        <v>0</v>
      </c>
      <c r="F1119" s="11">
        <f t="shared" si="402"/>
        <v>1</v>
      </c>
      <c r="G1119" s="7">
        <v>16.079051853567709</v>
      </c>
      <c r="H1119" s="11">
        <f t="shared" si="403"/>
        <v>0.32158103707135416</v>
      </c>
      <c r="I1119" s="7">
        <f t="shared" si="404"/>
        <v>-3310324.5157165453</v>
      </c>
      <c r="J1119" s="7">
        <v>2064927.31</v>
      </c>
      <c r="K1119" s="12">
        <v>0.12</v>
      </c>
      <c r="L1119" s="7">
        <v>-30973.91</v>
      </c>
      <c r="M1119" s="10">
        <f t="shared" si="405"/>
        <v>1.5000000169497492E-2</v>
      </c>
      <c r="N1119" s="12">
        <f t="shared" si="406"/>
        <v>0.13500000016949748</v>
      </c>
      <c r="O1119" s="7">
        <f t="shared" si="407"/>
        <v>-198619.47094299272</v>
      </c>
      <c r="P1119" s="11">
        <f t="shared" si="408"/>
        <v>9.6187149049325474E-2</v>
      </c>
      <c r="Q1119" s="12">
        <f t="shared" si="409"/>
        <v>0.21618714904932546</v>
      </c>
      <c r="R1119" s="12">
        <f t="shared" si="411"/>
        <v>8.1187148879827975E-2</v>
      </c>
      <c r="S1119" s="12">
        <f t="shared" si="412"/>
        <v>0.60138628724366305</v>
      </c>
      <c r="T1119" s="7">
        <f t="shared" si="414"/>
        <v>-4879469.32</v>
      </c>
      <c r="U1119" s="7">
        <f t="shared" si="415"/>
        <v>147412.92000000001</v>
      </c>
      <c r="V1119" s="7">
        <f t="shared" si="415"/>
        <v>5026882.24</v>
      </c>
      <c r="W1119" s="7">
        <f t="shared" si="415"/>
        <v>0</v>
      </c>
      <c r="X1119" s="7">
        <f t="shared" si="415"/>
        <v>0</v>
      </c>
      <c r="Y1119" s="7">
        <f t="shared" si="416"/>
        <v>-109265546.09666666</v>
      </c>
      <c r="Z1119" s="7">
        <f t="shared" si="417"/>
        <v>-327796638.29000002</v>
      </c>
      <c r="AA1119" s="7">
        <f t="shared" si="418"/>
        <v>0</v>
      </c>
      <c r="AB1119" s="7">
        <f t="shared" si="418"/>
        <v>234457045.83000001</v>
      </c>
      <c r="AC1119" s="8">
        <f t="shared" si="419"/>
        <v>93339592.459999993</v>
      </c>
      <c r="AE1119" s="9">
        <v>0</v>
      </c>
      <c r="AF1119" s="7">
        <v>201275367.86000001</v>
      </c>
      <c r="AG1119" s="7">
        <v>60223496.039999999</v>
      </c>
      <c r="AH1119" s="7">
        <v>0</v>
      </c>
      <c r="AI1119" s="7">
        <v>184337849</v>
      </c>
      <c r="AJ1119" s="7">
        <v>80252888.400000006</v>
      </c>
      <c r="AK1119" s="7">
        <v>0</v>
      </c>
      <c r="AL1119" s="7">
        <v>234457045.83000001</v>
      </c>
      <c r="AM1119" s="7">
        <v>93339592.459999993</v>
      </c>
      <c r="AN1119" s="7"/>
      <c r="AO1119" s="7"/>
      <c r="AP1119" s="7"/>
      <c r="AQ1119" s="7">
        <v>65110.06</v>
      </c>
      <c r="AR1119" s="7">
        <v>-24336.02</v>
      </c>
      <c r="AS1119" s="7">
        <v>0</v>
      </c>
      <c r="AT1119" s="7">
        <v>607856.76</v>
      </c>
      <c r="AU1119" s="7">
        <v>129477.48</v>
      </c>
      <c r="AV1119" s="7">
        <v>3463175.68</v>
      </c>
      <c r="AW1119" s="7">
        <v>0</v>
      </c>
      <c r="AX1119" s="7">
        <v>0</v>
      </c>
      <c r="AY1119" s="7">
        <v>147412.92000000001</v>
      </c>
      <c r="AZ1119" s="7">
        <v>5026882.24</v>
      </c>
      <c r="BA1119" s="7">
        <v>0</v>
      </c>
      <c r="BB1119" s="7">
        <v>0</v>
      </c>
      <c r="BC1119" s="7"/>
      <c r="BD1119" s="7"/>
      <c r="BE1119" s="7"/>
      <c r="BF1119" s="7"/>
    </row>
    <row r="1120" spans="1:58" hidden="1" x14ac:dyDescent="0.25">
      <c r="A1120" s="3" t="s">
        <v>939</v>
      </c>
      <c r="B1120" s="3" t="str">
        <f t="shared" si="410"/>
        <v>RN</v>
      </c>
      <c r="C1120" s="3" t="s">
        <v>1528</v>
      </c>
      <c r="D1120" s="3">
        <v>7</v>
      </c>
      <c r="E1120" s="11">
        <f t="shared" si="401"/>
        <v>0.30591505776154332</v>
      </c>
      <c r="F1120" s="11">
        <f t="shared" si="402"/>
        <v>0.69408494223845674</v>
      </c>
      <c r="G1120" s="7">
        <v>20.990589577875514</v>
      </c>
      <c r="H1120" s="11">
        <f t="shared" si="403"/>
        <v>0.29138504309421759</v>
      </c>
      <c r="I1120" s="7">
        <f t="shared" si="404"/>
        <v>-26402494.549844336</v>
      </c>
      <c r="J1120" s="7">
        <v>6056070.6699999999</v>
      </c>
      <c r="K1120" s="12">
        <v>0.11</v>
      </c>
      <c r="L1120" s="7">
        <v>-302803.53000000003</v>
      </c>
      <c r="M1120" s="10">
        <f t="shared" si="405"/>
        <v>4.9999999422067516E-2</v>
      </c>
      <c r="N1120" s="12">
        <f t="shared" si="406"/>
        <v>0.15999999942206752</v>
      </c>
      <c r="O1120" s="7">
        <f t="shared" si="407"/>
        <v>-1584149.6729906602</v>
      </c>
      <c r="P1120" s="11">
        <f t="shared" si="408"/>
        <v>0.26158044701130612</v>
      </c>
      <c r="Q1120" s="12">
        <f t="shared" si="409"/>
        <v>0.3715804470113061</v>
      </c>
      <c r="R1120" s="12">
        <f t="shared" si="411"/>
        <v>0.21158044758923858</v>
      </c>
      <c r="S1120" s="12">
        <f t="shared" si="412"/>
        <v>1.3223778022092727</v>
      </c>
      <c r="T1120" s="7">
        <f t="shared" si="414"/>
        <v>-37259296.170000002</v>
      </c>
      <c r="U1120" s="7">
        <f t="shared" si="415"/>
        <v>1483639</v>
      </c>
      <c r="V1120" s="7">
        <f t="shared" si="415"/>
        <v>25861116.43</v>
      </c>
      <c r="W1120" s="7">
        <f t="shared" si="415"/>
        <v>12881818.74</v>
      </c>
      <c r="X1120" s="7">
        <f t="shared" si="415"/>
        <v>0</v>
      </c>
      <c r="Y1120" s="7" t="str">
        <f t="shared" si="416"/>
        <v/>
      </c>
      <c r="Z1120" s="7" t="str">
        <f t="shared" si="417"/>
        <v/>
      </c>
      <c r="AA1120" s="7" t="str">
        <f t="shared" si="418"/>
        <v/>
      </c>
      <c r="AB1120" s="7" t="str">
        <f t="shared" si="418"/>
        <v/>
      </c>
      <c r="AC1120" s="8" t="str">
        <f t="shared" si="419"/>
        <v/>
      </c>
      <c r="AE1120" s="9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>
        <v>1400036.98</v>
      </c>
      <c r="AR1120" s="7">
        <v>23994744.390000001</v>
      </c>
      <c r="AS1120" s="7">
        <v>2792396.81</v>
      </c>
      <c r="AT1120" s="7">
        <v>200589.15</v>
      </c>
      <c r="AU1120" s="7">
        <v>2168719.25</v>
      </c>
      <c r="AV1120" s="7">
        <v>27709942.829999998</v>
      </c>
      <c r="AW1120" s="7">
        <v>4750283.6900000004</v>
      </c>
      <c r="AX1120" s="7">
        <v>376536.03</v>
      </c>
      <c r="AY1120" s="7">
        <v>1483639</v>
      </c>
      <c r="AZ1120" s="7">
        <v>25861116.43</v>
      </c>
      <c r="BA1120" s="7">
        <v>12881818.74</v>
      </c>
      <c r="BB1120" s="7">
        <v>0</v>
      </c>
      <c r="BC1120" s="7"/>
      <c r="BD1120" s="7"/>
      <c r="BE1120" s="7"/>
      <c r="BF1120" s="7"/>
    </row>
    <row r="1121" spans="1:58" hidden="1" x14ac:dyDescent="0.25">
      <c r="A1121" s="3" t="s">
        <v>668</v>
      </c>
      <c r="B1121" s="3" t="str">
        <f t="shared" si="410"/>
        <v>PE</v>
      </c>
      <c r="C1121" s="3" t="s">
        <v>1528</v>
      </c>
      <c r="D1121" s="3">
        <v>6</v>
      </c>
      <c r="E1121" s="11">
        <f t="shared" si="401"/>
        <v>0.37136043488218062</v>
      </c>
      <c r="F1121" s="11">
        <f t="shared" si="402"/>
        <v>0.62863956511781938</v>
      </c>
      <c r="G1121" s="7">
        <v>24.230593079129438</v>
      </c>
      <c r="H1121" s="11">
        <f t="shared" si="403"/>
        <v>0.3046461899162155</v>
      </c>
      <c r="I1121" s="7">
        <f t="shared" si="404"/>
        <v>-137624544.42709404</v>
      </c>
      <c r="J1121" s="7">
        <v>26337867.359999999</v>
      </c>
      <c r="K1121" s="12">
        <v>0.11</v>
      </c>
      <c r="L1121" s="7">
        <v>-6640321.4500000002</v>
      </c>
      <c r="M1121" s="10">
        <f t="shared" si="405"/>
        <v>0.25212069600156117</v>
      </c>
      <c r="N1121" s="12">
        <f t="shared" si="406"/>
        <v>0.36212069600156116</v>
      </c>
      <c r="O1121" s="7">
        <f t="shared" si="407"/>
        <v>-8257472.6656256421</v>
      </c>
      <c r="P1121" s="11">
        <f t="shared" si="408"/>
        <v>0.31352092987477337</v>
      </c>
      <c r="Q1121" s="12">
        <f t="shared" si="409"/>
        <v>0.42352092987477336</v>
      </c>
      <c r="R1121" s="12">
        <f t="shared" si="411"/>
        <v>6.1400233873212196E-2</v>
      </c>
      <c r="S1121" s="12">
        <f t="shared" si="412"/>
        <v>0.16955737286263117</v>
      </c>
      <c r="T1121" s="7">
        <f t="shared" si="414"/>
        <v>-197920170.18000001</v>
      </c>
      <c r="U1121" s="7">
        <f t="shared" si="415"/>
        <v>61992.56</v>
      </c>
      <c r="V1121" s="7">
        <f t="shared" si="415"/>
        <v>124420449.70999999</v>
      </c>
      <c r="W1121" s="7">
        <f t="shared" si="415"/>
        <v>73561713.030000001</v>
      </c>
      <c r="X1121" s="7">
        <f t="shared" si="415"/>
        <v>0</v>
      </c>
      <c r="Y1121" s="7" t="str">
        <f t="shared" si="416"/>
        <v/>
      </c>
      <c r="Z1121" s="7" t="str">
        <f t="shared" si="417"/>
        <v/>
      </c>
      <c r="AA1121" s="7" t="str">
        <f t="shared" si="418"/>
        <v/>
      </c>
      <c r="AB1121" s="7" t="str">
        <f t="shared" si="418"/>
        <v/>
      </c>
      <c r="AC1121" s="8" t="str">
        <f t="shared" si="419"/>
        <v/>
      </c>
      <c r="AE1121" s="9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>
        <v>1780.75</v>
      </c>
      <c r="AR1121" s="7">
        <v>-34927153.740000002</v>
      </c>
      <c r="AS1121" s="7">
        <v>36231262.270000003</v>
      </c>
      <c r="AT1121" s="7">
        <v>0</v>
      </c>
      <c r="AU1121" s="7">
        <v>917.84</v>
      </c>
      <c r="AV1121" s="7">
        <v>100977104.19</v>
      </c>
      <c r="AW1121" s="7">
        <v>59561471.590000004</v>
      </c>
      <c r="AX1121" s="7">
        <v>4117659.49</v>
      </c>
      <c r="AY1121" s="7">
        <v>61992.56</v>
      </c>
      <c r="AZ1121" s="7">
        <v>124420449.70999999</v>
      </c>
      <c r="BA1121" s="7">
        <v>73561713.030000001</v>
      </c>
      <c r="BB1121" s="7">
        <v>0</v>
      </c>
      <c r="BC1121" s="7"/>
      <c r="BD1121" s="7"/>
      <c r="BE1121" s="7"/>
      <c r="BF1121" s="7"/>
    </row>
    <row r="1122" spans="1:58" hidden="1" x14ac:dyDescent="0.25">
      <c r="A1122" s="3" t="s">
        <v>1451</v>
      </c>
      <c r="B1122" s="3" t="str">
        <f t="shared" si="410"/>
        <v>SP</v>
      </c>
      <c r="C1122" s="3" t="s">
        <v>1530</v>
      </c>
      <c r="D1122" s="3">
        <v>7</v>
      </c>
      <c r="E1122" s="11">
        <f t="shared" si="401"/>
        <v>0</v>
      </c>
      <c r="F1122" s="11">
        <f t="shared" si="402"/>
        <v>1</v>
      </c>
      <c r="G1122" s="7">
        <v>8.4475809799551751</v>
      </c>
      <c r="H1122" s="11">
        <f t="shared" si="403"/>
        <v>0.16895161959910351</v>
      </c>
      <c r="I1122" s="7">
        <f t="shared" si="404"/>
        <v>-6267837.1002612216</v>
      </c>
      <c r="J1122" s="7">
        <v>3727515.7114285715</v>
      </c>
      <c r="K1122" s="12">
        <v>0.1613</v>
      </c>
      <c r="L1122" s="7">
        <v>-64340.1</v>
      </c>
      <c r="M1122" s="10">
        <f t="shared" si="405"/>
        <v>1.7260852798750951E-2</v>
      </c>
      <c r="N1122" s="12">
        <f t="shared" si="406"/>
        <v>0.17856085279875095</v>
      </c>
      <c r="O1122" s="7">
        <f t="shared" si="407"/>
        <v>-376070.22601567331</v>
      </c>
      <c r="P1122" s="11">
        <f t="shared" si="408"/>
        <v>0.10089031277927042</v>
      </c>
      <c r="Q1122" s="12">
        <f t="shared" si="409"/>
        <v>0.26219031277927041</v>
      </c>
      <c r="R1122" s="12">
        <f t="shared" si="411"/>
        <v>8.3629459980519461E-2</v>
      </c>
      <c r="S1122" s="12">
        <f t="shared" si="412"/>
        <v>0.46835271376517795</v>
      </c>
      <c r="T1122" s="7">
        <f t="shared" si="414"/>
        <v>-7542084.4900000002</v>
      </c>
      <c r="U1122" s="7">
        <f t="shared" si="415"/>
        <v>8138144.9199999999</v>
      </c>
      <c r="V1122" s="7">
        <f t="shared" si="415"/>
        <v>9819740.9100000001</v>
      </c>
      <c r="W1122" s="7">
        <f t="shared" si="415"/>
        <v>5860488.5</v>
      </c>
      <c r="X1122" s="7">
        <f t="shared" si="415"/>
        <v>0</v>
      </c>
      <c r="Y1122" s="7" t="str">
        <f t="shared" si="416"/>
        <v/>
      </c>
      <c r="Z1122" s="7" t="str">
        <f t="shared" si="417"/>
        <v/>
      </c>
      <c r="AA1122" s="7" t="str">
        <f t="shared" si="418"/>
        <v/>
      </c>
      <c r="AB1122" s="7" t="str">
        <f t="shared" si="418"/>
        <v/>
      </c>
      <c r="AC1122" s="8" t="str">
        <f t="shared" si="419"/>
        <v/>
      </c>
      <c r="AE1122" s="9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>
        <v>7265321.0700000003</v>
      </c>
      <c r="AR1122" s="7">
        <v>7992459.6100000003</v>
      </c>
      <c r="AS1122" s="7">
        <v>2940594.13</v>
      </c>
      <c r="AT1122" s="7">
        <v>0</v>
      </c>
      <c r="AU1122" s="7">
        <v>8257694.21</v>
      </c>
      <c r="AV1122" s="7">
        <v>8089200.8099999996</v>
      </c>
      <c r="AW1122" s="7">
        <v>5380593.5599999996</v>
      </c>
      <c r="AX1122" s="7">
        <v>0</v>
      </c>
      <c r="AY1122" s="7">
        <v>8138144.9199999999</v>
      </c>
      <c r="AZ1122" s="7">
        <v>9819740.9100000001</v>
      </c>
      <c r="BA1122" s="7">
        <v>5860488.5</v>
      </c>
      <c r="BB1122" s="7">
        <v>0</v>
      </c>
      <c r="BC1122" s="7"/>
      <c r="BD1122" s="7"/>
      <c r="BE1122" s="7"/>
      <c r="BF1122" s="7"/>
    </row>
    <row r="1123" spans="1:58" hidden="1" x14ac:dyDescent="0.25">
      <c r="A1123" s="3" t="s">
        <v>1452</v>
      </c>
      <c r="B1123" s="3" t="str">
        <f t="shared" si="410"/>
        <v>SP</v>
      </c>
      <c r="C1123" s="3" t="s">
        <v>1530</v>
      </c>
      <c r="D1123" s="3">
        <v>7</v>
      </c>
      <c r="E1123" s="11">
        <f t="shared" si="401"/>
        <v>0</v>
      </c>
      <c r="F1123" s="11">
        <f t="shared" si="402"/>
        <v>1</v>
      </c>
      <c r="G1123" s="7">
        <v>20.519721036023252</v>
      </c>
      <c r="H1123" s="11">
        <f t="shared" si="403"/>
        <v>0.41039442072046506</v>
      </c>
      <c r="I1123" s="7">
        <f t="shared" si="404"/>
        <v>-9385843.7308750637</v>
      </c>
      <c r="J1123" s="7">
        <v>9630035.7899999991</v>
      </c>
      <c r="K1123" s="12">
        <v>0.11</v>
      </c>
      <c r="L1123" s="7">
        <v>-268678</v>
      </c>
      <c r="M1123" s="10">
        <f t="shared" si="405"/>
        <v>2.790000015150515E-2</v>
      </c>
      <c r="N1123" s="12">
        <f t="shared" si="406"/>
        <v>0.13790000015150516</v>
      </c>
      <c r="O1123" s="7">
        <f t="shared" si="407"/>
        <v>-563150.62385250384</v>
      </c>
      <c r="P1123" s="11">
        <f t="shared" si="408"/>
        <v>5.8478559803203378E-2</v>
      </c>
      <c r="Q1123" s="12">
        <f t="shared" si="409"/>
        <v>0.16847855980320336</v>
      </c>
      <c r="R1123" s="12">
        <f t="shared" si="411"/>
        <v>3.0578559651698201E-2</v>
      </c>
      <c r="S1123" s="12">
        <f t="shared" si="412"/>
        <v>0.22174444973243479</v>
      </c>
      <c r="T1123" s="7">
        <f t="shared" si="414"/>
        <v>-15918851.620000001</v>
      </c>
      <c r="U1123" s="7">
        <f t="shared" si="415"/>
        <v>24527308.489999998</v>
      </c>
      <c r="V1123" s="7">
        <f t="shared" si="415"/>
        <v>33014329.82</v>
      </c>
      <c r="W1123" s="7">
        <f t="shared" si="415"/>
        <v>7431830.29</v>
      </c>
      <c r="X1123" s="7">
        <f t="shared" si="415"/>
        <v>0</v>
      </c>
      <c r="Y1123" s="7" t="str">
        <f t="shared" si="416"/>
        <v/>
      </c>
      <c r="Z1123" s="7" t="str">
        <f t="shared" si="417"/>
        <v/>
      </c>
      <c r="AA1123" s="7" t="str">
        <f t="shared" si="418"/>
        <v/>
      </c>
      <c r="AB1123" s="7" t="str">
        <f t="shared" si="418"/>
        <v/>
      </c>
      <c r="AC1123" s="8" t="str">
        <f t="shared" si="419"/>
        <v/>
      </c>
      <c r="AE1123" s="9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>
        <v>15754710.09</v>
      </c>
      <c r="AR1123" s="7">
        <v>25693291.25</v>
      </c>
      <c r="AS1123" s="7">
        <v>5437496.5899999999</v>
      </c>
      <c r="AT1123" s="7">
        <v>0</v>
      </c>
      <c r="AU1123" s="7">
        <v>20431056.449999999</v>
      </c>
      <c r="AV1123" s="7">
        <v>28997700.010000002</v>
      </c>
      <c r="AW1123" s="7">
        <v>5909349</v>
      </c>
      <c r="AX1123" s="7">
        <v>0</v>
      </c>
      <c r="AY1123" s="7">
        <v>24527308.489999998</v>
      </c>
      <c r="AZ1123" s="7">
        <v>33014329.82</v>
      </c>
      <c r="BA1123" s="7">
        <v>7431830.29</v>
      </c>
      <c r="BB1123" s="7">
        <v>0</v>
      </c>
      <c r="BC1123" s="7"/>
      <c r="BD1123" s="7"/>
      <c r="BE1123" s="7"/>
      <c r="BF1123" s="7"/>
    </row>
    <row r="1124" spans="1:58" hidden="1" x14ac:dyDescent="0.25">
      <c r="A1124" s="3" t="s">
        <v>418</v>
      </c>
      <c r="B1124" s="3" t="str">
        <f t="shared" si="410"/>
        <v>MG</v>
      </c>
      <c r="C1124" s="3" t="s">
        <v>1530</v>
      </c>
      <c r="D1124" s="3">
        <v>7</v>
      </c>
      <c r="E1124" s="11">
        <f t="shared" si="401"/>
        <v>0.42020288887290463</v>
      </c>
      <c r="F1124" s="11">
        <f t="shared" si="402"/>
        <v>0.57979711112709542</v>
      </c>
      <c r="G1124" s="7">
        <v>18.892654367098331</v>
      </c>
      <c r="H1124" s="11">
        <f t="shared" si="403"/>
        <v>0.21907812847132632</v>
      </c>
      <c r="I1124" s="7">
        <f t="shared" si="404"/>
        <v>-28731842.959009096</v>
      </c>
      <c r="J1124" s="7">
        <v>6850061.5599999996</v>
      </c>
      <c r="K1124" s="12">
        <v>0.11</v>
      </c>
      <c r="L1124" s="7">
        <v>-2192019.7000000002</v>
      </c>
      <c r="M1124" s="10">
        <f t="shared" si="405"/>
        <v>0.32000000011678731</v>
      </c>
      <c r="N1124" s="12">
        <f t="shared" si="406"/>
        <v>0.4300000001167873</v>
      </c>
      <c r="O1124" s="7">
        <f t="shared" si="407"/>
        <v>-1723910.5775405457</v>
      </c>
      <c r="P1124" s="11">
        <f t="shared" si="408"/>
        <v>0.25166351607802862</v>
      </c>
      <c r="Q1124" s="12">
        <f t="shared" si="409"/>
        <v>0.3616635160780286</v>
      </c>
      <c r="R1124" s="12">
        <f t="shared" si="411"/>
        <v>-6.8336484038758694E-2</v>
      </c>
      <c r="S1124" s="12">
        <f t="shared" si="412"/>
        <v>-0.158922055860927</v>
      </c>
      <c r="T1124" s="7">
        <f t="shared" si="414"/>
        <v>-36792211.879999995</v>
      </c>
      <c r="U1124" s="7">
        <f t="shared" si="415"/>
        <v>1888944.75</v>
      </c>
      <c r="V1124" s="7">
        <f t="shared" si="415"/>
        <v>21332018.16</v>
      </c>
      <c r="W1124" s="7">
        <f t="shared" si="415"/>
        <v>17349138.469999999</v>
      </c>
      <c r="X1124" s="7">
        <f t="shared" si="415"/>
        <v>0</v>
      </c>
      <c r="Y1124" s="7" t="str">
        <f t="shared" si="416"/>
        <v/>
      </c>
      <c r="Z1124" s="7" t="str">
        <f t="shared" si="417"/>
        <v/>
      </c>
      <c r="AA1124" s="7" t="str">
        <f t="shared" si="418"/>
        <v/>
      </c>
      <c r="AB1124" s="7" t="str">
        <f t="shared" si="418"/>
        <v/>
      </c>
      <c r="AC1124" s="8" t="str">
        <f t="shared" si="419"/>
        <v/>
      </c>
      <c r="AE1124" s="9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>
        <v>1888944.75</v>
      </c>
      <c r="AR1124" s="7">
        <v>21332018.16</v>
      </c>
      <c r="AS1124" s="7">
        <v>17349138.469999999</v>
      </c>
      <c r="AT1124" s="7">
        <v>0</v>
      </c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</row>
    <row r="1125" spans="1:58" hidden="1" x14ac:dyDescent="0.25">
      <c r="A1125" s="3" t="s">
        <v>849</v>
      </c>
      <c r="B1125" s="3" t="str">
        <f t="shared" si="410"/>
        <v>PR</v>
      </c>
      <c r="C1125" s="3" t="s">
        <v>1529</v>
      </c>
      <c r="D1125" s="3">
        <v>6</v>
      </c>
      <c r="E1125" s="11">
        <f t="shared" si="401"/>
        <v>0</v>
      </c>
      <c r="F1125" s="11">
        <f t="shared" si="402"/>
        <v>1</v>
      </c>
      <c r="G1125" s="7">
        <v>38.718313746572392</v>
      </c>
      <c r="H1125" s="11">
        <f t="shared" si="403"/>
        <v>0.77436627493144783</v>
      </c>
      <c r="I1125" s="7">
        <f t="shared" si="404"/>
        <v>-4817626.0124549335</v>
      </c>
      <c r="J1125" s="7">
        <v>11178260.254285716</v>
      </c>
      <c r="K1125" s="12">
        <v>0.11</v>
      </c>
      <c r="L1125" s="7">
        <v>0</v>
      </c>
      <c r="M1125" s="10">
        <f t="shared" si="405"/>
        <v>0</v>
      </c>
      <c r="N1125" s="12">
        <f t="shared" si="406"/>
        <v>0.11</v>
      </c>
      <c r="O1125" s="7">
        <f t="shared" si="407"/>
        <v>-289057.56074729603</v>
      </c>
      <c r="P1125" s="11">
        <f t="shared" si="408"/>
        <v>2.5858904173972165E-2</v>
      </c>
      <c r="Q1125" s="12">
        <f t="shared" si="409"/>
        <v>0.13585890417397217</v>
      </c>
      <c r="R1125" s="12">
        <f t="shared" si="411"/>
        <v>2.5858904173972172E-2</v>
      </c>
      <c r="S1125" s="12">
        <f t="shared" si="412"/>
        <v>0.2350809470361106</v>
      </c>
      <c r="T1125" s="7">
        <f t="shared" si="414"/>
        <v>-21351533.379999995</v>
      </c>
      <c r="U1125" s="7">
        <f t="shared" si="415"/>
        <v>42055082.380000003</v>
      </c>
      <c r="V1125" s="7">
        <f t="shared" si="415"/>
        <v>34857749.899999999</v>
      </c>
      <c r="W1125" s="7">
        <f t="shared" si="415"/>
        <v>28548865.859999999</v>
      </c>
      <c r="X1125" s="7">
        <f t="shared" si="415"/>
        <v>0</v>
      </c>
      <c r="Y1125" s="7" t="str">
        <f t="shared" si="416"/>
        <v/>
      </c>
      <c r="Z1125" s="7" t="str">
        <f t="shared" si="417"/>
        <v/>
      </c>
      <c r="AA1125" s="7" t="str">
        <f t="shared" si="418"/>
        <v/>
      </c>
      <c r="AB1125" s="7" t="str">
        <f t="shared" si="418"/>
        <v/>
      </c>
      <c r="AC1125" s="8" t="str">
        <f t="shared" si="419"/>
        <v/>
      </c>
      <c r="AE1125" s="9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>
        <v>31569099.710000001</v>
      </c>
      <c r="AR1125" s="7">
        <v>26087950.93</v>
      </c>
      <c r="AS1125" s="7">
        <v>17888323.68</v>
      </c>
      <c r="AT1125" s="7">
        <v>12939365.32</v>
      </c>
      <c r="AU1125" s="7">
        <v>38075921.740000002</v>
      </c>
      <c r="AV1125" s="7">
        <v>31167173.379999999</v>
      </c>
      <c r="AW1125" s="7">
        <v>23572724.690000001</v>
      </c>
      <c r="AX1125" s="7">
        <v>16821107.850000001</v>
      </c>
      <c r="AY1125" s="7">
        <v>42055082.380000003</v>
      </c>
      <c r="AZ1125" s="7">
        <v>34857749.899999999</v>
      </c>
      <c r="BA1125" s="7">
        <v>28548865.859999999</v>
      </c>
      <c r="BB1125" s="7">
        <v>0</v>
      </c>
      <c r="BC1125" s="7"/>
      <c r="BD1125" s="7"/>
      <c r="BE1125" s="7"/>
      <c r="BF1125" s="7"/>
    </row>
    <row r="1126" spans="1:58" hidden="1" x14ac:dyDescent="0.25">
      <c r="A1126" s="3" t="s">
        <v>850</v>
      </c>
      <c r="B1126" s="3" t="str">
        <f t="shared" si="410"/>
        <v>PR</v>
      </c>
      <c r="C1126" s="3" t="s">
        <v>1529</v>
      </c>
      <c r="D1126" s="3">
        <v>6</v>
      </c>
      <c r="E1126" s="11">
        <f t="shared" si="401"/>
        <v>0</v>
      </c>
      <c r="F1126" s="11">
        <f t="shared" si="402"/>
        <v>1</v>
      </c>
      <c r="G1126" s="7">
        <v>31.774318716000291</v>
      </c>
      <c r="H1126" s="11">
        <f t="shared" si="403"/>
        <v>0.63548637432000588</v>
      </c>
      <c r="I1126" s="7">
        <f t="shared" si="404"/>
        <v>-5997981.5809252169</v>
      </c>
      <c r="J1126" s="7">
        <v>11181777.84</v>
      </c>
      <c r="K1126" s="12">
        <v>0.1241</v>
      </c>
      <c r="L1126" s="7">
        <v>-1029841.74</v>
      </c>
      <c r="M1126" s="10">
        <f t="shared" si="405"/>
        <v>9.2100000083707625E-2</v>
      </c>
      <c r="N1126" s="12">
        <f t="shared" si="406"/>
        <v>0.21620000008370763</v>
      </c>
      <c r="O1126" s="7">
        <f t="shared" si="407"/>
        <v>-359878.894855513</v>
      </c>
      <c r="P1126" s="11">
        <f t="shared" si="408"/>
        <v>3.218440752490509E-2</v>
      </c>
      <c r="Q1126" s="12">
        <f t="shared" si="409"/>
        <v>0.15628440752490508</v>
      </c>
      <c r="R1126" s="12">
        <f t="shared" si="411"/>
        <v>-5.991559255880255E-2</v>
      </c>
      <c r="S1126" s="12">
        <f t="shared" si="412"/>
        <v>-0.27713040025719071</v>
      </c>
      <c r="T1126" s="7">
        <f t="shared" si="414"/>
        <v>-16454752.739999998</v>
      </c>
      <c r="U1126" s="7">
        <f t="shared" si="415"/>
        <v>35508993.75</v>
      </c>
      <c r="V1126" s="7">
        <f t="shared" si="415"/>
        <v>42348971.009999998</v>
      </c>
      <c r="W1126" s="7">
        <f t="shared" si="415"/>
        <v>9614775.4800000004</v>
      </c>
      <c r="X1126" s="7">
        <f t="shared" si="415"/>
        <v>0</v>
      </c>
      <c r="Y1126" s="7" t="str">
        <f t="shared" si="416"/>
        <v/>
      </c>
      <c r="Z1126" s="7" t="str">
        <f t="shared" si="417"/>
        <v/>
      </c>
      <c r="AA1126" s="7" t="str">
        <f t="shared" si="418"/>
        <v/>
      </c>
      <c r="AB1126" s="7" t="str">
        <f t="shared" si="418"/>
        <v/>
      </c>
      <c r="AC1126" s="8" t="str">
        <f t="shared" si="419"/>
        <v/>
      </c>
      <c r="AE1126" s="9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>
        <v>23419417.530000001</v>
      </c>
      <c r="AR1126" s="7">
        <v>27635198.34</v>
      </c>
      <c r="AS1126" s="7">
        <v>5445307.5700000003</v>
      </c>
      <c r="AT1126" s="7">
        <v>0</v>
      </c>
      <c r="AU1126" s="7">
        <v>29060507.77</v>
      </c>
      <c r="AV1126" s="7">
        <v>38646624.390000001</v>
      </c>
      <c r="AW1126" s="7">
        <v>5861029.9299999997</v>
      </c>
      <c r="AX1126" s="7">
        <v>0</v>
      </c>
      <c r="AY1126" s="7">
        <v>35508993.75</v>
      </c>
      <c r="AZ1126" s="7">
        <v>42348971.009999998</v>
      </c>
      <c r="BA1126" s="7">
        <v>9614775.4800000004</v>
      </c>
      <c r="BB1126" s="7">
        <v>0</v>
      </c>
      <c r="BC1126" s="7"/>
      <c r="BD1126" s="7"/>
      <c r="BE1126" s="7"/>
      <c r="BF1126" s="7"/>
    </row>
    <row r="1127" spans="1:58" hidden="1" x14ac:dyDescent="0.25">
      <c r="A1127" s="3" t="s">
        <v>8</v>
      </c>
      <c r="B1127" s="3" t="str">
        <f t="shared" si="410"/>
        <v>AC</v>
      </c>
      <c r="C1127" s="3" t="s">
        <v>1527</v>
      </c>
      <c r="D1127" s="3">
        <v>2</v>
      </c>
      <c r="E1127" s="11">
        <f t="shared" si="401"/>
        <v>0</v>
      </c>
      <c r="F1127" s="11">
        <f t="shared" si="402"/>
        <v>1</v>
      </c>
      <c r="G1127" s="7">
        <v>8.7795499835019637</v>
      </c>
      <c r="H1127" s="11">
        <f t="shared" si="403"/>
        <v>0.17559099967003927</v>
      </c>
      <c r="I1127" s="7">
        <f t="shared" si="404"/>
        <v>-197228547.21903077</v>
      </c>
      <c r="J1127" s="7">
        <v>151603342.01999998</v>
      </c>
      <c r="K1127" s="12">
        <v>0.11</v>
      </c>
      <c r="L1127" s="7">
        <v>-3134155.79</v>
      </c>
      <c r="M1127" s="10">
        <f t="shared" si="405"/>
        <v>2.0673395112797265E-2</v>
      </c>
      <c r="N1127" s="12">
        <f t="shared" si="406"/>
        <v>0.13067339511279727</v>
      </c>
      <c r="O1127" s="7">
        <f t="shared" si="407"/>
        <v>-11833712.833141845</v>
      </c>
      <c r="P1127" s="11">
        <f t="shared" si="408"/>
        <v>7.8057071008241399E-2</v>
      </c>
      <c r="Q1127" s="12">
        <f t="shared" si="409"/>
        <v>0.1880570710082414</v>
      </c>
      <c r="R1127" s="12">
        <f t="shared" si="411"/>
        <v>5.7383675895444131E-2</v>
      </c>
      <c r="S1127" s="12">
        <f t="shared" si="412"/>
        <v>0.43913817227990859</v>
      </c>
      <c r="T1127" s="7">
        <f t="shared" si="414"/>
        <v>-239236285.80000001</v>
      </c>
      <c r="U1127" s="7">
        <f t="shared" si="415"/>
        <v>276696885.67000002</v>
      </c>
      <c r="V1127" s="7">
        <f t="shared" si="415"/>
        <v>294937558.60000002</v>
      </c>
      <c r="W1127" s="7">
        <f t="shared" si="415"/>
        <v>220995612.87</v>
      </c>
      <c r="X1127" s="7">
        <f t="shared" si="415"/>
        <v>0</v>
      </c>
      <c r="Y1127" s="7">
        <f t="shared" si="416"/>
        <v>-14795220.523333333</v>
      </c>
      <c r="Z1127" s="7">
        <f t="shared" si="417"/>
        <v>-44488959.829999998</v>
      </c>
      <c r="AA1127" s="7">
        <f t="shared" si="418"/>
        <v>51649.13</v>
      </c>
      <c r="AB1127" s="7">
        <f t="shared" si="418"/>
        <v>0</v>
      </c>
      <c r="AC1127" s="8">
        <f t="shared" si="419"/>
        <v>44540608.960000001</v>
      </c>
      <c r="AE1127" s="9">
        <v>0</v>
      </c>
      <c r="AF1127" s="7">
        <v>0</v>
      </c>
      <c r="AG1127" s="7">
        <v>51701760.130000003</v>
      </c>
      <c r="AH1127" s="7">
        <v>0</v>
      </c>
      <c r="AI1127" s="7">
        <v>0</v>
      </c>
      <c r="AJ1127" s="7">
        <v>47256378.240000002</v>
      </c>
      <c r="AK1127" s="7">
        <v>51649.13</v>
      </c>
      <c r="AL1127" s="7">
        <v>0</v>
      </c>
      <c r="AM1127" s="7">
        <v>44540608.960000001</v>
      </c>
      <c r="AN1127" s="7"/>
      <c r="AO1127" s="7"/>
      <c r="AP1127" s="7"/>
      <c r="AQ1127" s="7">
        <v>281818817.31</v>
      </c>
      <c r="AR1127" s="7">
        <v>353450253</v>
      </c>
      <c r="AS1127" s="7">
        <v>24074494.359999999</v>
      </c>
      <c r="AT1127" s="7">
        <v>0</v>
      </c>
      <c r="AU1127" s="7">
        <v>229016671.68000001</v>
      </c>
      <c r="AV1127" s="7">
        <v>284331711.27999997</v>
      </c>
      <c r="AW1127" s="7">
        <v>159751613.94999999</v>
      </c>
      <c r="AX1127" s="7">
        <v>0</v>
      </c>
      <c r="AY1127" s="7">
        <v>276696885.67000002</v>
      </c>
      <c r="AZ1127" s="7">
        <v>294937558.60000002</v>
      </c>
      <c r="BA1127" s="7">
        <v>220995612.87</v>
      </c>
      <c r="BB1127" s="7">
        <v>0</v>
      </c>
      <c r="BC1127" s="7"/>
      <c r="BD1127" s="7"/>
      <c r="BE1127" s="7"/>
      <c r="BF1127" s="7"/>
    </row>
    <row r="1128" spans="1:58" hidden="1" x14ac:dyDescent="0.25">
      <c r="A1128" s="3" t="s">
        <v>851</v>
      </c>
      <c r="B1128" s="3" t="str">
        <f t="shared" si="410"/>
        <v>PR</v>
      </c>
      <c r="C1128" s="3" t="s">
        <v>1529</v>
      </c>
      <c r="D1128" s="3">
        <v>7</v>
      </c>
      <c r="E1128" s="11">
        <f t="shared" si="401"/>
        <v>0.23664730630414049</v>
      </c>
      <c r="F1128" s="11">
        <f t="shared" si="402"/>
        <v>0.76335269369585945</v>
      </c>
      <c r="G1128" s="7">
        <v>10.549313216999192</v>
      </c>
      <c r="H1128" s="11">
        <f t="shared" si="403"/>
        <v>0.16105693321675332</v>
      </c>
      <c r="I1128" s="7">
        <f t="shared" si="404"/>
        <v>-9803812.2758839298</v>
      </c>
      <c r="J1128" s="7">
        <v>4685155.71</v>
      </c>
      <c r="K1128" s="12">
        <v>0.15869999999999998</v>
      </c>
      <c r="L1128" s="7">
        <v>-255906.72</v>
      </c>
      <c r="M1128" s="10">
        <f t="shared" si="405"/>
        <v>5.4620750267444153E-2</v>
      </c>
      <c r="N1128" s="12">
        <f t="shared" si="406"/>
        <v>0.21332075026744413</v>
      </c>
      <c r="O1128" s="7">
        <f t="shared" si="407"/>
        <v>-588228.73655303579</v>
      </c>
      <c r="P1128" s="11">
        <f t="shared" si="408"/>
        <v>0.12555158738855143</v>
      </c>
      <c r="Q1128" s="12">
        <f t="shared" si="409"/>
        <v>0.28425158738855139</v>
      </c>
      <c r="R1128" s="12">
        <f t="shared" si="411"/>
        <v>7.093083712110726E-2</v>
      </c>
      <c r="S1128" s="12">
        <f t="shared" si="412"/>
        <v>0.33250791135967783</v>
      </c>
      <c r="T1128" s="7">
        <f t="shared" si="414"/>
        <v>-11685908.930000002</v>
      </c>
      <c r="U1128" s="7">
        <f t="shared" si="415"/>
        <v>8047486.7599999998</v>
      </c>
      <c r="V1128" s="7">
        <f t="shared" si="415"/>
        <v>8920470.0600000005</v>
      </c>
      <c r="W1128" s="7">
        <f t="shared" si="415"/>
        <v>10812925.630000001</v>
      </c>
      <c r="X1128" s="7">
        <f t="shared" si="415"/>
        <v>0</v>
      </c>
      <c r="Y1128" s="7" t="str">
        <f t="shared" si="416"/>
        <v/>
      </c>
      <c r="Z1128" s="7" t="str">
        <f t="shared" si="417"/>
        <v/>
      </c>
      <c r="AA1128" s="7" t="str">
        <f t="shared" si="418"/>
        <v/>
      </c>
      <c r="AB1128" s="7" t="str">
        <f t="shared" si="418"/>
        <v/>
      </c>
      <c r="AC1128" s="8" t="str">
        <f t="shared" si="419"/>
        <v/>
      </c>
      <c r="AE1128" s="9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>
        <v>3022356.99</v>
      </c>
      <c r="AR1128" s="7">
        <v>9159126.0899999999</v>
      </c>
      <c r="AS1128" s="7">
        <v>3946538.09</v>
      </c>
      <c r="AT1128" s="7">
        <v>0</v>
      </c>
      <c r="AU1128" s="7">
        <v>7506574.1299999999</v>
      </c>
      <c r="AV1128" s="7">
        <v>6450872.9699999997</v>
      </c>
      <c r="AW1128" s="7">
        <v>8505385.9600000009</v>
      </c>
      <c r="AX1128" s="7">
        <v>0</v>
      </c>
      <c r="AY1128" s="7">
        <v>8047486.7599999998</v>
      </c>
      <c r="AZ1128" s="7">
        <v>8920470.0600000005</v>
      </c>
      <c r="BA1128" s="7">
        <v>10812925.630000001</v>
      </c>
      <c r="BB1128" s="7">
        <v>0</v>
      </c>
      <c r="BC1128" s="7"/>
      <c r="BD1128" s="7"/>
      <c r="BE1128" s="7"/>
      <c r="BF1128" s="7"/>
    </row>
    <row r="1129" spans="1:58" hidden="1" x14ac:dyDescent="0.25">
      <c r="A1129" s="3" t="s">
        <v>480</v>
      </c>
      <c r="B1129" s="3" t="str">
        <f t="shared" si="410"/>
        <v>MS</v>
      </c>
      <c r="C1129" s="3" t="s">
        <v>1526</v>
      </c>
      <c r="D1129" s="3">
        <v>6</v>
      </c>
      <c r="E1129" s="11">
        <f t="shared" si="401"/>
        <v>0</v>
      </c>
      <c r="F1129" s="11">
        <f t="shared" si="402"/>
        <v>1</v>
      </c>
      <c r="G1129" s="7">
        <v>38.129997408926194</v>
      </c>
      <c r="H1129" s="11">
        <f t="shared" si="403"/>
        <v>0.76259994817852383</v>
      </c>
      <c r="I1129" s="7">
        <f t="shared" si="404"/>
        <v>-24918267.056341518</v>
      </c>
      <c r="J1129" s="7">
        <v>30206211.411428571</v>
      </c>
      <c r="K1129" s="12">
        <v>0.11</v>
      </c>
      <c r="L1129" s="7">
        <v>0</v>
      </c>
      <c r="M1129" s="10">
        <f t="shared" si="405"/>
        <v>0</v>
      </c>
      <c r="N1129" s="12">
        <f t="shared" si="406"/>
        <v>0.11</v>
      </c>
      <c r="O1129" s="7">
        <f t="shared" si="407"/>
        <v>-1495096.023380491</v>
      </c>
      <c r="P1129" s="11">
        <f t="shared" si="408"/>
        <v>4.9496310643406899E-2</v>
      </c>
      <c r="Q1129" s="12">
        <f t="shared" si="409"/>
        <v>0.15949631064340691</v>
      </c>
      <c r="R1129" s="12">
        <f t="shared" si="411"/>
        <v>4.9496310643406913E-2</v>
      </c>
      <c r="S1129" s="12">
        <f t="shared" si="412"/>
        <v>0.4499664603946083</v>
      </c>
      <c r="T1129" s="7">
        <f t="shared" si="414"/>
        <v>-104963191.31</v>
      </c>
      <c r="U1129" s="7">
        <f t="shared" si="415"/>
        <v>82317698.799999997</v>
      </c>
      <c r="V1129" s="7">
        <f t="shared" si="415"/>
        <v>133028008.81999999</v>
      </c>
      <c r="W1129" s="7">
        <f t="shared" si="415"/>
        <v>55924313.759999998</v>
      </c>
      <c r="X1129" s="7">
        <f t="shared" si="415"/>
        <v>1671432.47</v>
      </c>
      <c r="Y1129" s="7" t="str">
        <f t="shared" si="416"/>
        <v/>
      </c>
      <c r="Z1129" s="7" t="str">
        <f t="shared" si="417"/>
        <v/>
      </c>
      <c r="AA1129" s="7" t="str">
        <f t="shared" si="418"/>
        <v/>
      </c>
      <c r="AB1129" s="7" t="str">
        <f t="shared" si="418"/>
        <v/>
      </c>
      <c r="AC1129" s="8" t="str">
        <f t="shared" si="419"/>
        <v/>
      </c>
      <c r="AE1129" s="9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>
        <v>56624866.590000004</v>
      </c>
      <c r="AR1129" s="7">
        <v>80318807.590000004</v>
      </c>
      <c r="AS1129" s="7">
        <v>42332108.93</v>
      </c>
      <c r="AT1129" s="7">
        <v>67048097.170000002</v>
      </c>
      <c r="AU1129" s="7">
        <v>70214428.510000005</v>
      </c>
      <c r="AV1129" s="7">
        <v>113798846.63</v>
      </c>
      <c r="AW1129" s="7">
        <v>47786155.829999998</v>
      </c>
      <c r="AX1129" s="7">
        <v>944028.64</v>
      </c>
      <c r="AY1129" s="7">
        <v>82317698.799999997</v>
      </c>
      <c r="AZ1129" s="7">
        <v>133028008.81999999</v>
      </c>
      <c r="BA1129" s="7">
        <v>55924313.759999998</v>
      </c>
      <c r="BB1129" s="7">
        <v>1671432.47</v>
      </c>
      <c r="BC1129" s="7"/>
      <c r="BD1129" s="7"/>
      <c r="BE1129" s="7"/>
      <c r="BF1129" s="7"/>
    </row>
    <row r="1130" spans="1:58" hidden="1" x14ac:dyDescent="0.25">
      <c r="A1130" s="3" t="s">
        <v>914</v>
      </c>
      <c r="B1130" s="3" t="str">
        <f t="shared" si="410"/>
        <v>RJ</v>
      </c>
      <c r="C1130" s="3" t="s">
        <v>1530</v>
      </c>
      <c r="D1130" s="3">
        <v>6</v>
      </c>
      <c r="E1130" s="11">
        <f t="shared" si="401"/>
        <v>0</v>
      </c>
      <c r="F1130" s="11">
        <f t="shared" si="402"/>
        <v>1</v>
      </c>
      <c r="G1130" s="7">
        <v>9.0687546175488301</v>
      </c>
      <c r="H1130" s="11">
        <f t="shared" si="403"/>
        <v>0.1813750923509766</v>
      </c>
      <c r="I1130" s="7">
        <f t="shared" si="404"/>
        <v>-35263014.965886161</v>
      </c>
      <c r="J1130" s="7">
        <v>20562413.559999999</v>
      </c>
      <c r="K1130" s="12">
        <v>0.11</v>
      </c>
      <c r="L1130" s="7">
        <v>-2469545.87</v>
      </c>
      <c r="M1130" s="10">
        <f t="shared" si="405"/>
        <v>0.12010000007022523</v>
      </c>
      <c r="N1130" s="12">
        <f t="shared" si="406"/>
        <v>0.23010000007022524</v>
      </c>
      <c r="O1130" s="7">
        <f t="shared" si="407"/>
        <v>-2115780.8979531694</v>
      </c>
      <c r="P1130" s="11">
        <f t="shared" si="408"/>
        <v>0.10289555220642929</v>
      </c>
      <c r="Q1130" s="12">
        <f t="shared" si="409"/>
        <v>0.21289555220642931</v>
      </c>
      <c r="R1130" s="12">
        <f t="shared" si="411"/>
        <v>-1.7204447863795935E-2</v>
      </c>
      <c r="S1130" s="12">
        <f t="shared" si="412"/>
        <v>-7.476943875943165E-2</v>
      </c>
      <c r="T1130" s="7">
        <f t="shared" si="414"/>
        <v>-43075912.590000011</v>
      </c>
      <c r="U1130" s="7">
        <f t="shared" si="415"/>
        <v>67328837.849999994</v>
      </c>
      <c r="V1130" s="7">
        <f t="shared" si="415"/>
        <v>74847930.590000004</v>
      </c>
      <c r="W1130" s="7">
        <f t="shared" si="415"/>
        <v>35556819.850000001</v>
      </c>
      <c r="X1130" s="7">
        <f t="shared" si="415"/>
        <v>0</v>
      </c>
      <c r="Y1130" s="7">
        <f t="shared" si="416"/>
        <v>-16551171.846666666</v>
      </c>
      <c r="Z1130" s="7">
        <f t="shared" si="417"/>
        <v>-49653515.539999999</v>
      </c>
      <c r="AA1130" s="7">
        <f t="shared" si="418"/>
        <v>0</v>
      </c>
      <c r="AB1130" s="7">
        <f t="shared" si="418"/>
        <v>2935368.4</v>
      </c>
      <c r="AC1130" s="8">
        <f t="shared" si="419"/>
        <v>46718147.140000001</v>
      </c>
      <c r="AE1130" s="9">
        <v>0</v>
      </c>
      <c r="AF1130" s="7">
        <v>2872876.55</v>
      </c>
      <c r="AG1130" s="7">
        <v>45383785.159999996</v>
      </c>
      <c r="AH1130" s="7">
        <v>0</v>
      </c>
      <c r="AI1130" s="7">
        <v>3762570.58</v>
      </c>
      <c r="AJ1130" s="7">
        <v>44715142.890000001</v>
      </c>
      <c r="AK1130" s="7">
        <v>0</v>
      </c>
      <c r="AL1130" s="7">
        <v>2935368.4</v>
      </c>
      <c r="AM1130" s="7">
        <v>46718147.140000001</v>
      </c>
      <c r="AN1130" s="7"/>
      <c r="AO1130" s="7"/>
      <c r="AP1130" s="7"/>
      <c r="AQ1130" s="7">
        <v>46499079.609999999</v>
      </c>
      <c r="AR1130" s="7">
        <v>58330034.560000002</v>
      </c>
      <c r="AS1130" s="7">
        <v>24051943.329999998</v>
      </c>
      <c r="AT1130" s="7">
        <v>0</v>
      </c>
      <c r="AU1130" s="7">
        <v>49830984.329999998</v>
      </c>
      <c r="AV1130" s="7">
        <v>72011293.609999999</v>
      </c>
      <c r="AW1130" s="7">
        <v>28284746.989999998</v>
      </c>
      <c r="AX1130" s="7">
        <v>0</v>
      </c>
      <c r="AY1130" s="7">
        <v>67328837.849999994</v>
      </c>
      <c r="AZ1130" s="7">
        <v>74847930.590000004</v>
      </c>
      <c r="BA1130" s="7">
        <v>35556819.850000001</v>
      </c>
      <c r="BB1130" s="7">
        <v>0</v>
      </c>
      <c r="BC1130" s="7"/>
      <c r="BD1130" s="7"/>
      <c r="BE1130" s="7"/>
      <c r="BF1130" s="7"/>
    </row>
    <row r="1131" spans="1:58" hidden="1" x14ac:dyDescent="0.25">
      <c r="A1131" s="3" t="s">
        <v>1453</v>
      </c>
      <c r="B1131" s="3" t="str">
        <f t="shared" si="410"/>
        <v>SP</v>
      </c>
      <c r="C1131" s="3" t="s">
        <v>1530</v>
      </c>
      <c r="D1131" s="3">
        <v>4</v>
      </c>
      <c r="E1131" s="11">
        <f t="shared" si="401"/>
        <v>0</v>
      </c>
      <c r="F1131" s="11">
        <f t="shared" si="402"/>
        <v>1</v>
      </c>
      <c r="G1131" s="7">
        <v>17.464813537033272</v>
      </c>
      <c r="H1131" s="11">
        <f t="shared" si="403"/>
        <v>0.34929627074066544</v>
      </c>
      <c r="I1131" s="7">
        <f t="shared" si="404"/>
        <v>-192157819.52818152</v>
      </c>
      <c r="J1131" s="7">
        <v>153946432.7742857</v>
      </c>
      <c r="K1131" s="12">
        <v>0.11</v>
      </c>
      <c r="L1131" s="7">
        <v>-15783787.4</v>
      </c>
      <c r="M1131" s="10">
        <f t="shared" si="405"/>
        <v>0.10252778915080149</v>
      </c>
      <c r="N1131" s="12">
        <f t="shared" si="406"/>
        <v>0.2125277891508015</v>
      </c>
      <c r="O1131" s="7">
        <f t="shared" si="407"/>
        <v>-11529469.171690891</v>
      </c>
      <c r="P1131" s="11">
        <f t="shared" si="408"/>
        <v>7.4892733556192567E-2</v>
      </c>
      <c r="Q1131" s="12">
        <f t="shared" si="409"/>
        <v>0.18489273355619257</v>
      </c>
      <c r="R1131" s="12">
        <f t="shared" si="411"/>
        <v>-2.7635055594608937E-2</v>
      </c>
      <c r="S1131" s="12">
        <f t="shared" si="412"/>
        <v>-0.13003031605904569</v>
      </c>
      <c r="T1131" s="7">
        <f t="shared" si="414"/>
        <v>-295307696.71000004</v>
      </c>
      <c r="U1131" s="7">
        <f t="shared" si="415"/>
        <v>322137521.07999998</v>
      </c>
      <c r="V1131" s="7">
        <f t="shared" si="415"/>
        <v>423518133.19</v>
      </c>
      <c r="W1131" s="7">
        <f t="shared" si="415"/>
        <v>193927084.59999999</v>
      </c>
      <c r="X1131" s="7">
        <f t="shared" si="415"/>
        <v>0</v>
      </c>
      <c r="Y1131" s="7" t="str">
        <f t="shared" si="416"/>
        <v/>
      </c>
      <c r="Z1131" s="7" t="str">
        <f t="shared" si="417"/>
        <v/>
      </c>
      <c r="AA1131" s="7" t="str">
        <f t="shared" si="418"/>
        <v/>
      </c>
      <c r="AB1131" s="7" t="str">
        <f t="shared" si="418"/>
        <v/>
      </c>
      <c r="AC1131" s="8" t="str">
        <f t="shared" si="419"/>
        <v/>
      </c>
      <c r="AE1131" s="9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>
        <v>174897657.97999999</v>
      </c>
      <c r="AR1131" s="7">
        <v>317374148.73000002</v>
      </c>
      <c r="AS1131" s="7">
        <v>96578696.010000005</v>
      </c>
      <c r="AT1131" s="7">
        <v>0</v>
      </c>
      <c r="AU1131" s="7">
        <v>236825386.59999999</v>
      </c>
      <c r="AV1131" s="7">
        <v>395294129.60000002</v>
      </c>
      <c r="AW1131" s="7">
        <v>146240561.88</v>
      </c>
      <c r="AX1131" s="7">
        <v>0</v>
      </c>
      <c r="AY1131" s="7">
        <v>322137521.07999998</v>
      </c>
      <c r="AZ1131" s="7">
        <v>423518133.19</v>
      </c>
      <c r="BA1131" s="7">
        <v>193927084.59999999</v>
      </c>
      <c r="BB1131" s="7">
        <v>0</v>
      </c>
      <c r="BC1131" s="7"/>
      <c r="BD1131" s="7"/>
      <c r="BE1131" s="7"/>
      <c r="BF1131" s="7"/>
    </row>
    <row r="1132" spans="1:58" hidden="1" x14ac:dyDescent="0.25">
      <c r="A1132" s="3" t="s">
        <v>1303</v>
      </c>
      <c r="B1132" s="3" t="str">
        <f t="shared" si="410"/>
        <v>SC</v>
      </c>
      <c r="C1132" s="3" t="s">
        <v>1529</v>
      </c>
      <c r="D1132" s="3">
        <v>7</v>
      </c>
      <c r="E1132" s="11">
        <f t="shared" si="401"/>
        <v>0</v>
      </c>
      <c r="F1132" s="11">
        <f t="shared" si="402"/>
        <v>1</v>
      </c>
      <c r="G1132" s="7">
        <v>29.548761233050314</v>
      </c>
      <c r="H1132" s="11">
        <f t="shared" si="403"/>
        <v>0.59097522466100627</v>
      </c>
      <c r="I1132" s="7">
        <f t="shared" si="404"/>
        <v>-4219306.0932270847</v>
      </c>
      <c r="J1132" s="7">
        <v>3228175.46</v>
      </c>
      <c r="K1132" s="12">
        <v>0.11</v>
      </c>
      <c r="L1132" s="7">
        <v>-322817.55</v>
      </c>
      <c r="M1132" s="10">
        <f t="shared" si="405"/>
        <v>0.10000000123909002</v>
      </c>
      <c r="N1132" s="12">
        <f t="shared" si="406"/>
        <v>0.21000000123909002</v>
      </c>
      <c r="O1132" s="7">
        <f t="shared" si="407"/>
        <v>-253158.36559362509</v>
      </c>
      <c r="P1132" s="11">
        <f t="shared" si="408"/>
        <v>7.842150116388813E-2</v>
      </c>
      <c r="Q1132" s="12">
        <f t="shared" si="409"/>
        <v>0.18842150116388812</v>
      </c>
      <c r="R1132" s="12">
        <f t="shared" si="411"/>
        <v>-2.1578500075201901E-2</v>
      </c>
      <c r="S1132" s="12">
        <f t="shared" si="412"/>
        <v>-0.10275476165656905</v>
      </c>
      <c r="T1132" s="7">
        <f t="shared" si="414"/>
        <v>-10315526.949999999</v>
      </c>
      <c r="U1132" s="7">
        <f t="shared" si="415"/>
        <v>12442057.34</v>
      </c>
      <c r="V1132" s="7">
        <f t="shared" si="415"/>
        <v>13442277.199999999</v>
      </c>
      <c r="W1132" s="7">
        <f t="shared" si="415"/>
        <v>9315307.0899999999</v>
      </c>
      <c r="X1132" s="7">
        <f t="shared" si="415"/>
        <v>0</v>
      </c>
      <c r="Y1132" s="7" t="str">
        <f t="shared" si="416"/>
        <v/>
      </c>
      <c r="Z1132" s="7" t="str">
        <f t="shared" si="417"/>
        <v/>
      </c>
      <c r="AA1132" s="7" t="str">
        <f t="shared" si="418"/>
        <v/>
      </c>
      <c r="AB1132" s="7" t="str">
        <f t="shared" si="418"/>
        <v/>
      </c>
      <c r="AC1132" s="8" t="str">
        <f t="shared" si="419"/>
        <v/>
      </c>
      <c r="AE1132" s="9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>
        <v>9722287.3399999999</v>
      </c>
      <c r="AR1132" s="7">
        <v>-8473307.9199999999</v>
      </c>
      <c r="AS1132" s="7">
        <v>0</v>
      </c>
      <c r="AT1132" s="7">
        <v>0</v>
      </c>
      <c r="AU1132" s="7">
        <v>10968486.42</v>
      </c>
      <c r="AV1132" s="7">
        <v>11310710.949999999</v>
      </c>
      <c r="AW1132" s="7">
        <v>9048176.6899999995</v>
      </c>
      <c r="AX1132" s="7">
        <v>0</v>
      </c>
      <c r="AY1132" s="7">
        <v>12442057.34</v>
      </c>
      <c r="AZ1132" s="7">
        <v>13442277.199999999</v>
      </c>
      <c r="BA1132" s="7">
        <v>9315307.0899999999</v>
      </c>
      <c r="BB1132" s="7">
        <v>0</v>
      </c>
      <c r="BC1132" s="7"/>
      <c r="BD1132" s="7"/>
      <c r="BE1132" s="7"/>
      <c r="BF1132" s="7"/>
    </row>
    <row r="1133" spans="1:58" hidden="1" x14ac:dyDescent="0.25">
      <c r="A1133" s="3" t="s">
        <v>1304</v>
      </c>
      <c r="B1133" s="3" t="str">
        <f t="shared" si="410"/>
        <v>SC</v>
      </c>
      <c r="C1133" s="3" t="s">
        <v>1529</v>
      </c>
      <c r="D1133" s="3">
        <v>7</v>
      </c>
      <c r="E1133" s="11">
        <f t="shared" si="401"/>
        <v>0.28773532831333493</v>
      </c>
      <c r="F1133" s="11">
        <f t="shared" si="402"/>
        <v>0.71226467168666507</v>
      </c>
      <c r="G1133" s="7">
        <v>12.039333661029412</v>
      </c>
      <c r="H1133" s="11">
        <f t="shared" si="403"/>
        <v>0.17150384074798658</v>
      </c>
      <c r="I1133" s="7">
        <f t="shared" si="404"/>
        <v>-22791049.544381455</v>
      </c>
      <c r="J1133" s="7">
        <v>5028346.2699999996</v>
      </c>
      <c r="K1133" s="12">
        <v>0.11</v>
      </c>
      <c r="L1133" s="7">
        <v>-1211831.45</v>
      </c>
      <c r="M1133" s="10">
        <f t="shared" si="405"/>
        <v>0.2409999997872064</v>
      </c>
      <c r="N1133" s="12">
        <f t="shared" si="406"/>
        <v>0.35099999978720642</v>
      </c>
      <c r="O1133" s="7">
        <f t="shared" si="407"/>
        <v>-1367462.9726628873</v>
      </c>
      <c r="P1133" s="11">
        <f t="shared" si="408"/>
        <v>0.2719508361668353</v>
      </c>
      <c r="Q1133" s="12">
        <f t="shared" si="409"/>
        <v>0.38195083616683528</v>
      </c>
      <c r="R1133" s="12">
        <f t="shared" si="411"/>
        <v>3.0950836379628865E-2</v>
      </c>
      <c r="S1133" s="12">
        <f t="shared" si="412"/>
        <v>8.8179021078042208E-2</v>
      </c>
      <c r="T1133" s="7">
        <f t="shared" si="414"/>
        <v>-27508938.079999998</v>
      </c>
      <c r="U1133" s="7">
        <f t="shared" si="415"/>
        <v>10406559.380000001</v>
      </c>
      <c r="V1133" s="7">
        <f t="shared" si="415"/>
        <v>19593644.75</v>
      </c>
      <c r="W1133" s="7">
        <f t="shared" si="415"/>
        <v>18321852.710000001</v>
      </c>
      <c r="X1133" s="7">
        <f t="shared" si="415"/>
        <v>0</v>
      </c>
      <c r="Y1133" s="7" t="str">
        <f t="shared" si="416"/>
        <v/>
      </c>
      <c r="Z1133" s="7" t="str">
        <f t="shared" si="417"/>
        <v/>
      </c>
      <c r="AA1133" s="7" t="str">
        <f t="shared" si="418"/>
        <v/>
      </c>
      <c r="AB1133" s="7" t="str">
        <f t="shared" si="418"/>
        <v/>
      </c>
      <c r="AC1133" s="8" t="str">
        <f t="shared" si="419"/>
        <v/>
      </c>
      <c r="AE1133" s="9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>
        <v>7518265.9699999997</v>
      </c>
      <c r="AR1133" s="7">
        <v>14836131.84</v>
      </c>
      <c r="AS1133" s="7">
        <v>11680725.060000001</v>
      </c>
      <c r="AT1133" s="7">
        <v>0</v>
      </c>
      <c r="AU1133" s="7">
        <v>8624823.0899999999</v>
      </c>
      <c r="AV1133" s="7">
        <v>16311254.939999999</v>
      </c>
      <c r="AW1133" s="7">
        <v>14640837.810000001</v>
      </c>
      <c r="AX1133" s="7">
        <v>0</v>
      </c>
      <c r="AY1133" s="7">
        <v>10406559.380000001</v>
      </c>
      <c r="AZ1133" s="7">
        <v>19593644.75</v>
      </c>
      <c r="BA1133" s="7">
        <v>18321852.710000001</v>
      </c>
      <c r="BB1133" s="7">
        <v>0</v>
      </c>
      <c r="BC1133" s="7"/>
      <c r="BD1133" s="7"/>
      <c r="BE1133" s="7"/>
      <c r="BF1133" s="7"/>
    </row>
    <row r="1134" spans="1:58" hidden="1" x14ac:dyDescent="0.25">
      <c r="A1134" s="3" t="s">
        <v>1305</v>
      </c>
      <c r="B1134" s="3" t="str">
        <f t="shared" si="410"/>
        <v>SC</v>
      </c>
      <c r="C1134" s="3" t="s">
        <v>1529</v>
      </c>
      <c r="D1134" s="3">
        <v>5</v>
      </c>
      <c r="E1134" s="11">
        <f t="shared" si="401"/>
        <v>0</v>
      </c>
      <c r="F1134" s="11">
        <f t="shared" si="402"/>
        <v>1</v>
      </c>
      <c r="G1134" s="7">
        <v>8.5098113329091571</v>
      </c>
      <c r="H1134" s="11">
        <f t="shared" si="403"/>
        <v>0.17019622665818315</v>
      </c>
      <c r="I1134" s="7">
        <f t="shared" si="404"/>
        <v>-24765245.338097539</v>
      </c>
      <c r="J1134" s="7">
        <v>59467098.06000001</v>
      </c>
      <c r="K1134" s="12">
        <v>0.11</v>
      </c>
      <c r="L1134" s="7">
        <v>-2196069.35</v>
      </c>
      <c r="M1134" s="10">
        <f t="shared" si="405"/>
        <v>3.6929149422832958E-2</v>
      </c>
      <c r="N1134" s="12">
        <f t="shared" si="406"/>
        <v>0.14692914942283297</v>
      </c>
      <c r="O1134" s="7">
        <f t="shared" si="407"/>
        <v>-1485914.7202858522</v>
      </c>
      <c r="P1134" s="11">
        <f t="shared" si="408"/>
        <v>2.4987173895498004E-2</v>
      </c>
      <c r="Q1134" s="12">
        <f t="shared" si="409"/>
        <v>0.134987173895498</v>
      </c>
      <c r="R1134" s="12">
        <f t="shared" si="411"/>
        <v>-1.1941975527334975E-2</v>
      </c>
      <c r="S1134" s="12">
        <f t="shared" si="412"/>
        <v>-8.1277102428248149E-2</v>
      </c>
      <c r="T1134" s="7">
        <f t="shared" si="414"/>
        <v>-29844700.799999997</v>
      </c>
      <c r="U1134" s="7">
        <f t="shared" si="415"/>
        <v>146260867.21000001</v>
      </c>
      <c r="V1134" s="7">
        <f t="shared" si="415"/>
        <v>81452085.549999997</v>
      </c>
      <c r="W1134" s="7">
        <f t="shared" si="415"/>
        <v>98333988.180000007</v>
      </c>
      <c r="X1134" s="7">
        <f t="shared" si="415"/>
        <v>3680505.72</v>
      </c>
      <c r="Y1134" s="7" t="str">
        <f t="shared" si="416"/>
        <v/>
      </c>
      <c r="Z1134" s="7" t="str">
        <f t="shared" si="417"/>
        <v/>
      </c>
      <c r="AA1134" s="7" t="str">
        <f t="shared" si="418"/>
        <v/>
      </c>
      <c r="AB1134" s="7" t="str">
        <f t="shared" si="418"/>
        <v/>
      </c>
      <c r="AC1134" s="8" t="str">
        <f t="shared" si="419"/>
        <v/>
      </c>
      <c r="AE1134" s="9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>
        <v>101112248.56999999</v>
      </c>
      <c r="AR1134" s="7">
        <v>59579594.090000004</v>
      </c>
      <c r="AS1134" s="7">
        <v>52990921.119999997</v>
      </c>
      <c r="AT1134" s="7">
        <v>1615611.03</v>
      </c>
      <c r="AU1134" s="7">
        <v>117499909.28</v>
      </c>
      <c r="AV1134" s="7">
        <v>75390280.120000005</v>
      </c>
      <c r="AW1134" s="7">
        <v>71019442.870000005</v>
      </c>
      <c r="AX1134" s="7">
        <v>1382155.66</v>
      </c>
      <c r="AY1134" s="7">
        <v>146260867.21000001</v>
      </c>
      <c r="AZ1134" s="7">
        <v>81452085.549999997</v>
      </c>
      <c r="BA1134" s="7">
        <v>98333988.180000007</v>
      </c>
      <c r="BB1134" s="7">
        <v>3680505.72</v>
      </c>
      <c r="BC1134" s="7"/>
      <c r="BD1134" s="7"/>
      <c r="BE1134" s="7"/>
      <c r="BF1134" s="7"/>
    </row>
    <row r="1135" spans="1:58" hidden="1" x14ac:dyDescent="0.25">
      <c r="A1135" s="3" t="s">
        <v>1170</v>
      </c>
      <c r="B1135" s="3" t="str">
        <f t="shared" si="410"/>
        <v>RS</v>
      </c>
      <c r="C1135" s="3" t="s">
        <v>1529</v>
      </c>
      <c r="D1135" s="3">
        <v>7</v>
      </c>
      <c r="E1135" s="11">
        <f t="shared" si="401"/>
        <v>0</v>
      </c>
      <c r="F1135" s="11">
        <f t="shared" si="402"/>
        <v>1</v>
      </c>
      <c r="G1135" s="7">
        <v>7.9627801947663865</v>
      </c>
      <c r="H1135" s="11">
        <f t="shared" si="403"/>
        <v>0.15925560389532772</v>
      </c>
      <c r="I1135" s="7">
        <f t="shared" si="404"/>
        <v>-12519763.531765953</v>
      </c>
      <c r="J1135" s="7">
        <v>4973289.5279999999</v>
      </c>
      <c r="K1135" s="12">
        <v>0.17460000000000001</v>
      </c>
      <c r="L1135" s="7">
        <v>-437126.34</v>
      </c>
      <c r="M1135" s="10">
        <f t="shared" si="405"/>
        <v>8.7894810374289561E-2</v>
      </c>
      <c r="N1135" s="12">
        <f t="shared" si="406"/>
        <v>0.26249481037428957</v>
      </c>
      <c r="O1135" s="7">
        <f t="shared" si="407"/>
        <v>-751185.81190595718</v>
      </c>
      <c r="P1135" s="11">
        <f t="shared" si="408"/>
        <v>0.15104405397609041</v>
      </c>
      <c r="Q1135" s="12">
        <f t="shared" si="409"/>
        <v>0.32564405397609042</v>
      </c>
      <c r="R1135" s="12">
        <f t="shared" si="411"/>
        <v>6.3149243601800853E-2</v>
      </c>
      <c r="S1135" s="12">
        <f t="shared" si="412"/>
        <v>0.24057330318933468</v>
      </c>
      <c r="T1135" s="7">
        <f t="shared" si="414"/>
        <v>-14891283.950000003</v>
      </c>
      <c r="U1135" s="7">
        <f t="shared" si="415"/>
        <v>17363870.969999999</v>
      </c>
      <c r="V1135" s="7">
        <f t="shared" si="415"/>
        <v>23273277.120000001</v>
      </c>
      <c r="W1135" s="7">
        <f t="shared" si="415"/>
        <v>9269335.4000000004</v>
      </c>
      <c r="X1135" s="7">
        <f t="shared" si="415"/>
        <v>287457.59999999998</v>
      </c>
      <c r="Y1135" s="7" t="str">
        <f t="shared" si="416"/>
        <v/>
      </c>
      <c r="Z1135" s="7" t="str">
        <f t="shared" si="417"/>
        <v/>
      </c>
      <c r="AA1135" s="7" t="str">
        <f t="shared" si="418"/>
        <v/>
      </c>
      <c r="AB1135" s="7" t="str">
        <f t="shared" si="418"/>
        <v/>
      </c>
      <c r="AC1135" s="8" t="str">
        <f t="shared" si="419"/>
        <v/>
      </c>
      <c r="AE1135" s="9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>
        <v>11772297.890000001</v>
      </c>
      <c r="AR1135" s="7">
        <v>18288346.68</v>
      </c>
      <c r="AS1135" s="7">
        <v>1037612.57</v>
      </c>
      <c r="AT1135" s="7">
        <v>552385.68000000005</v>
      </c>
      <c r="AU1135" s="7">
        <v>14318320.529999999</v>
      </c>
      <c r="AV1135" s="7">
        <v>22603398.359999999</v>
      </c>
      <c r="AW1135" s="7">
        <v>2153176.84</v>
      </c>
      <c r="AX1135" s="7">
        <v>442630.44</v>
      </c>
      <c r="AY1135" s="7">
        <v>17363870.969999999</v>
      </c>
      <c r="AZ1135" s="7">
        <v>23273277.120000001</v>
      </c>
      <c r="BA1135" s="7">
        <v>9269335.4000000004</v>
      </c>
      <c r="BB1135" s="7">
        <v>287457.59999999998</v>
      </c>
      <c r="BC1135" s="7"/>
      <c r="BD1135" s="7"/>
      <c r="BE1135" s="7"/>
      <c r="BF1135" s="7"/>
    </row>
    <row r="1136" spans="1:58" hidden="1" x14ac:dyDescent="0.25">
      <c r="A1136" s="3" t="s">
        <v>1171</v>
      </c>
      <c r="B1136" s="3" t="str">
        <f t="shared" si="410"/>
        <v>RS</v>
      </c>
      <c r="C1136" s="3" t="s">
        <v>1529</v>
      </c>
      <c r="D1136" s="3">
        <v>4</v>
      </c>
      <c r="E1136" s="11">
        <f t="shared" si="401"/>
        <v>0</v>
      </c>
      <c r="F1136" s="11">
        <f t="shared" si="402"/>
        <v>1</v>
      </c>
      <c r="G1136" s="7">
        <v>12.076465700422744</v>
      </c>
      <c r="H1136" s="11">
        <f t="shared" si="403"/>
        <v>0.2415293140084549</v>
      </c>
      <c r="I1136" s="7">
        <f t="shared" si="404"/>
        <v>-580239212.95212746</v>
      </c>
      <c r="J1136" s="7">
        <v>227954034.63428569</v>
      </c>
      <c r="K1136" s="12">
        <v>0.11</v>
      </c>
      <c r="L1136" s="7">
        <v>-49490241.259999998</v>
      </c>
      <c r="M1136" s="10">
        <f t="shared" si="405"/>
        <v>0.21710623082148492</v>
      </c>
      <c r="N1136" s="12">
        <f t="shared" si="406"/>
        <v>0.32710623082148493</v>
      </c>
      <c r="O1136" s="7">
        <f t="shared" si="407"/>
        <v>-34814352.777127646</v>
      </c>
      <c r="P1136" s="11">
        <f t="shared" si="408"/>
        <v>0.15272531952760338</v>
      </c>
      <c r="Q1136" s="12">
        <f t="shared" si="409"/>
        <v>0.26272531952760336</v>
      </c>
      <c r="R1136" s="12">
        <f t="shared" si="411"/>
        <v>-6.4380911293881571E-2</v>
      </c>
      <c r="S1136" s="12">
        <f t="shared" si="412"/>
        <v>-0.19681958100338615</v>
      </c>
      <c r="T1136" s="7">
        <f t="shared" si="414"/>
        <v>-765012048.14999998</v>
      </c>
      <c r="U1136" s="7">
        <f t="shared" si="415"/>
        <v>452216925.51999998</v>
      </c>
      <c r="V1136" s="7">
        <f t="shared" si="415"/>
        <v>782918673.79999995</v>
      </c>
      <c r="W1136" s="7">
        <f t="shared" si="415"/>
        <v>434310299.87</v>
      </c>
      <c r="X1136" s="7">
        <f t="shared" si="415"/>
        <v>0</v>
      </c>
      <c r="Y1136" s="7" t="str">
        <f t="shared" si="416"/>
        <v/>
      </c>
      <c r="Z1136" s="7" t="str">
        <f t="shared" si="417"/>
        <v/>
      </c>
      <c r="AA1136" s="7" t="str">
        <f t="shared" si="418"/>
        <v/>
      </c>
      <c r="AB1136" s="7" t="str">
        <f t="shared" si="418"/>
        <v/>
      </c>
      <c r="AC1136" s="8" t="str">
        <f t="shared" si="419"/>
        <v/>
      </c>
      <c r="AE1136" s="9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>
        <v>260742585.94</v>
      </c>
      <c r="AR1136" s="7">
        <v>544703545.49000001</v>
      </c>
      <c r="AS1136" s="7">
        <v>275549941.00999999</v>
      </c>
      <c r="AT1136" s="7">
        <v>0</v>
      </c>
      <c r="AU1136" s="7">
        <v>340305122.64999998</v>
      </c>
      <c r="AV1136" s="7">
        <v>720638872.98000002</v>
      </c>
      <c r="AW1136" s="7">
        <v>338487084.14999998</v>
      </c>
      <c r="AX1136" s="7">
        <v>0</v>
      </c>
      <c r="AY1136" s="7">
        <v>452216925.51999998</v>
      </c>
      <c r="AZ1136" s="7">
        <v>782918673.79999995</v>
      </c>
      <c r="BA1136" s="7">
        <v>434310299.87</v>
      </c>
      <c r="BB1136" s="7">
        <v>0</v>
      </c>
      <c r="BC1136" s="7"/>
      <c r="BD1136" s="7"/>
      <c r="BE1136" s="7"/>
      <c r="BF1136" s="7"/>
    </row>
    <row r="1137" spans="1:58" hidden="1" x14ac:dyDescent="0.25">
      <c r="A1137" s="3" t="s">
        <v>1454</v>
      </c>
      <c r="B1137" s="3" t="str">
        <f t="shared" si="410"/>
        <v>SP</v>
      </c>
      <c r="C1137" s="3" t="s">
        <v>1530</v>
      </c>
      <c r="D1137" s="3">
        <v>6</v>
      </c>
      <c r="E1137" s="11">
        <f t="shared" si="401"/>
        <v>0.1140971803587105</v>
      </c>
      <c r="F1137" s="11">
        <f t="shared" si="402"/>
        <v>0.88590281964128947</v>
      </c>
      <c r="G1137" s="7">
        <v>15.439505089785657</v>
      </c>
      <c r="H1137" s="11">
        <f t="shared" si="403"/>
        <v>0.2735580218581431</v>
      </c>
      <c r="I1137" s="7">
        <f t="shared" si="404"/>
        <v>-25537960.170048859</v>
      </c>
      <c r="J1137" s="7">
        <v>12234214.85</v>
      </c>
      <c r="K1137" s="12">
        <v>0.11</v>
      </c>
      <c r="L1137" s="7">
        <v>-3645796.03</v>
      </c>
      <c r="M1137" s="10">
        <f t="shared" si="405"/>
        <v>0.29800000038416852</v>
      </c>
      <c r="N1137" s="12">
        <f t="shared" si="406"/>
        <v>0.4080000003841685</v>
      </c>
      <c r="O1137" s="7">
        <f t="shared" si="407"/>
        <v>-1532277.6102029316</v>
      </c>
      <c r="P1137" s="11">
        <f t="shared" si="408"/>
        <v>0.12524527556444962</v>
      </c>
      <c r="Q1137" s="12">
        <f t="shared" si="409"/>
        <v>0.23524527556444963</v>
      </c>
      <c r="R1137" s="12">
        <f t="shared" si="411"/>
        <v>-0.17275472481971887</v>
      </c>
      <c r="S1137" s="12">
        <f t="shared" si="412"/>
        <v>-0.42341844278689911</v>
      </c>
      <c r="T1137" s="7">
        <f t="shared" si="414"/>
        <v>-35154851.920000002</v>
      </c>
      <c r="U1137" s="7">
        <f t="shared" si="415"/>
        <v>27044976.129999999</v>
      </c>
      <c r="V1137" s="7">
        <f t="shared" si="415"/>
        <v>31143782.440000001</v>
      </c>
      <c r="W1137" s="7">
        <f t="shared" si="415"/>
        <v>31056045.609999999</v>
      </c>
      <c r="X1137" s="7">
        <f t="shared" si="415"/>
        <v>0</v>
      </c>
      <c r="Y1137" s="7" t="str">
        <f t="shared" si="416"/>
        <v/>
      </c>
      <c r="Z1137" s="7" t="str">
        <f t="shared" si="417"/>
        <v/>
      </c>
      <c r="AA1137" s="7" t="str">
        <f t="shared" si="418"/>
        <v/>
      </c>
      <c r="AB1137" s="7" t="str">
        <f t="shared" si="418"/>
        <v/>
      </c>
      <c r="AC1137" s="8" t="str">
        <f t="shared" si="419"/>
        <v/>
      </c>
      <c r="AE1137" s="9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>
        <v>17686597.07</v>
      </c>
      <c r="AR1137" s="7">
        <v>18871672</v>
      </c>
      <c r="AS1137" s="7">
        <v>25815542.390000001</v>
      </c>
      <c r="AT1137" s="7">
        <v>0</v>
      </c>
      <c r="AU1137" s="7">
        <v>21754843.25</v>
      </c>
      <c r="AV1137" s="7">
        <v>25203312.170000002</v>
      </c>
      <c r="AW1137" s="7">
        <v>21934161.350000001</v>
      </c>
      <c r="AX1137" s="7">
        <v>0</v>
      </c>
      <c r="AY1137" s="7">
        <v>27044976.129999999</v>
      </c>
      <c r="AZ1137" s="7">
        <v>31143782.440000001</v>
      </c>
      <c r="BA1137" s="7">
        <v>31056045.609999999</v>
      </c>
      <c r="BB1137" s="7">
        <v>0</v>
      </c>
      <c r="BC1137" s="7"/>
      <c r="BD1137" s="7"/>
      <c r="BE1137" s="7"/>
      <c r="BF1137" s="7"/>
    </row>
    <row r="1138" spans="1:58" hidden="1" x14ac:dyDescent="0.25">
      <c r="A1138" s="3" t="s">
        <v>1306</v>
      </c>
      <c r="B1138" s="3" t="str">
        <f t="shared" si="410"/>
        <v>SC</v>
      </c>
      <c r="C1138" s="3" t="s">
        <v>1529</v>
      </c>
      <c r="D1138" s="3">
        <v>6</v>
      </c>
      <c r="E1138" s="11">
        <f t="shared" si="401"/>
        <v>0</v>
      </c>
      <c r="F1138" s="11">
        <f t="shared" si="402"/>
        <v>1</v>
      </c>
      <c r="G1138" s="7">
        <v>39.444325294921754</v>
      </c>
      <c r="H1138" s="11">
        <f t="shared" si="403"/>
        <v>0.78888650589843512</v>
      </c>
      <c r="I1138" s="7">
        <f t="shared" si="404"/>
        <v>-8162692.674762086</v>
      </c>
      <c r="J1138" s="7">
        <v>37899863.605714284</v>
      </c>
      <c r="K1138" s="12">
        <v>0.11</v>
      </c>
      <c r="L1138" s="7">
        <v>-308163.21000000002</v>
      </c>
      <c r="M1138" s="10">
        <f t="shared" si="405"/>
        <v>8.1309846707083473E-3</v>
      </c>
      <c r="N1138" s="12">
        <f t="shared" si="406"/>
        <v>0.11813098467070834</v>
      </c>
      <c r="O1138" s="7">
        <f t="shared" si="407"/>
        <v>-489761.56048572512</v>
      </c>
      <c r="P1138" s="11">
        <f t="shared" si="408"/>
        <v>1.292251511986661E-2</v>
      </c>
      <c r="Q1138" s="12">
        <f t="shared" si="409"/>
        <v>0.12292251511986661</v>
      </c>
      <c r="R1138" s="12">
        <f t="shared" si="411"/>
        <v>4.7915304491582683E-3</v>
      </c>
      <c r="S1138" s="12">
        <f t="shared" si="412"/>
        <v>4.0561165747621031E-2</v>
      </c>
      <c r="T1138" s="7">
        <f t="shared" si="414"/>
        <v>-38664949.909999996</v>
      </c>
      <c r="U1138" s="7">
        <f t="shared" si="415"/>
        <v>93667501.829999998</v>
      </c>
      <c r="V1138" s="7">
        <f t="shared" si="415"/>
        <v>78537674.969999999</v>
      </c>
      <c r="W1138" s="7">
        <f t="shared" si="415"/>
        <v>58303576.359999999</v>
      </c>
      <c r="X1138" s="7">
        <f t="shared" si="415"/>
        <v>4508799.59</v>
      </c>
      <c r="Y1138" s="7" t="str">
        <f t="shared" si="416"/>
        <v/>
      </c>
      <c r="Z1138" s="7" t="str">
        <f t="shared" si="417"/>
        <v/>
      </c>
      <c r="AA1138" s="7" t="str">
        <f t="shared" si="418"/>
        <v/>
      </c>
      <c r="AB1138" s="7" t="str">
        <f t="shared" si="418"/>
        <v/>
      </c>
      <c r="AC1138" s="8" t="str">
        <f t="shared" si="419"/>
        <v/>
      </c>
      <c r="AE1138" s="9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>
        <v>71777968.280000001</v>
      </c>
      <c r="AR1138" s="7">
        <v>50004302.079999998</v>
      </c>
      <c r="AS1138" s="7">
        <v>30276144.109999999</v>
      </c>
      <c r="AT1138" s="7">
        <v>399000</v>
      </c>
      <c r="AU1138" s="7">
        <v>82822031.719999999</v>
      </c>
      <c r="AV1138" s="7">
        <v>55977873.420000002</v>
      </c>
      <c r="AW1138" s="7">
        <v>40398343.950000003</v>
      </c>
      <c r="AX1138" s="7">
        <v>525393.43999999994</v>
      </c>
      <c r="AY1138" s="7">
        <v>93667501.829999998</v>
      </c>
      <c r="AZ1138" s="7">
        <v>78537674.969999999</v>
      </c>
      <c r="BA1138" s="7">
        <v>58303576.359999999</v>
      </c>
      <c r="BB1138" s="7">
        <v>4508799.59</v>
      </c>
      <c r="BC1138" s="7"/>
      <c r="BD1138" s="7"/>
      <c r="BE1138" s="7"/>
      <c r="BF1138" s="7"/>
    </row>
    <row r="1139" spans="1:58" hidden="1" x14ac:dyDescent="0.25">
      <c r="A1139" s="3" t="s">
        <v>852</v>
      </c>
      <c r="B1139" s="3" t="str">
        <f t="shared" si="410"/>
        <v>PR</v>
      </c>
      <c r="C1139" s="3" t="s">
        <v>1529</v>
      </c>
      <c r="D1139" s="3">
        <v>6</v>
      </c>
      <c r="E1139" s="11">
        <f t="shared" ref="E1139:E1201" si="420">IF(U1139+X1139&gt;=W1139,0,(U1139+X1139-W1139)/T1139)</f>
        <v>0</v>
      </c>
      <c r="F1139" s="11">
        <f t="shared" ref="F1139:F1201" si="421">IF(T1139&gt;=0,0,1-E1139)</f>
        <v>1</v>
      </c>
      <c r="G1139" s="7">
        <v>38.110528548019857</v>
      </c>
      <c r="H1139" s="11">
        <f t="shared" ref="H1139:H1201" si="422">IF(T1139&gt;0,"",G1139*$G$2*F1139/100)</f>
        <v>0.76221057096039713</v>
      </c>
      <c r="I1139" s="7">
        <f t="shared" ref="I1139:I1201" si="423">IF(T1139&gt;0,"",T1139*(1-H1139))</f>
        <v>-11511030.567245536</v>
      </c>
      <c r="J1139" s="7">
        <v>19108914.06857143</v>
      </c>
      <c r="K1139" s="12">
        <v>0.11</v>
      </c>
      <c r="L1139" s="7">
        <v>-1610356.37</v>
      </c>
      <c r="M1139" s="10">
        <f t="shared" ref="M1139:M1201" si="424">L1139*-1/J1139</f>
        <v>8.4272521411803566E-2</v>
      </c>
      <c r="N1139" s="12">
        <f t="shared" ref="N1139:N1201" si="425">M1139+K1139</f>
        <v>0.19427252141180357</v>
      </c>
      <c r="O1139" s="7">
        <f t="shared" ref="O1139:O1201" si="426">6%*I1139</f>
        <v>-690661.83403473208</v>
      </c>
      <c r="P1139" s="11">
        <f t="shared" ref="P1139:P1201" si="427">O1139*-1/J1139</f>
        <v>3.6143437118212211E-2</v>
      </c>
      <c r="Q1139" s="12">
        <f t="shared" ref="Q1139:Q1201" si="428">P1139+K1139</f>
        <v>0.1461434371182122</v>
      </c>
      <c r="R1139" s="12">
        <f t="shared" si="411"/>
        <v>-4.8129084293591362E-2</v>
      </c>
      <c r="S1139" s="12">
        <f t="shared" si="412"/>
        <v>-0.24774005064551119</v>
      </c>
      <c r="T1139" s="7">
        <f t="shared" si="414"/>
        <v>-48408504.170000002</v>
      </c>
      <c r="U1139" s="7">
        <f t="shared" si="415"/>
        <v>69676835.120000005</v>
      </c>
      <c r="V1139" s="7">
        <f t="shared" si="415"/>
        <v>65300493.590000004</v>
      </c>
      <c r="W1139" s="7">
        <f t="shared" si="415"/>
        <v>53350742.990000002</v>
      </c>
      <c r="X1139" s="7">
        <f t="shared" si="415"/>
        <v>565897.29</v>
      </c>
      <c r="Y1139" s="7" t="str">
        <f t="shared" si="416"/>
        <v/>
      </c>
      <c r="Z1139" s="7" t="str">
        <f t="shared" si="417"/>
        <v/>
      </c>
      <c r="AA1139" s="7" t="str">
        <f t="shared" si="418"/>
        <v/>
      </c>
      <c r="AB1139" s="7" t="str">
        <f t="shared" si="418"/>
        <v/>
      </c>
      <c r="AC1139" s="8" t="str">
        <f t="shared" si="419"/>
        <v/>
      </c>
      <c r="AE1139" s="9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>
        <v>50668156.359999999</v>
      </c>
      <c r="AR1139" s="7">
        <v>59335688.399999999</v>
      </c>
      <c r="AS1139" s="7">
        <v>33462582.66</v>
      </c>
      <c r="AT1139" s="7">
        <v>699312.99</v>
      </c>
      <c r="AU1139" s="7">
        <v>58888472.049999997</v>
      </c>
      <c r="AV1139" s="7">
        <v>66926345.299999997</v>
      </c>
      <c r="AW1139" s="7">
        <v>40468487.210000001</v>
      </c>
      <c r="AX1139" s="7">
        <v>637220.22</v>
      </c>
      <c r="AY1139" s="7">
        <v>69676835.120000005</v>
      </c>
      <c r="AZ1139" s="7">
        <v>65300493.590000004</v>
      </c>
      <c r="BA1139" s="7">
        <v>53350742.990000002</v>
      </c>
      <c r="BB1139" s="7">
        <v>565897.29</v>
      </c>
      <c r="BC1139" s="7"/>
      <c r="BD1139" s="7"/>
      <c r="BE1139" s="7"/>
      <c r="BF1139" s="7"/>
    </row>
    <row r="1140" spans="1:58" hidden="1" x14ac:dyDescent="0.25">
      <c r="A1140" s="3" t="s">
        <v>419</v>
      </c>
      <c r="B1140" s="3" t="str">
        <f t="shared" ref="B1140:B1202" si="429">RIGHT(A1140,2)</f>
        <v>MG</v>
      </c>
      <c r="C1140" s="3" t="s">
        <v>1530</v>
      </c>
      <c r="D1140" s="3">
        <v>6</v>
      </c>
      <c r="E1140" s="11">
        <f t="shared" si="420"/>
        <v>0.10084615386755431</v>
      </c>
      <c r="F1140" s="11">
        <f t="shared" si="421"/>
        <v>0.89915384613244564</v>
      </c>
      <c r="G1140" s="7">
        <v>7.9550803266704087</v>
      </c>
      <c r="H1140" s="11">
        <f t="shared" si="422"/>
        <v>0.14305682144036502</v>
      </c>
      <c r="I1140" s="7">
        <f t="shared" si="423"/>
        <v>-21438425.696059883</v>
      </c>
      <c r="J1140" s="7">
        <v>11780358.85</v>
      </c>
      <c r="K1140" s="12">
        <v>0.11</v>
      </c>
      <c r="L1140" s="7">
        <v>-1178034.3999999999</v>
      </c>
      <c r="M1140" s="10">
        <f t="shared" si="424"/>
        <v>9.9999873942719489E-2</v>
      </c>
      <c r="N1140" s="12">
        <f t="shared" si="425"/>
        <v>0.20999987394271949</v>
      </c>
      <c r="O1140" s="7">
        <f t="shared" si="426"/>
        <v>-1286305.541763593</v>
      </c>
      <c r="P1140" s="11">
        <f t="shared" si="427"/>
        <v>0.10919069258773836</v>
      </c>
      <c r="Q1140" s="12">
        <f t="shared" si="428"/>
        <v>0.21919069258773838</v>
      </c>
      <c r="R1140" s="12">
        <f t="shared" ref="R1140:R1202" si="430">Q1140-N1140</f>
        <v>9.1908186450188889E-3</v>
      </c>
      <c r="S1140" s="12">
        <f t="shared" ref="S1140:S1202" si="431">Q1140/N1140-1</f>
        <v>4.3765829342953921E-2</v>
      </c>
      <c r="T1140" s="7">
        <f t="shared" si="414"/>
        <v>-25017324.640000008</v>
      </c>
      <c r="U1140" s="7">
        <f t="shared" si="415"/>
        <v>7919853.4500000002</v>
      </c>
      <c r="V1140" s="7">
        <f t="shared" si="415"/>
        <v>22494423.670000002</v>
      </c>
      <c r="W1140" s="7">
        <f t="shared" si="415"/>
        <v>21384805.07</v>
      </c>
      <c r="X1140" s="7">
        <f t="shared" si="415"/>
        <v>10942050.65</v>
      </c>
      <c r="Y1140" s="7" t="str">
        <f t="shared" si="416"/>
        <v/>
      </c>
      <c r="Z1140" s="7" t="str">
        <f t="shared" si="417"/>
        <v/>
      </c>
      <c r="AA1140" s="7" t="str">
        <f t="shared" si="418"/>
        <v/>
      </c>
      <c r="AB1140" s="7" t="str">
        <f t="shared" si="418"/>
        <v/>
      </c>
      <c r="AC1140" s="8" t="str">
        <f t="shared" si="419"/>
        <v/>
      </c>
      <c r="AE1140" s="9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>
        <v>5223220.55</v>
      </c>
      <c r="AR1140" s="7">
        <v>17326989.329999998</v>
      </c>
      <c r="AS1140" s="7">
        <v>12559489.390000001</v>
      </c>
      <c r="AT1140" s="7">
        <v>8456001.0500000007</v>
      </c>
      <c r="AU1140" s="7">
        <v>6040897.2000000002</v>
      </c>
      <c r="AV1140" s="7">
        <v>20466496.760000002</v>
      </c>
      <c r="AW1140" s="7">
        <v>15203977.82</v>
      </c>
      <c r="AX1140" s="7">
        <v>8634754.7699999996</v>
      </c>
      <c r="AY1140" s="7">
        <v>7919853.4500000002</v>
      </c>
      <c r="AZ1140" s="7">
        <v>22494423.670000002</v>
      </c>
      <c r="BA1140" s="7">
        <v>21384805.07</v>
      </c>
      <c r="BB1140" s="7">
        <v>10942050.65</v>
      </c>
      <c r="BC1140" s="7"/>
      <c r="BD1140" s="7"/>
      <c r="BE1140" s="7"/>
      <c r="BF1140" s="7"/>
    </row>
    <row r="1141" spans="1:58" hidden="1" x14ac:dyDescent="0.25">
      <c r="A1141" s="3" t="s">
        <v>227</v>
      </c>
      <c r="B1141" s="3" t="str">
        <f t="shared" si="429"/>
        <v>GO</v>
      </c>
      <c r="C1141" s="3" t="s">
        <v>1526</v>
      </c>
      <c r="D1141" s="3">
        <v>7</v>
      </c>
      <c r="E1141" s="11">
        <f t="shared" si="420"/>
        <v>0</v>
      </c>
      <c r="F1141" s="11">
        <f t="shared" si="421"/>
        <v>1</v>
      </c>
      <c r="G1141" s="7">
        <v>23.11179753284776</v>
      </c>
      <c r="H1141" s="11">
        <f t="shared" si="422"/>
        <v>0.46223595065695522</v>
      </c>
      <c r="I1141" s="7">
        <f t="shared" si="423"/>
        <v>-21760384.559578855</v>
      </c>
      <c r="J1141" s="7">
        <v>15180071.74</v>
      </c>
      <c r="K1141" s="12">
        <v>0.125</v>
      </c>
      <c r="L1141" s="7">
        <v>-455402.15</v>
      </c>
      <c r="M1141" s="10">
        <f t="shared" si="424"/>
        <v>2.9999999855073151E-2</v>
      </c>
      <c r="N1141" s="12">
        <f t="shared" si="425"/>
        <v>0.15499999985507315</v>
      </c>
      <c r="O1141" s="7">
        <f t="shared" si="426"/>
        <v>-1305623.0735747311</v>
      </c>
      <c r="P1141" s="11">
        <f t="shared" si="427"/>
        <v>8.6009018661905953E-2</v>
      </c>
      <c r="Q1141" s="12">
        <f t="shared" si="428"/>
        <v>0.21100901866190597</v>
      </c>
      <c r="R1141" s="12">
        <f t="shared" si="430"/>
        <v>5.6009018806832817E-2</v>
      </c>
      <c r="S1141" s="12">
        <f t="shared" si="431"/>
        <v>0.36134850876904467</v>
      </c>
      <c r="T1141" s="7">
        <f t="shared" si="414"/>
        <v>-40464557.989999995</v>
      </c>
      <c r="U1141" s="7">
        <f t="shared" si="415"/>
        <v>9137288</v>
      </c>
      <c r="V1141" s="7">
        <f t="shared" si="415"/>
        <v>45324778.159999996</v>
      </c>
      <c r="W1141" s="7">
        <f t="shared" si="415"/>
        <v>4277067.83</v>
      </c>
      <c r="X1141" s="7">
        <f t="shared" si="415"/>
        <v>0</v>
      </c>
      <c r="Y1141" s="7" t="str">
        <f t="shared" si="416"/>
        <v/>
      </c>
      <c r="Z1141" s="7" t="str">
        <f t="shared" si="417"/>
        <v/>
      </c>
      <c r="AA1141" s="7" t="str">
        <f t="shared" si="418"/>
        <v/>
      </c>
      <c r="AB1141" s="7" t="str">
        <f t="shared" si="418"/>
        <v/>
      </c>
      <c r="AC1141" s="8" t="str">
        <f t="shared" si="419"/>
        <v/>
      </c>
      <c r="AE1141" s="9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>
        <v>4970464.32</v>
      </c>
      <c r="AR1141" s="7">
        <v>16091906.380000001</v>
      </c>
      <c r="AS1141" s="7">
        <v>5620135.7000000002</v>
      </c>
      <c r="AT1141" s="7">
        <v>2534067.6800000002</v>
      </c>
      <c r="AU1141" s="7">
        <v>7434288.2000000002</v>
      </c>
      <c r="AV1141" s="7">
        <v>23545466.739999998</v>
      </c>
      <c r="AW1141" s="7">
        <v>4885122.01</v>
      </c>
      <c r="AX1141" s="7">
        <v>0</v>
      </c>
      <c r="AY1141" s="7">
        <v>9137288</v>
      </c>
      <c r="AZ1141" s="7">
        <v>45324778.159999996</v>
      </c>
      <c r="BA1141" s="7">
        <v>4277067.83</v>
      </c>
      <c r="BB1141" s="7">
        <v>0</v>
      </c>
      <c r="BC1141" s="7"/>
      <c r="BD1141" s="7"/>
      <c r="BE1141" s="7"/>
      <c r="BF1141" s="7"/>
    </row>
    <row r="1142" spans="1:58" hidden="1" x14ac:dyDescent="0.25">
      <c r="A1142" s="3" t="s">
        <v>481</v>
      </c>
      <c r="B1142" s="3" t="str">
        <f t="shared" si="429"/>
        <v>MS</v>
      </c>
      <c r="C1142" s="3" t="s">
        <v>1526</v>
      </c>
      <c r="D1142" s="3">
        <v>6</v>
      </c>
      <c r="E1142" s="11">
        <f t="shared" si="420"/>
        <v>0.27157596636994152</v>
      </c>
      <c r="F1142" s="11">
        <f t="shared" si="421"/>
        <v>0.72842403363005848</v>
      </c>
      <c r="G1142" s="7">
        <v>38.207833394260895</v>
      </c>
      <c r="H1142" s="11">
        <f t="shared" si="422"/>
        <v>0.55663008234625533</v>
      </c>
      <c r="I1142" s="7">
        <f t="shared" si="423"/>
        <v>-14856957.070106594</v>
      </c>
      <c r="J1142" s="7">
        <v>15375585.11142857</v>
      </c>
      <c r="K1142" s="12">
        <v>0.11</v>
      </c>
      <c r="L1142" s="7">
        <v>-108236.37</v>
      </c>
      <c r="M1142" s="10">
        <f t="shared" si="424"/>
        <v>7.0394960071827528E-3</v>
      </c>
      <c r="N1142" s="12">
        <f t="shared" si="425"/>
        <v>0.11703949600718275</v>
      </c>
      <c r="O1142" s="7">
        <f t="shared" si="426"/>
        <v>-891417.42420639563</v>
      </c>
      <c r="P1142" s="11">
        <f t="shared" si="427"/>
        <v>5.7976162711610303E-2</v>
      </c>
      <c r="Q1142" s="12">
        <f t="shared" si="428"/>
        <v>0.16797616271161031</v>
      </c>
      <c r="R1142" s="12">
        <f t="shared" si="430"/>
        <v>5.0936666704427563E-2</v>
      </c>
      <c r="S1142" s="12">
        <f t="shared" si="431"/>
        <v>0.43520921092569953</v>
      </c>
      <c r="T1142" s="7">
        <f t="shared" si="414"/>
        <v>-33509168.030000001</v>
      </c>
      <c r="U1142" s="7">
        <f t="shared" si="415"/>
        <v>13859301.48</v>
      </c>
      <c r="V1142" s="7">
        <f t="shared" si="415"/>
        <v>24408883.34</v>
      </c>
      <c r="W1142" s="7">
        <f t="shared" si="415"/>
        <v>24075180.57</v>
      </c>
      <c r="X1142" s="7">
        <f t="shared" si="415"/>
        <v>1115594.3999999999</v>
      </c>
      <c r="Y1142" s="7" t="str">
        <f t="shared" si="416"/>
        <v/>
      </c>
      <c r="Z1142" s="7" t="str">
        <f t="shared" si="417"/>
        <v/>
      </c>
      <c r="AA1142" s="7" t="str">
        <f t="shared" si="418"/>
        <v/>
      </c>
      <c r="AB1142" s="7" t="str">
        <f t="shared" si="418"/>
        <v/>
      </c>
      <c r="AC1142" s="8" t="str">
        <f t="shared" si="419"/>
        <v/>
      </c>
      <c r="AE1142" s="9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>
        <v>18133120.25</v>
      </c>
      <c r="AR1142" s="7">
        <v>21943366.940000001</v>
      </c>
      <c r="AS1142" s="7">
        <v>13866894.5</v>
      </c>
      <c r="AT1142" s="7">
        <v>1373799.45</v>
      </c>
      <c r="AU1142" s="7">
        <v>21679136.690000001</v>
      </c>
      <c r="AV1142" s="7">
        <v>25852187.25</v>
      </c>
      <c r="AW1142" s="7">
        <v>17074082.84</v>
      </c>
      <c r="AX1142" s="7">
        <v>1294184.8500000001</v>
      </c>
      <c r="AY1142" s="7">
        <v>13859301.48</v>
      </c>
      <c r="AZ1142" s="7">
        <v>24408883.34</v>
      </c>
      <c r="BA1142" s="7">
        <v>24075180.57</v>
      </c>
      <c r="BB1142" s="7">
        <v>1115594.3999999999</v>
      </c>
      <c r="BC1142" s="7"/>
      <c r="BD1142" s="7"/>
      <c r="BE1142" s="7"/>
      <c r="BF1142" s="7"/>
    </row>
    <row r="1143" spans="1:58" hidden="1" x14ac:dyDescent="0.25">
      <c r="A1143" s="3" t="s">
        <v>1172</v>
      </c>
      <c r="B1143" s="3" t="str">
        <f t="shared" si="429"/>
        <v>RS</v>
      </c>
      <c r="C1143" s="3" t="s">
        <v>1529</v>
      </c>
      <c r="D1143" s="3">
        <v>7</v>
      </c>
      <c r="E1143" s="11">
        <f t="shared" si="420"/>
        <v>0</v>
      </c>
      <c r="F1143" s="11">
        <f t="shared" si="421"/>
        <v>1</v>
      </c>
      <c r="G1143" s="7">
        <v>7.7793177239101778</v>
      </c>
      <c r="H1143" s="11">
        <f t="shared" si="422"/>
        <v>0.15558635447820357</v>
      </c>
      <c r="I1143" s="7">
        <f t="shared" si="423"/>
        <v>-7376902.1034670472</v>
      </c>
      <c r="J1143" s="7">
        <v>4067820.27</v>
      </c>
      <c r="K1143" s="12">
        <v>0.1389</v>
      </c>
      <c r="L1143" s="7">
        <v>-325018.84000000003</v>
      </c>
      <c r="M1143" s="10">
        <f t="shared" si="424"/>
        <v>7.9900000104970226E-2</v>
      </c>
      <c r="N1143" s="12">
        <f t="shared" si="425"/>
        <v>0.21880000010497022</v>
      </c>
      <c r="O1143" s="7">
        <f t="shared" si="426"/>
        <v>-442614.12620802282</v>
      </c>
      <c r="P1143" s="11">
        <f t="shared" si="427"/>
        <v>0.10880867315409262</v>
      </c>
      <c r="Q1143" s="12">
        <f t="shared" si="428"/>
        <v>0.24770867315409262</v>
      </c>
      <c r="R1143" s="12">
        <f t="shared" si="430"/>
        <v>2.8908673049122396E-2</v>
      </c>
      <c r="S1143" s="12">
        <f t="shared" si="431"/>
        <v>0.13212373416477763</v>
      </c>
      <c r="T1143" s="7">
        <f t="shared" si="414"/>
        <v>-8736123.75</v>
      </c>
      <c r="U1143" s="7">
        <f t="shared" si="415"/>
        <v>13441538.380000001</v>
      </c>
      <c r="V1143" s="7">
        <f t="shared" si="415"/>
        <v>20623688</v>
      </c>
      <c r="W1143" s="7">
        <f t="shared" si="415"/>
        <v>3765800</v>
      </c>
      <c r="X1143" s="7">
        <f t="shared" si="415"/>
        <v>2211825.87</v>
      </c>
      <c r="Y1143" s="7" t="str">
        <f t="shared" si="416"/>
        <v/>
      </c>
      <c r="Z1143" s="7" t="str">
        <f t="shared" si="417"/>
        <v/>
      </c>
      <c r="AA1143" s="7" t="str">
        <f t="shared" si="418"/>
        <v/>
      </c>
      <c r="AB1143" s="7" t="str">
        <f t="shared" si="418"/>
        <v/>
      </c>
      <c r="AC1143" s="8" t="str">
        <f t="shared" si="419"/>
        <v/>
      </c>
      <c r="AE1143" s="9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>
        <v>9692917.0600000005</v>
      </c>
      <c r="AR1143" s="7">
        <v>17416365.170000002</v>
      </c>
      <c r="AS1143" s="7">
        <v>3316203.43</v>
      </c>
      <c r="AT1143" s="7">
        <v>2069564.74</v>
      </c>
      <c r="AU1143" s="7">
        <v>11019786.130000001</v>
      </c>
      <c r="AV1143" s="7">
        <v>19398607.789999999</v>
      </c>
      <c r="AW1143" s="7">
        <v>3101186.72</v>
      </c>
      <c r="AX1143" s="7">
        <v>2181916.6800000002</v>
      </c>
      <c r="AY1143" s="7">
        <v>13441538.380000001</v>
      </c>
      <c r="AZ1143" s="7">
        <v>20623688</v>
      </c>
      <c r="BA1143" s="7">
        <v>3765800</v>
      </c>
      <c r="BB1143" s="7">
        <v>2211825.87</v>
      </c>
      <c r="BC1143" s="7"/>
      <c r="BD1143" s="7"/>
      <c r="BE1143" s="7"/>
      <c r="BF1143" s="7"/>
    </row>
    <row r="1144" spans="1:58" hidden="1" x14ac:dyDescent="0.25">
      <c r="A1144" s="3" t="s">
        <v>1173</v>
      </c>
      <c r="B1144" s="3" t="str">
        <f t="shared" si="429"/>
        <v>RS</v>
      </c>
      <c r="C1144" s="3" t="s">
        <v>1529</v>
      </c>
      <c r="D1144" s="3">
        <v>6</v>
      </c>
      <c r="E1144" s="11">
        <f t="shared" si="420"/>
        <v>0.12636155732132914</v>
      </c>
      <c r="F1144" s="11">
        <f t="shared" si="421"/>
        <v>0.87363844267867086</v>
      </c>
      <c r="G1144" s="7">
        <v>7.5798163662534579</v>
      </c>
      <c r="H1144" s="11">
        <f t="shared" si="422"/>
        <v>0.13244037932007946</v>
      </c>
      <c r="I1144" s="7">
        <f t="shared" si="423"/>
        <v>-29250841.427325003</v>
      </c>
      <c r="J1144" s="7">
        <v>7279714.3457142841</v>
      </c>
      <c r="K1144" s="12">
        <v>0.11</v>
      </c>
      <c r="L1144" s="7">
        <v>-1265846.46</v>
      </c>
      <c r="M1144" s="10">
        <f t="shared" si="424"/>
        <v>0.17388683125255175</v>
      </c>
      <c r="N1144" s="12">
        <f t="shared" si="425"/>
        <v>0.28388683125255176</v>
      </c>
      <c r="O1144" s="7">
        <f t="shared" si="426"/>
        <v>-1755050.4856395002</v>
      </c>
      <c r="P1144" s="11">
        <f t="shared" si="427"/>
        <v>0.24108782327052902</v>
      </c>
      <c r="Q1144" s="12">
        <f t="shared" si="428"/>
        <v>0.35108782327052901</v>
      </c>
      <c r="R1144" s="12">
        <f t="shared" si="430"/>
        <v>6.7200992017977246E-2</v>
      </c>
      <c r="S1144" s="12">
        <f t="shared" si="431"/>
        <v>0.23671753889208702</v>
      </c>
      <c r="T1144" s="7">
        <f t="shared" si="414"/>
        <v>-33716231.979999997</v>
      </c>
      <c r="U1144" s="7">
        <f t="shared" si="415"/>
        <v>8038565.0199999996</v>
      </c>
      <c r="V1144" s="7">
        <f t="shared" si="415"/>
        <v>29455796.399999999</v>
      </c>
      <c r="W1144" s="7">
        <f t="shared" si="415"/>
        <v>12299000.6</v>
      </c>
      <c r="X1144" s="7">
        <f t="shared" si="415"/>
        <v>0</v>
      </c>
      <c r="Y1144" s="7" t="str">
        <f t="shared" si="416"/>
        <v/>
      </c>
      <c r="Z1144" s="7" t="str">
        <f t="shared" si="417"/>
        <v/>
      </c>
      <c r="AA1144" s="7" t="str">
        <f t="shared" si="418"/>
        <v/>
      </c>
      <c r="AB1144" s="7" t="str">
        <f t="shared" si="418"/>
        <v/>
      </c>
      <c r="AC1144" s="8" t="str">
        <f t="shared" si="419"/>
        <v/>
      </c>
      <c r="AE1144" s="9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>
        <v>4388830.88</v>
      </c>
      <c r="AR1144" s="7">
        <v>25428803.300000001</v>
      </c>
      <c r="AS1144" s="7">
        <v>8544426.5399999991</v>
      </c>
      <c r="AT1144" s="7">
        <v>0</v>
      </c>
      <c r="AU1144" s="7">
        <v>5877185.3099999996</v>
      </c>
      <c r="AV1144" s="7">
        <v>26881075.5</v>
      </c>
      <c r="AW1144" s="7">
        <v>9462605.2799999993</v>
      </c>
      <c r="AX1144" s="7">
        <v>0</v>
      </c>
      <c r="AY1144" s="7">
        <v>8038565.0199999996</v>
      </c>
      <c r="AZ1144" s="7">
        <v>29455796.399999999</v>
      </c>
      <c r="BA1144" s="7">
        <v>12299000.6</v>
      </c>
      <c r="BB1144" s="7">
        <v>0</v>
      </c>
      <c r="BC1144" s="7"/>
      <c r="BD1144" s="7"/>
      <c r="BE1144" s="7"/>
      <c r="BF1144" s="7"/>
    </row>
    <row r="1145" spans="1:58" hidden="1" x14ac:dyDescent="0.25">
      <c r="A1145" s="3" t="s">
        <v>482</v>
      </c>
      <c r="B1145" s="3" t="str">
        <f t="shared" si="429"/>
        <v>MS</v>
      </c>
      <c r="C1145" s="3" t="s">
        <v>1526</v>
      </c>
      <c r="D1145" s="3">
        <v>7</v>
      </c>
      <c r="E1145" s="11">
        <f t="shared" si="420"/>
        <v>0</v>
      </c>
      <c r="F1145" s="11">
        <f t="shared" si="421"/>
        <v>1</v>
      </c>
      <c r="G1145" s="7">
        <v>17.777762143475794</v>
      </c>
      <c r="H1145" s="11">
        <f t="shared" si="422"/>
        <v>0.3555552428695159</v>
      </c>
      <c r="I1145" s="7">
        <f t="shared" si="423"/>
        <v>-3910613.7721052277</v>
      </c>
      <c r="J1145" s="7">
        <v>5758251.9800000004</v>
      </c>
      <c r="K1145" s="12">
        <v>0.11449999999999999</v>
      </c>
      <c r="L1145" s="7">
        <v>-640893.44999999995</v>
      </c>
      <c r="M1145" s="10">
        <f t="shared" si="424"/>
        <v>0.11130000080336878</v>
      </c>
      <c r="N1145" s="12">
        <f t="shared" si="425"/>
        <v>0.22580000080336876</v>
      </c>
      <c r="O1145" s="7">
        <f t="shared" si="426"/>
        <v>-234636.82632631366</v>
      </c>
      <c r="P1145" s="11">
        <f t="shared" si="427"/>
        <v>4.074792613127598E-2</v>
      </c>
      <c r="Q1145" s="12">
        <f t="shared" si="428"/>
        <v>0.15524792613127597</v>
      </c>
      <c r="R1145" s="12">
        <f t="shared" si="430"/>
        <v>-7.055207467209279E-2</v>
      </c>
      <c r="S1145" s="12">
        <f t="shared" si="431"/>
        <v>-0.31245382825986334</v>
      </c>
      <c r="T1145" s="7">
        <f t="shared" si="414"/>
        <v>-6068190.8399999989</v>
      </c>
      <c r="U1145" s="7">
        <f t="shared" si="415"/>
        <v>16856683.510000002</v>
      </c>
      <c r="V1145" s="7">
        <f t="shared" si="415"/>
        <v>15107235.98</v>
      </c>
      <c r="W1145" s="7">
        <f t="shared" si="415"/>
        <v>7817638.3700000001</v>
      </c>
      <c r="X1145" s="7">
        <f t="shared" si="415"/>
        <v>0</v>
      </c>
      <c r="Y1145" s="7" t="str">
        <f t="shared" si="416"/>
        <v/>
      </c>
      <c r="Z1145" s="7" t="str">
        <f t="shared" si="417"/>
        <v/>
      </c>
      <c r="AA1145" s="7" t="str">
        <f t="shared" si="418"/>
        <v/>
      </c>
      <c r="AB1145" s="7" t="str">
        <f t="shared" si="418"/>
        <v/>
      </c>
      <c r="AC1145" s="8" t="str">
        <f t="shared" si="419"/>
        <v/>
      </c>
      <c r="AE1145" s="9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>
        <v>10544906.060000001</v>
      </c>
      <c r="AR1145" s="7">
        <v>10313074.24</v>
      </c>
      <c r="AS1145" s="7">
        <v>4896103.1500000004</v>
      </c>
      <c r="AT1145" s="7">
        <v>0</v>
      </c>
      <c r="AU1145" s="7">
        <v>12721397.199999999</v>
      </c>
      <c r="AV1145" s="7">
        <v>11701004.41</v>
      </c>
      <c r="AW1145" s="7">
        <v>7087990.5999999996</v>
      </c>
      <c r="AX1145" s="7">
        <v>0</v>
      </c>
      <c r="AY1145" s="7">
        <v>16856683.510000002</v>
      </c>
      <c r="AZ1145" s="7">
        <v>15107235.98</v>
      </c>
      <c r="BA1145" s="7">
        <v>7817638.3700000001</v>
      </c>
      <c r="BB1145" s="7">
        <v>0</v>
      </c>
      <c r="BC1145" s="7"/>
      <c r="BD1145" s="7"/>
      <c r="BE1145" s="7"/>
      <c r="BF1145" s="7"/>
    </row>
    <row r="1146" spans="1:58" hidden="1" x14ac:dyDescent="0.25">
      <c r="A1146" s="3" t="s">
        <v>420</v>
      </c>
      <c r="B1146" s="3" t="str">
        <f t="shared" si="429"/>
        <v>MG</v>
      </c>
      <c r="C1146" s="3" t="s">
        <v>1530</v>
      </c>
      <c r="D1146" s="3">
        <v>7</v>
      </c>
      <c r="E1146" s="11">
        <f t="shared" si="420"/>
        <v>0.13538577210305699</v>
      </c>
      <c r="F1146" s="11">
        <f t="shared" si="421"/>
        <v>0.86461422789694298</v>
      </c>
      <c r="G1146" s="7">
        <v>46.542764549651707</v>
      </c>
      <c r="H1146" s="11">
        <f t="shared" si="422"/>
        <v>0.80483072870572636</v>
      </c>
      <c r="I1146" s="7">
        <f t="shared" si="423"/>
        <v>-2951107.6423063558</v>
      </c>
      <c r="J1146" s="7">
        <v>2951490</v>
      </c>
      <c r="K1146" s="12">
        <v>0.16699999999999998</v>
      </c>
      <c r="L1146" s="7">
        <v>-88544.7</v>
      </c>
      <c r="M1146" s="10">
        <f t="shared" si="424"/>
        <v>0.03</v>
      </c>
      <c r="N1146" s="12">
        <f t="shared" si="425"/>
        <v>0.19699999999999998</v>
      </c>
      <c r="O1146" s="7">
        <f t="shared" si="426"/>
        <v>-177066.45853838132</v>
      </c>
      <c r="P1146" s="11">
        <f t="shared" si="427"/>
        <v>5.9992227159292873E-2</v>
      </c>
      <c r="Q1146" s="12">
        <f t="shared" si="428"/>
        <v>0.22699222715929285</v>
      </c>
      <c r="R1146" s="12">
        <f t="shared" si="430"/>
        <v>2.9992227159292867E-2</v>
      </c>
      <c r="S1146" s="12">
        <f t="shared" si="431"/>
        <v>0.15224480791519213</v>
      </c>
      <c r="T1146" s="7">
        <f t="shared" si="414"/>
        <v>-15120759.649999999</v>
      </c>
      <c r="U1146" s="7">
        <f t="shared" si="415"/>
        <v>4998866.16</v>
      </c>
      <c r="V1146" s="7">
        <f t="shared" si="415"/>
        <v>13073623.93</v>
      </c>
      <c r="W1146" s="7">
        <f t="shared" si="415"/>
        <v>7655955.9299999997</v>
      </c>
      <c r="X1146" s="7">
        <f t="shared" si="415"/>
        <v>609954.05000000005</v>
      </c>
      <c r="Y1146" s="7" t="str">
        <f t="shared" si="416"/>
        <v/>
      </c>
      <c r="Z1146" s="7" t="str">
        <f t="shared" si="417"/>
        <v/>
      </c>
      <c r="AA1146" s="7" t="str">
        <f t="shared" si="418"/>
        <v/>
      </c>
      <c r="AB1146" s="7" t="str">
        <f t="shared" si="418"/>
        <v/>
      </c>
      <c r="AC1146" s="8" t="str">
        <f t="shared" si="419"/>
        <v/>
      </c>
      <c r="AE1146" s="9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>
        <v>2531148.38</v>
      </c>
      <c r="AR1146" s="7">
        <v>-4777743.1399999997</v>
      </c>
      <c r="AS1146" s="7">
        <v>0</v>
      </c>
      <c r="AT1146" s="7">
        <v>319248.71999999997</v>
      </c>
      <c r="AU1146" s="7">
        <v>4998866.16</v>
      </c>
      <c r="AV1146" s="7">
        <v>13073623.93</v>
      </c>
      <c r="AW1146" s="7">
        <v>7655955.9299999997</v>
      </c>
      <c r="AX1146" s="7">
        <v>609954.05000000005</v>
      </c>
      <c r="AY1146" s="7"/>
      <c r="AZ1146" s="7"/>
      <c r="BA1146" s="7"/>
      <c r="BB1146" s="7"/>
      <c r="BC1146" s="7"/>
      <c r="BD1146" s="7"/>
      <c r="BE1146" s="7"/>
      <c r="BF1146" s="7"/>
    </row>
    <row r="1147" spans="1:58" hidden="1" x14ac:dyDescent="0.25">
      <c r="A1147" s="3" t="s">
        <v>940</v>
      </c>
      <c r="B1147" s="3" t="str">
        <f t="shared" si="429"/>
        <v>RN</v>
      </c>
      <c r="C1147" s="3" t="s">
        <v>1528</v>
      </c>
      <c r="D1147" s="3">
        <v>7</v>
      </c>
      <c r="E1147" s="11">
        <f t="shared" si="420"/>
        <v>0.30995483065596402</v>
      </c>
      <c r="F1147" s="11">
        <f t="shared" si="421"/>
        <v>0.69004516934403592</v>
      </c>
      <c r="G1147" s="7">
        <v>28.876566315168787</v>
      </c>
      <c r="H1147" s="11">
        <f t="shared" si="422"/>
        <v>0.3985227018604986</v>
      </c>
      <c r="I1147" s="7">
        <f t="shared" si="423"/>
        <v>-8325213.8566717831</v>
      </c>
      <c r="J1147" s="7">
        <v>3913511.1240000003</v>
      </c>
      <c r="K1147" s="12">
        <v>0.13570000000000002</v>
      </c>
      <c r="L1147" s="7">
        <v>-205659.95</v>
      </c>
      <c r="M1147" s="10">
        <f t="shared" si="424"/>
        <v>5.255126240443516E-2</v>
      </c>
      <c r="N1147" s="12">
        <f t="shared" si="425"/>
        <v>0.18825126240443518</v>
      </c>
      <c r="O1147" s="7">
        <f t="shared" si="426"/>
        <v>-499512.83140030695</v>
      </c>
      <c r="P1147" s="11">
        <f t="shared" si="427"/>
        <v>0.12763802518331793</v>
      </c>
      <c r="Q1147" s="12">
        <f t="shared" si="428"/>
        <v>0.26333802518331795</v>
      </c>
      <c r="R1147" s="12">
        <f t="shared" si="430"/>
        <v>7.5086762778882765E-2</v>
      </c>
      <c r="S1147" s="12">
        <f t="shared" si="431"/>
        <v>0.39886459097186755</v>
      </c>
      <c r="T1147" s="7">
        <f t="shared" si="414"/>
        <v>-13841276.939999998</v>
      </c>
      <c r="U1147" s="7">
        <f t="shared" si="415"/>
        <v>2537055.7400000002</v>
      </c>
      <c r="V1147" s="7">
        <f t="shared" si="415"/>
        <v>9551106.2899999991</v>
      </c>
      <c r="W1147" s="7">
        <f t="shared" si="415"/>
        <v>6827226.3899999997</v>
      </c>
      <c r="X1147" s="7">
        <f t="shared" si="415"/>
        <v>0</v>
      </c>
      <c r="Y1147" s="7" t="str">
        <f t="shared" si="416"/>
        <v/>
      </c>
      <c r="Z1147" s="7" t="str">
        <f t="shared" si="417"/>
        <v/>
      </c>
      <c r="AA1147" s="7" t="str">
        <f t="shared" si="418"/>
        <v/>
      </c>
      <c r="AB1147" s="7" t="str">
        <f t="shared" si="418"/>
        <v/>
      </c>
      <c r="AC1147" s="8" t="str">
        <f t="shared" si="419"/>
        <v/>
      </c>
      <c r="AE1147" s="9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>
        <v>1850288.91</v>
      </c>
      <c r="AR1147" s="7">
        <v>20332226.280000001</v>
      </c>
      <c r="AS1147" s="7">
        <v>2371803.85</v>
      </c>
      <c r="AT1147" s="7">
        <v>68625.119999999995</v>
      </c>
      <c r="AU1147" s="7"/>
      <c r="AV1147" s="7"/>
      <c r="AW1147" s="7"/>
      <c r="AX1147" s="7"/>
      <c r="AY1147" s="7">
        <v>2537055.7400000002</v>
      </c>
      <c r="AZ1147" s="7">
        <v>9551106.2899999991</v>
      </c>
      <c r="BA1147" s="7">
        <v>6827226.3899999997</v>
      </c>
      <c r="BB1147" s="7">
        <v>0</v>
      </c>
      <c r="BC1147" s="7"/>
      <c r="BD1147" s="7"/>
      <c r="BE1147" s="7"/>
      <c r="BF1147" s="7"/>
    </row>
    <row r="1148" spans="1:58" hidden="1" x14ac:dyDescent="0.25">
      <c r="A1148" s="3" t="s">
        <v>1174</v>
      </c>
      <c r="B1148" s="3" t="str">
        <f t="shared" si="429"/>
        <v>RS</v>
      </c>
      <c r="C1148" s="3" t="s">
        <v>1529</v>
      </c>
      <c r="D1148" s="3">
        <v>7</v>
      </c>
      <c r="E1148" s="11">
        <f t="shared" si="420"/>
        <v>0</v>
      </c>
      <c r="F1148" s="11">
        <f t="shared" si="421"/>
        <v>1</v>
      </c>
      <c r="G1148" s="7">
        <v>17.217641631054143</v>
      </c>
      <c r="H1148" s="11">
        <f t="shared" si="422"/>
        <v>0.34435283262108285</v>
      </c>
      <c r="I1148" s="7">
        <f t="shared" si="423"/>
        <v>-2207720.0303647635</v>
      </c>
      <c r="J1148" s="7">
        <v>4003503.96</v>
      </c>
      <c r="K1148" s="12">
        <v>0.113</v>
      </c>
      <c r="L1148" s="7">
        <v>-228613.23</v>
      </c>
      <c r="M1148" s="10">
        <f t="shared" si="424"/>
        <v>5.710328559285352E-2</v>
      </c>
      <c r="N1148" s="12">
        <f t="shared" si="425"/>
        <v>0.17010328559285354</v>
      </c>
      <c r="O1148" s="7">
        <f t="shared" si="426"/>
        <v>-132463.2018218858</v>
      </c>
      <c r="P1148" s="11">
        <f t="shared" si="427"/>
        <v>3.3086816734879863E-2</v>
      </c>
      <c r="Q1148" s="12">
        <f t="shared" si="428"/>
        <v>0.14608681673487986</v>
      </c>
      <c r="R1148" s="12">
        <f t="shared" si="430"/>
        <v>-2.4016468857973677E-2</v>
      </c>
      <c r="S1148" s="12">
        <f t="shared" si="431"/>
        <v>-0.14118756597951732</v>
      </c>
      <c r="T1148" s="7">
        <f t="shared" si="414"/>
        <v>-3367237.96</v>
      </c>
      <c r="U1148" s="7">
        <f t="shared" si="415"/>
        <v>8439604.9800000004</v>
      </c>
      <c r="V1148" s="7">
        <f t="shared" si="415"/>
        <v>10150111.98</v>
      </c>
      <c r="W1148" s="7">
        <f t="shared" si="415"/>
        <v>1656730.96</v>
      </c>
      <c r="X1148" s="7">
        <f t="shared" si="415"/>
        <v>0</v>
      </c>
      <c r="Y1148" s="7" t="str">
        <f t="shared" si="416"/>
        <v/>
      </c>
      <c r="Z1148" s="7" t="str">
        <f t="shared" si="417"/>
        <v/>
      </c>
      <c r="AA1148" s="7" t="str">
        <f t="shared" si="418"/>
        <v/>
      </c>
      <c r="AB1148" s="7" t="str">
        <f t="shared" si="418"/>
        <v/>
      </c>
      <c r="AC1148" s="8" t="str">
        <f t="shared" si="419"/>
        <v/>
      </c>
      <c r="AE1148" s="9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>
        <v>5497833.75</v>
      </c>
      <c r="AR1148" s="7">
        <v>6601434.6200000001</v>
      </c>
      <c r="AS1148" s="7">
        <v>1070712.25</v>
      </c>
      <c r="AT1148" s="7">
        <v>0</v>
      </c>
      <c r="AU1148" s="7">
        <v>6698983.4699999997</v>
      </c>
      <c r="AV1148" s="7">
        <v>8877235.0500000007</v>
      </c>
      <c r="AW1148" s="7">
        <v>1170809.81</v>
      </c>
      <c r="AX1148" s="7">
        <v>0</v>
      </c>
      <c r="AY1148" s="7">
        <v>8439604.9800000004</v>
      </c>
      <c r="AZ1148" s="7">
        <v>10150111.98</v>
      </c>
      <c r="BA1148" s="7">
        <v>1656730.96</v>
      </c>
      <c r="BB1148" s="7">
        <v>0</v>
      </c>
      <c r="BC1148" s="7"/>
      <c r="BD1148" s="7"/>
      <c r="BE1148" s="7"/>
      <c r="BF1148" s="7"/>
    </row>
    <row r="1149" spans="1:58" hidden="1" x14ac:dyDescent="0.25">
      <c r="A1149" s="3" t="s">
        <v>853</v>
      </c>
      <c r="B1149" s="3" t="str">
        <f t="shared" si="429"/>
        <v>PR</v>
      </c>
      <c r="C1149" s="3" t="s">
        <v>1529</v>
      </c>
      <c r="D1149" s="3">
        <v>5</v>
      </c>
      <c r="E1149" s="11">
        <f t="shared" si="420"/>
        <v>0.10644664195088444</v>
      </c>
      <c r="F1149" s="11">
        <f t="shared" si="421"/>
        <v>0.89355335804911551</v>
      </c>
      <c r="G1149" s="7">
        <v>38.3983099869574</v>
      </c>
      <c r="H1149" s="11">
        <f t="shared" si="422"/>
        <v>0.68621877664513353</v>
      </c>
      <c r="I1149" s="7">
        <f t="shared" si="423"/>
        <v>-96230399.951957956</v>
      </c>
      <c r="J1149" s="7">
        <v>62121015.917142861</v>
      </c>
      <c r="K1149" s="12">
        <v>0.11</v>
      </c>
      <c r="L1149" s="7">
        <v>-2695976.67</v>
      </c>
      <c r="M1149" s="10">
        <f t="shared" si="424"/>
        <v>4.3398785905174174E-2</v>
      </c>
      <c r="N1149" s="12">
        <f t="shared" si="425"/>
        <v>0.15339878590517417</v>
      </c>
      <c r="O1149" s="7">
        <f t="shared" si="426"/>
        <v>-5773823.9971174775</v>
      </c>
      <c r="P1149" s="11">
        <f t="shared" si="427"/>
        <v>9.2944777413470125E-2</v>
      </c>
      <c r="Q1149" s="12">
        <f t="shared" si="428"/>
        <v>0.20294477741347011</v>
      </c>
      <c r="R1149" s="12">
        <f t="shared" si="430"/>
        <v>4.9545991508295945E-2</v>
      </c>
      <c r="S1149" s="12">
        <f t="shared" si="431"/>
        <v>0.32298815936472636</v>
      </c>
      <c r="T1149" s="7">
        <f t="shared" si="414"/>
        <v>-306679918.33000004</v>
      </c>
      <c r="U1149" s="7">
        <f t="shared" si="415"/>
        <v>56627217.789999999</v>
      </c>
      <c r="V1149" s="7">
        <f t="shared" si="415"/>
        <v>274034870.87</v>
      </c>
      <c r="W1149" s="7">
        <f t="shared" si="415"/>
        <v>89334493.459999993</v>
      </c>
      <c r="X1149" s="7">
        <f t="shared" si="415"/>
        <v>62228.21</v>
      </c>
      <c r="Y1149" s="7" t="str">
        <f t="shared" si="416"/>
        <v/>
      </c>
      <c r="Z1149" s="7" t="str">
        <f t="shared" si="417"/>
        <v/>
      </c>
      <c r="AA1149" s="7" t="str">
        <f t="shared" si="418"/>
        <v/>
      </c>
      <c r="AB1149" s="7" t="str">
        <f t="shared" si="418"/>
        <v/>
      </c>
      <c r="AC1149" s="8" t="str">
        <f t="shared" si="419"/>
        <v/>
      </c>
      <c r="AE1149" s="9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>
        <v>29059849.609999999</v>
      </c>
      <c r="AR1149" s="7">
        <v>158190254.21000001</v>
      </c>
      <c r="AS1149" s="7">
        <v>49667606.390000001</v>
      </c>
      <c r="AT1149" s="7">
        <v>96261.25</v>
      </c>
      <c r="AU1149" s="7">
        <v>38409369.060000002</v>
      </c>
      <c r="AV1149" s="7">
        <v>235533466.88999999</v>
      </c>
      <c r="AW1149" s="7">
        <v>68000976.260000005</v>
      </c>
      <c r="AX1149" s="7">
        <v>267617861.49000001</v>
      </c>
      <c r="AY1149" s="7">
        <v>56627217.789999999</v>
      </c>
      <c r="AZ1149" s="7">
        <v>274034870.87</v>
      </c>
      <c r="BA1149" s="7">
        <v>89334493.459999993</v>
      </c>
      <c r="BB1149" s="7">
        <v>62228.21</v>
      </c>
      <c r="BC1149" s="7"/>
      <c r="BD1149" s="7"/>
      <c r="BE1149" s="7"/>
      <c r="BF1149" s="7"/>
    </row>
    <row r="1150" spans="1:58" hidden="1" x14ac:dyDescent="0.25">
      <c r="A1150" s="3" t="s">
        <v>971</v>
      </c>
      <c r="B1150" s="3" t="str">
        <f t="shared" si="429"/>
        <v>RO</v>
      </c>
      <c r="C1150" s="3" t="s">
        <v>1527</v>
      </c>
      <c r="D1150" s="3">
        <v>5</v>
      </c>
      <c r="E1150" s="11">
        <f t="shared" si="420"/>
        <v>0</v>
      </c>
      <c r="F1150" s="11">
        <f t="shared" si="421"/>
        <v>1</v>
      </c>
      <c r="G1150" s="7">
        <v>50.291577765979923</v>
      </c>
      <c r="H1150" s="11">
        <f t="shared" si="422"/>
        <v>1.0058315553195984</v>
      </c>
      <c r="I1150" s="7">
        <f t="shared" si="423"/>
        <v>560438.33674227505</v>
      </c>
      <c r="J1150" s="7">
        <v>49274265.379999995</v>
      </c>
      <c r="K1150" s="12">
        <v>0.11</v>
      </c>
      <c r="L1150" s="7">
        <v>-2484510.34</v>
      </c>
      <c r="M1150" s="10">
        <f t="shared" si="424"/>
        <v>5.0422067601406419E-2</v>
      </c>
      <c r="N1150" s="12">
        <f t="shared" si="425"/>
        <v>0.16042206760140643</v>
      </c>
      <c r="O1150" s="7">
        <f t="shared" si="426"/>
        <v>33626.300204536499</v>
      </c>
      <c r="P1150" s="11">
        <f t="shared" si="427"/>
        <v>-6.8243128426598786E-4</v>
      </c>
      <c r="Q1150" s="12">
        <f t="shared" si="428"/>
        <v>0.10931756871573402</v>
      </c>
      <c r="R1150" s="12">
        <f t="shared" si="430"/>
        <v>-5.1104498885672409E-2</v>
      </c>
      <c r="S1150" s="12">
        <f t="shared" si="431"/>
        <v>-0.3185627741231305</v>
      </c>
      <c r="T1150" s="7">
        <f t="shared" si="414"/>
        <v>-96104436.299999997</v>
      </c>
      <c r="U1150" s="7">
        <f t="shared" si="415"/>
        <v>68192727.430000007</v>
      </c>
      <c r="V1150" s="7">
        <f t="shared" si="415"/>
        <v>130033068.27</v>
      </c>
      <c r="W1150" s="7">
        <f t="shared" si="415"/>
        <v>41466721.630000003</v>
      </c>
      <c r="X1150" s="7">
        <f t="shared" si="415"/>
        <v>7202626.1699999999</v>
      </c>
      <c r="Y1150" s="7" t="str">
        <f t="shared" si="416"/>
        <v/>
      </c>
      <c r="Z1150" s="7" t="str">
        <f t="shared" si="417"/>
        <v/>
      </c>
      <c r="AA1150" s="7" t="str">
        <f t="shared" si="418"/>
        <v/>
      </c>
      <c r="AB1150" s="7" t="str">
        <f t="shared" si="418"/>
        <v/>
      </c>
      <c r="AC1150" s="8" t="str">
        <f t="shared" si="419"/>
        <v/>
      </c>
      <c r="AE1150" s="9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>
        <v>50157680.07</v>
      </c>
      <c r="AR1150" s="7">
        <v>97522182.159999996</v>
      </c>
      <c r="AS1150" s="7">
        <v>30887849.920000002</v>
      </c>
      <c r="AT1150" s="7">
        <v>1482956.24</v>
      </c>
      <c r="AU1150" s="7">
        <v>56616400.799999997</v>
      </c>
      <c r="AV1150" s="7">
        <v>105450722.28</v>
      </c>
      <c r="AW1150" s="7">
        <v>33707878.18</v>
      </c>
      <c r="AX1150" s="7">
        <v>9557837.9800000004</v>
      </c>
      <c r="AY1150" s="7">
        <v>68192727.430000007</v>
      </c>
      <c r="AZ1150" s="7">
        <v>130033068.27</v>
      </c>
      <c r="BA1150" s="7">
        <v>41466721.630000003</v>
      </c>
      <c r="BB1150" s="7">
        <v>7202626.1699999999</v>
      </c>
      <c r="BC1150" s="7"/>
      <c r="BD1150" s="7"/>
      <c r="BE1150" s="7"/>
      <c r="BF1150" s="7"/>
    </row>
    <row r="1151" spans="1:58" hidden="1" x14ac:dyDescent="0.25">
      <c r="A1151" s="3" t="s">
        <v>854</v>
      </c>
      <c r="B1151" s="3" t="str">
        <f t="shared" si="429"/>
        <v>PR</v>
      </c>
      <c r="C1151" s="3" t="s">
        <v>1529</v>
      </c>
      <c r="D1151" s="3">
        <v>6</v>
      </c>
      <c r="E1151" s="11">
        <f t="shared" si="420"/>
        <v>0.2024982633503922</v>
      </c>
      <c r="F1151" s="11">
        <f t="shared" si="421"/>
        <v>0.79750173664960777</v>
      </c>
      <c r="G1151" s="7">
        <v>11.996538874293037</v>
      </c>
      <c r="H1151" s="11">
        <f t="shared" si="422"/>
        <v>0.19134521172066457</v>
      </c>
      <c r="I1151" s="7">
        <f t="shared" si="423"/>
        <v>-28202170.969084304</v>
      </c>
      <c r="J1151" s="7">
        <v>9953520.4199999999</v>
      </c>
      <c r="K1151" s="12">
        <v>0.11</v>
      </c>
      <c r="L1151" s="7">
        <v>-350000</v>
      </c>
      <c r="M1151" s="10">
        <f t="shared" si="424"/>
        <v>3.5163438183813962E-2</v>
      </c>
      <c r="N1151" s="12">
        <f t="shared" si="425"/>
        <v>0.14516343818381397</v>
      </c>
      <c r="O1151" s="7">
        <f t="shared" si="426"/>
        <v>-1692130.2581450581</v>
      </c>
      <c r="P1151" s="11">
        <f t="shared" si="427"/>
        <v>0.1700031935178426</v>
      </c>
      <c r="Q1151" s="12">
        <f t="shared" si="428"/>
        <v>0.28000319351784259</v>
      </c>
      <c r="R1151" s="12">
        <f t="shared" si="430"/>
        <v>0.13483975533402862</v>
      </c>
      <c r="S1151" s="12">
        <f t="shared" si="431"/>
        <v>0.92888234820731563</v>
      </c>
      <c r="T1151" s="7">
        <f t="shared" si="414"/>
        <v>-34875414.549999997</v>
      </c>
      <c r="U1151" s="7">
        <f t="shared" si="415"/>
        <v>22854685.359999999</v>
      </c>
      <c r="V1151" s="7">
        <f t="shared" si="415"/>
        <v>27813203.670000002</v>
      </c>
      <c r="W1151" s="7">
        <f t="shared" si="415"/>
        <v>29916896.239999998</v>
      </c>
      <c r="X1151" s="7">
        <f t="shared" si="415"/>
        <v>0</v>
      </c>
      <c r="Y1151" s="7" t="str">
        <f t="shared" si="416"/>
        <v/>
      </c>
      <c r="Z1151" s="7" t="str">
        <f t="shared" si="417"/>
        <v/>
      </c>
      <c r="AA1151" s="7" t="str">
        <f t="shared" si="418"/>
        <v/>
      </c>
      <c r="AB1151" s="7" t="str">
        <f t="shared" si="418"/>
        <v/>
      </c>
      <c r="AC1151" s="8" t="str">
        <f t="shared" si="419"/>
        <v/>
      </c>
      <c r="AE1151" s="9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>
        <v>16854624.219999999</v>
      </c>
      <c r="AR1151" s="7">
        <v>16355220.109999999</v>
      </c>
      <c r="AS1151" s="7">
        <v>19789305.43</v>
      </c>
      <c r="AT1151" s="7">
        <v>0</v>
      </c>
      <c r="AU1151" s="7">
        <v>22093289.329999998</v>
      </c>
      <c r="AV1151" s="7">
        <v>30411024.609999999</v>
      </c>
      <c r="AW1151" s="7">
        <v>27996381.850000001</v>
      </c>
      <c r="AX1151" s="7">
        <v>0</v>
      </c>
      <c r="AY1151" s="7">
        <v>22854685.359999999</v>
      </c>
      <c r="AZ1151" s="7">
        <v>27813203.670000002</v>
      </c>
      <c r="BA1151" s="7">
        <v>29916896.239999998</v>
      </c>
      <c r="BB1151" s="7">
        <v>0</v>
      </c>
      <c r="BC1151" s="7"/>
      <c r="BD1151" s="7"/>
      <c r="BE1151" s="7"/>
      <c r="BF1151" s="7"/>
    </row>
    <row r="1152" spans="1:58" hidden="1" x14ac:dyDescent="0.25">
      <c r="A1152" s="3" t="s">
        <v>1175</v>
      </c>
      <c r="B1152" s="3" t="str">
        <f t="shared" si="429"/>
        <v>RS</v>
      </c>
      <c r="C1152" s="3" t="s">
        <v>1529</v>
      </c>
      <c r="D1152" s="3">
        <v>6</v>
      </c>
      <c r="E1152" s="11">
        <f t="shared" si="420"/>
        <v>0</v>
      </c>
      <c r="F1152" s="11">
        <f t="shared" si="421"/>
        <v>1</v>
      </c>
      <c r="G1152" s="7">
        <v>11.954629469254005</v>
      </c>
      <c r="H1152" s="11">
        <f t="shared" si="422"/>
        <v>0.2390925893850801</v>
      </c>
      <c r="I1152" s="7">
        <f t="shared" si="423"/>
        <v>-5976233.8389124535</v>
      </c>
      <c r="J1152" s="7">
        <v>7613936.3399999999</v>
      </c>
      <c r="K1152" s="12">
        <v>0.1552</v>
      </c>
      <c r="L1152" s="7">
        <v>-769778.1</v>
      </c>
      <c r="M1152" s="10">
        <f t="shared" si="424"/>
        <v>0.10110119990837749</v>
      </c>
      <c r="N1152" s="12">
        <f t="shared" si="425"/>
        <v>0.25630119990837752</v>
      </c>
      <c r="O1152" s="7">
        <f t="shared" si="426"/>
        <v>-358574.03033474722</v>
      </c>
      <c r="P1152" s="11">
        <f t="shared" si="427"/>
        <v>4.709443503631227E-2</v>
      </c>
      <c r="Q1152" s="12">
        <f t="shared" si="428"/>
        <v>0.20229443503631228</v>
      </c>
      <c r="R1152" s="12">
        <f t="shared" si="430"/>
        <v>-5.4006764872065238E-2</v>
      </c>
      <c r="S1152" s="12">
        <f t="shared" si="431"/>
        <v>-0.21071600480751385</v>
      </c>
      <c r="T1152" s="7">
        <f t="shared" si="414"/>
        <v>-7854088.0999999978</v>
      </c>
      <c r="U1152" s="7">
        <f t="shared" si="415"/>
        <v>20500058.100000001</v>
      </c>
      <c r="V1152" s="7">
        <f t="shared" si="415"/>
        <v>20053561.68</v>
      </c>
      <c r="W1152" s="7">
        <f t="shared" si="415"/>
        <v>8300584.5199999996</v>
      </c>
      <c r="X1152" s="7">
        <f t="shared" si="415"/>
        <v>0</v>
      </c>
      <c r="Y1152" s="7" t="str">
        <f t="shared" si="416"/>
        <v/>
      </c>
      <c r="Z1152" s="7" t="str">
        <f t="shared" si="417"/>
        <v/>
      </c>
      <c r="AA1152" s="7" t="str">
        <f t="shared" si="418"/>
        <v/>
      </c>
      <c r="AB1152" s="7" t="str">
        <f t="shared" si="418"/>
        <v/>
      </c>
      <c r="AC1152" s="8" t="str">
        <f t="shared" si="419"/>
        <v/>
      </c>
      <c r="AE1152" s="9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>
        <v>12896253.560000001</v>
      </c>
      <c r="AR1152" s="7">
        <v>22473943.210000001</v>
      </c>
      <c r="AS1152" s="7">
        <v>2223307.64</v>
      </c>
      <c r="AT1152" s="7">
        <v>0</v>
      </c>
      <c r="AU1152" s="7">
        <v>16070078.439999999</v>
      </c>
      <c r="AV1152" s="7">
        <v>16463398.51</v>
      </c>
      <c r="AW1152" s="7">
        <v>6249248.8200000003</v>
      </c>
      <c r="AX1152" s="7">
        <v>0</v>
      </c>
      <c r="AY1152" s="7">
        <v>20500058.100000001</v>
      </c>
      <c r="AZ1152" s="7">
        <v>20053561.68</v>
      </c>
      <c r="BA1152" s="7">
        <v>8300584.5199999996</v>
      </c>
      <c r="BB1152" s="7">
        <v>0</v>
      </c>
      <c r="BC1152" s="7"/>
      <c r="BD1152" s="7"/>
      <c r="BE1152" s="7"/>
      <c r="BF1152" s="7"/>
    </row>
    <row r="1153" spans="1:58" hidden="1" x14ac:dyDescent="0.25">
      <c r="A1153" s="3" t="s">
        <v>1176</v>
      </c>
      <c r="B1153" s="3" t="str">
        <f t="shared" si="429"/>
        <v>RS</v>
      </c>
      <c r="C1153" s="3" t="s">
        <v>1529</v>
      </c>
      <c r="D1153" s="3">
        <v>7</v>
      </c>
      <c r="E1153" s="11">
        <f t="shared" si="420"/>
        <v>0</v>
      </c>
      <c r="F1153" s="11">
        <f t="shared" si="421"/>
        <v>1</v>
      </c>
      <c r="G1153" s="7">
        <v>7.9050663657044007</v>
      </c>
      <c r="H1153" s="11">
        <f t="shared" si="422"/>
        <v>0.15810132731408802</v>
      </c>
      <c r="I1153" s="7">
        <f t="shared" si="423"/>
        <v>-7883078.2736025192</v>
      </c>
      <c r="J1153" s="7">
        <v>4900846.6457142867</v>
      </c>
      <c r="K1153" s="12">
        <v>0.11019999999999999</v>
      </c>
      <c r="L1153" s="7">
        <v>-340784.09</v>
      </c>
      <c r="M1153" s="10">
        <f t="shared" si="424"/>
        <v>6.9535758744463133E-2</v>
      </c>
      <c r="N1153" s="12">
        <f t="shared" si="425"/>
        <v>0.17973575874446313</v>
      </c>
      <c r="O1153" s="7">
        <f t="shared" si="426"/>
        <v>-472984.69641615113</v>
      </c>
      <c r="P1153" s="11">
        <f t="shared" si="427"/>
        <v>9.6510813459092584E-2</v>
      </c>
      <c r="Q1153" s="12">
        <f t="shared" si="428"/>
        <v>0.20671081345909259</v>
      </c>
      <c r="R1153" s="12">
        <f t="shared" si="430"/>
        <v>2.6975054714629465E-2</v>
      </c>
      <c r="S1153" s="12">
        <f t="shared" si="431"/>
        <v>0.15008173611674502</v>
      </c>
      <c r="T1153" s="7">
        <f t="shared" si="414"/>
        <v>-9363452.5500000007</v>
      </c>
      <c r="U1153" s="7">
        <f t="shared" si="415"/>
        <v>17322429.449999999</v>
      </c>
      <c r="V1153" s="7">
        <f t="shared" si="415"/>
        <v>23133137</v>
      </c>
      <c r="W1153" s="7">
        <f t="shared" si="415"/>
        <v>3552745</v>
      </c>
      <c r="X1153" s="7">
        <f t="shared" si="415"/>
        <v>0</v>
      </c>
      <c r="Y1153" s="7" t="str">
        <f t="shared" si="416"/>
        <v/>
      </c>
      <c r="Z1153" s="7" t="str">
        <f t="shared" si="417"/>
        <v/>
      </c>
      <c r="AA1153" s="7" t="str">
        <f t="shared" si="418"/>
        <v/>
      </c>
      <c r="AB1153" s="7" t="str">
        <f t="shared" si="418"/>
        <v/>
      </c>
      <c r="AC1153" s="8" t="str">
        <f t="shared" si="419"/>
        <v/>
      </c>
      <c r="AE1153" s="9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>
        <v>12194798.310000001</v>
      </c>
      <c r="AR1153" s="7">
        <v>17172249.600000001</v>
      </c>
      <c r="AS1153" s="7">
        <v>1497703.8</v>
      </c>
      <c r="AT1153" s="7">
        <v>0</v>
      </c>
      <c r="AU1153" s="7">
        <v>14497129.460000001</v>
      </c>
      <c r="AV1153" s="7">
        <v>20372944.25</v>
      </c>
      <c r="AW1153" s="7">
        <v>2015475.95</v>
      </c>
      <c r="AX1153" s="7">
        <v>0</v>
      </c>
      <c r="AY1153" s="7">
        <v>17322429.449999999</v>
      </c>
      <c r="AZ1153" s="7">
        <v>23133137</v>
      </c>
      <c r="BA1153" s="7">
        <v>3552745</v>
      </c>
      <c r="BB1153" s="7">
        <v>0</v>
      </c>
      <c r="BC1153" s="7"/>
      <c r="BD1153" s="7"/>
      <c r="BE1153" s="7"/>
      <c r="BF1153" s="7"/>
    </row>
    <row r="1154" spans="1:58" x14ac:dyDescent="0.25">
      <c r="A1154" s="3" t="s">
        <v>521</v>
      </c>
      <c r="B1154" s="3" t="str">
        <f t="shared" si="429"/>
        <v>MT</v>
      </c>
      <c r="C1154" s="3" t="s">
        <v>1526</v>
      </c>
      <c r="D1154" s="3">
        <v>4</v>
      </c>
      <c r="E1154" s="11">
        <f t="shared" si="420"/>
        <v>3.1808780194115101E-2</v>
      </c>
      <c r="F1154" s="11">
        <f t="shared" si="421"/>
        <v>0.96819121980588485</v>
      </c>
      <c r="G1154" s="7">
        <v>17.20271181317532</v>
      </c>
      <c r="H1154" s="11">
        <f t="shared" si="422"/>
        <v>0.33311029068734632</v>
      </c>
      <c r="I1154" s="7">
        <f t="shared" si="423"/>
        <v>-135536469.91337943</v>
      </c>
      <c r="J1154" s="7">
        <v>114846268.55</v>
      </c>
      <c r="K1154" s="12">
        <v>0.11</v>
      </c>
      <c r="L1154" s="7">
        <v>-6261886.7300000004</v>
      </c>
      <c r="M1154" s="10">
        <f t="shared" si="424"/>
        <v>5.4524076481194485E-2</v>
      </c>
      <c r="N1154" s="12">
        <f t="shared" si="425"/>
        <v>0.16452407648119449</v>
      </c>
      <c r="O1154" s="7">
        <f t="shared" si="426"/>
        <v>-8132188.1948027657</v>
      </c>
      <c r="P1154" s="11">
        <f t="shared" si="427"/>
        <v>7.0809337538574879E-2</v>
      </c>
      <c r="Q1154" s="12">
        <f t="shared" si="428"/>
        <v>0.18080933753857487</v>
      </c>
      <c r="R1154" s="12">
        <f t="shared" si="430"/>
        <v>1.6285261057380374E-2</v>
      </c>
      <c r="S1154" s="12">
        <f t="shared" si="431"/>
        <v>9.8984059997089924E-2</v>
      </c>
      <c r="T1154" s="7">
        <f t="shared" si="414"/>
        <v>-203236709.19</v>
      </c>
      <c r="U1154" s="7">
        <f t="shared" si="415"/>
        <v>130612129.93000001</v>
      </c>
      <c r="V1154" s="7">
        <f t="shared" si="415"/>
        <v>196771997.38</v>
      </c>
      <c r="W1154" s="7">
        <f t="shared" si="415"/>
        <v>147252696.43000001</v>
      </c>
      <c r="X1154" s="7">
        <f t="shared" si="415"/>
        <v>10175854.689999999</v>
      </c>
      <c r="Y1154" s="7" t="str">
        <f t="shared" si="416"/>
        <v/>
      </c>
      <c r="Z1154" s="7" t="str">
        <f t="shared" si="417"/>
        <v/>
      </c>
      <c r="AA1154" s="7" t="str">
        <f t="shared" si="418"/>
        <v/>
      </c>
      <c r="AB1154" s="7" t="str">
        <f t="shared" si="418"/>
        <v/>
      </c>
      <c r="AC1154" s="8" t="str">
        <f t="shared" si="419"/>
        <v/>
      </c>
      <c r="AE1154" s="9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>
        <v>112438103.34999999</v>
      </c>
      <c r="AR1154" s="7">
        <v>169097786.86000001</v>
      </c>
      <c r="AS1154" s="7">
        <v>111354499.39</v>
      </c>
      <c r="AT1154" s="7">
        <v>6137464.0800000001</v>
      </c>
      <c r="AU1154" s="7">
        <v>130612129.93000001</v>
      </c>
      <c r="AV1154" s="7">
        <v>196771997.38</v>
      </c>
      <c r="AW1154" s="7">
        <v>147252696.43000001</v>
      </c>
      <c r="AX1154" s="7">
        <v>10175854.689999999</v>
      </c>
      <c r="AY1154" s="7"/>
      <c r="AZ1154" s="7"/>
      <c r="BA1154" s="7"/>
      <c r="BB1154" s="7"/>
      <c r="BC1154" s="7"/>
      <c r="BD1154" s="7"/>
      <c r="BE1154" s="7"/>
      <c r="BF1154" s="7"/>
    </row>
    <row r="1155" spans="1:58" hidden="1" x14ac:dyDescent="0.25">
      <c r="A1155" s="3" t="s">
        <v>1177</v>
      </c>
      <c r="B1155" s="3" t="str">
        <f t="shared" si="429"/>
        <v>RS</v>
      </c>
      <c r="C1155" s="3" t="s">
        <v>1529</v>
      </c>
      <c r="D1155" s="3">
        <v>7</v>
      </c>
      <c r="E1155" s="11">
        <f t="shared" si="420"/>
        <v>0.19613989992027034</v>
      </c>
      <c r="F1155" s="11">
        <f t="shared" si="421"/>
        <v>0.80386010007972963</v>
      </c>
      <c r="G1155" s="7">
        <v>11.203432703530924</v>
      </c>
      <c r="H1155" s="11">
        <f t="shared" si="422"/>
        <v>0.18011985068593769</v>
      </c>
      <c r="I1155" s="7">
        <f t="shared" si="423"/>
        <v>-26477670.027634189</v>
      </c>
      <c r="J1155" s="7">
        <v>5129307.265714285</v>
      </c>
      <c r="K1155" s="12">
        <v>0.11</v>
      </c>
      <c r="L1155" s="7">
        <v>-1262271.3799999999</v>
      </c>
      <c r="M1155" s="10">
        <f t="shared" si="424"/>
        <v>0.24609003021467879</v>
      </c>
      <c r="N1155" s="12">
        <f t="shared" si="425"/>
        <v>0.35609003021467878</v>
      </c>
      <c r="O1155" s="7">
        <f t="shared" si="426"/>
        <v>-1588660.2016580512</v>
      </c>
      <c r="P1155" s="11">
        <f t="shared" si="427"/>
        <v>0.30972217482019404</v>
      </c>
      <c r="Q1155" s="12">
        <f t="shared" si="428"/>
        <v>0.41972217482019403</v>
      </c>
      <c r="R1155" s="12">
        <f t="shared" si="430"/>
        <v>6.3632144605515251E-2</v>
      </c>
      <c r="S1155" s="12">
        <f t="shared" si="431"/>
        <v>0.17869678790825128</v>
      </c>
      <c r="T1155" s="7">
        <f t="shared" si="414"/>
        <v>-32294561.649999999</v>
      </c>
      <c r="U1155" s="7">
        <f t="shared" si="415"/>
        <v>19253160</v>
      </c>
      <c r="V1155" s="7">
        <f t="shared" si="415"/>
        <v>25960309.559999999</v>
      </c>
      <c r="W1155" s="7">
        <f t="shared" si="415"/>
        <v>25815560.890000001</v>
      </c>
      <c r="X1155" s="7">
        <f t="shared" si="415"/>
        <v>228148.8</v>
      </c>
      <c r="Y1155" s="7" t="str">
        <f t="shared" si="416"/>
        <v/>
      </c>
      <c r="Z1155" s="7" t="str">
        <f t="shared" si="417"/>
        <v/>
      </c>
      <c r="AA1155" s="7" t="str">
        <f t="shared" si="418"/>
        <v/>
      </c>
      <c r="AB1155" s="7" t="str">
        <f t="shared" si="418"/>
        <v/>
      </c>
      <c r="AC1155" s="8" t="str">
        <f t="shared" si="419"/>
        <v/>
      </c>
      <c r="AE1155" s="9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>
        <v>15044467.09</v>
      </c>
      <c r="AR1155" s="7">
        <v>19927452.289999999</v>
      </c>
      <c r="AS1155" s="7">
        <v>16257073.17</v>
      </c>
      <c r="AT1155" s="7">
        <v>292397.57</v>
      </c>
      <c r="AU1155" s="7">
        <v>16725068.48</v>
      </c>
      <c r="AV1155" s="7">
        <v>24584320.039999999</v>
      </c>
      <c r="AW1155" s="7">
        <v>19427420.66</v>
      </c>
      <c r="AX1155" s="7">
        <v>200912.5</v>
      </c>
      <c r="AY1155" s="7">
        <v>19253160</v>
      </c>
      <c r="AZ1155" s="7">
        <v>25960309.559999999</v>
      </c>
      <c r="BA1155" s="7">
        <v>25815560.890000001</v>
      </c>
      <c r="BB1155" s="7">
        <v>228148.8</v>
      </c>
      <c r="BC1155" s="7"/>
      <c r="BD1155" s="7"/>
      <c r="BE1155" s="7"/>
      <c r="BF1155" s="7"/>
    </row>
    <row r="1156" spans="1:58" hidden="1" x14ac:dyDescent="0.25">
      <c r="A1156" s="3" t="s">
        <v>421</v>
      </c>
      <c r="B1156" s="3" t="str">
        <f t="shared" si="429"/>
        <v>MG</v>
      </c>
      <c r="C1156" s="3" t="s">
        <v>1530</v>
      </c>
      <c r="D1156" s="3">
        <v>7</v>
      </c>
      <c r="E1156" s="11">
        <f t="shared" si="420"/>
        <v>0</v>
      </c>
      <c r="F1156" s="11">
        <f t="shared" si="421"/>
        <v>1</v>
      </c>
      <c r="G1156" s="7">
        <v>50.685601456387246</v>
      </c>
      <c r="H1156" s="11">
        <f t="shared" si="422"/>
        <v>1.0137120291277448</v>
      </c>
      <c r="I1156" s="7">
        <f t="shared" si="423"/>
        <v>92628.743119024366</v>
      </c>
      <c r="J1156" s="7">
        <v>5522439.6500000004</v>
      </c>
      <c r="K1156" s="12">
        <v>0.1133</v>
      </c>
      <c r="L1156" s="7">
        <v>-10492.64</v>
      </c>
      <c r="M1156" s="10">
        <f t="shared" si="424"/>
        <v>1.9000008447353515E-3</v>
      </c>
      <c r="N1156" s="12">
        <f t="shared" si="425"/>
        <v>0.11520000084473535</v>
      </c>
      <c r="O1156" s="7">
        <f t="shared" si="426"/>
        <v>5557.7245871414616</v>
      </c>
      <c r="P1156" s="11">
        <f t="shared" si="427"/>
        <v>-1.0063893748737411E-3</v>
      </c>
      <c r="Q1156" s="12">
        <f t="shared" si="428"/>
        <v>0.11229361062512626</v>
      </c>
      <c r="R1156" s="12">
        <f t="shared" si="430"/>
        <v>-2.9063902196090896E-3</v>
      </c>
      <c r="S1156" s="12">
        <f t="shared" si="431"/>
        <v>-2.522908158244086E-2</v>
      </c>
      <c r="T1156" s="7">
        <f t="shared" si="414"/>
        <v>-6755290.7200000016</v>
      </c>
      <c r="U1156" s="7">
        <f t="shared" si="415"/>
        <v>8883512.0899999999</v>
      </c>
      <c r="V1156" s="7">
        <f t="shared" si="415"/>
        <v>11635770.380000001</v>
      </c>
      <c r="W1156" s="7">
        <f t="shared" si="415"/>
        <v>5150096.6500000004</v>
      </c>
      <c r="X1156" s="7">
        <f t="shared" si="415"/>
        <v>1147064.22</v>
      </c>
      <c r="Y1156" s="7" t="str">
        <f t="shared" si="416"/>
        <v/>
      </c>
      <c r="Z1156" s="7" t="str">
        <f t="shared" si="417"/>
        <v/>
      </c>
      <c r="AA1156" s="7" t="str">
        <f t="shared" si="418"/>
        <v/>
      </c>
      <c r="AB1156" s="7" t="str">
        <f t="shared" si="418"/>
        <v/>
      </c>
      <c r="AC1156" s="8" t="str">
        <f t="shared" si="419"/>
        <v/>
      </c>
      <c r="AE1156" s="9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>
        <v>5703954.25</v>
      </c>
      <c r="AR1156" s="7">
        <v>6984108.4100000001</v>
      </c>
      <c r="AS1156" s="7">
        <v>1517998.18</v>
      </c>
      <c r="AT1156" s="7">
        <v>0</v>
      </c>
      <c r="AU1156" s="7">
        <v>7230342.7199999997</v>
      </c>
      <c r="AV1156" s="7">
        <v>8603992.0999999996</v>
      </c>
      <c r="AW1156" s="7">
        <v>3478267.38</v>
      </c>
      <c r="AX1156" s="7">
        <v>1053984.82</v>
      </c>
      <c r="AY1156" s="7">
        <v>8883512.0899999999</v>
      </c>
      <c r="AZ1156" s="7">
        <v>11635770.380000001</v>
      </c>
      <c r="BA1156" s="7">
        <v>5150096.6500000004</v>
      </c>
      <c r="BB1156" s="7">
        <v>1147064.22</v>
      </c>
      <c r="BC1156" s="7"/>
      <c r="BD1156" s="7"/>
      <c r="BE1156" s="7"/>
      <c r="BF1156" s="7"/>
    </row>
    <row r="1157" spans="1:58" hidden="1" x14ac:dyDescent="0.25">
      <c r="A1157" s="3" t="s">
        <v>1178</v>
      </c>
      <c r="B1157" s="3" t="str">
        <f t="shared" si="429"/>
        <v>RS</v>
      </c>
      <c r="C1157" s="3" t="s">
        <v>1529</v>
      </c>
      <c r="D1157" s="3">
        <v>6</v>
      </c>
      <c r="E1157" s="11">
        <f t="shared" si="420"/>
        <v>0.32366037614258869</v>
      </c>
      <c r="F1157" s="11">
        <f t="shared" si="421"/>
        <v>0.67633962385741131</v>
      </c>
      <c r="G1157" s="7">
        <v>12.617020858378208</v>
      </c>
      <c r="H1157" s="11">
        <f t="shared" si="422"/>
        <v>0.17066782283113258</v>
      </c>
      <c r="I1157" s="7">
        <f t="shared" si="423"/>
        <v>-136140214.92029452</v>
      </c>
      <c r="J1157" s="7">
        <v>26015280.919999994</v>
      </c>
      <c r="K1157" s="12">
        <v>0.11</v>
      </c>
      <c r="L1157" s="7">
        <v>-7906301.5999999996</v>
      </c>
      <c r="M1157" s="10">
        <f t="shared" si="424"/>
        <v>0.30390990680872498</v>
      </c>
      <c r="N1157" s="12">
        <f t="shared" si="425"/>
        <v>0.41390990680872497</v>
      </c>
      <c r="O1157" s="7">
        <f t="shared" si="426"/>
        <v>-8168412.8952176711</v>
      </c>
      <c r="P1157" s="11">
        <f t="shared" si="427"/>
        <v>0.31398518894862171</v>
      </c>
      <c r="Q1157" s="12">
        <f t="shared" si="428"/>
        <v>0.42398518894862169</v>
      </c>
      <c r="R1157" s="12">
        <f t="shared" si="430"/>
        <v>1.0075282139896724E-2</v>
      </c>
      <c r="S1157" s="12">
        <f t="shared" si="431"/>
        <v>2.4341727448801365E-2</v>
      </c>
      <c r="T1157" s="7">
        <f t="shared" si="414"/>
        <v>-164156436.54999998</v>
      </c>
      <c r="U1157" s="7">
        <f t="shared" si="415"/>
        <v>9024651.75</v>
      </c>
      <c r="V1157" s="7">
        <f t="shared" si="415"/>
        <v>111025502.55</v>
      </c>
      <c r="W1157" s="7">
        <f t="shared" si="415"/>
        <v>80863172.459999993</v>
      </c>
      <c r="X1157" s="7">
        <f t="shared" si="415"/>
        <v>18707586.710000001</v>
      </c>
      <c r="Y1157" s="7" t="str">
        <f t="shared" si="416"/>
        <v/>
      </c>
      <c r="Z1157" s="7" t="str">
        <f t="shared" si="417"/>
        <v/>
      </c>
      <c r="AA1157" s="7" t="str">
        <f t="shared" si="418"/>
        <v/>
      </c>
      <c r="AB1157" s="7" t="str">
        <f t="shared" si="418"/>
        <v/>
      </c>
      <c r="AC1157" s="8" t="str">
        <f t="shared" si="419"/>
        <v/>
      </c>
      <c r="AE1157" s="9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>
        <v>5723017.3899999997</v>
      </c>
      <c r="AR1157" s="7">
        <v>97477353.329999998</v>
      </c>
      <c r="AS1157" s="7">
        <v>68988073.400000006</v>
      </c>
      <c r="AT1157" s="7">
        <v>14901091.48</v>
      </c>
      <c r="AU1157" s="7">
        <v>9024651.75</v>
      </c>
      <c r="AV1157" s="7">
        <v>111025502.55</v>
      </c>
      <c r="AW1157" s="7">
        <v>80863172.459999993</v>
      </c>
      <c r="AX1157" s="7">
        <v>18707586.710000001</v>
      </c>
      <c r="AY1157" s="7"/>
      <c r="AZ1157" s="7"/>
      <c r="BA1157" s="7"/>
      <c r="BB1157" s="7"/>
      <c r="BC1157" s="7"/>
      <c r="BD1157" s="7"/>
      <c r="BE1157" s="7"/>
      <c r="BF1157" s="7"/>
    </row>
    <row r="1158" spans="1:58" x14ac:dyDescent="0.25">
      <c r="A1158" s="3" t="s">
        <v>522</v>
      </c>
      <c r="B1158" s="3" t="str">
        <f t="shared" si="429"/>
        <v>MT</v>
      </c>
      <c r="C1158" s="3" t="s">
        <v>1526</v>
      </c>
      <c r="D1158" s="3">
        <v>6</v>
      </c>
      <c r="E1158" s="11">
        <f t="shared" si="420"/>
        <v>0.33975754749119547</v>
      </c>
      <c r="F1158" s="11">
        <f t="shared" si="421"/>
        <v>0.66024245250880453</v>
      </c>
      <c r="G1158" s="7">
        <v>20.69433399641856</v>
      </c>
      <c r="H1158" s="11">
        <f t="shared" si="422"/>
        <v>0.27326555661663443</v>
      </c>
      <c r="I1158" s="7">
        <f t="shared" si="423"/>
        <v>-36743810.221885979</v>
      </c>
      <c r="J1158" s="7">
        <v>13701228.84</v>
      </c>
      <c r="K1158" s="12">
        <v>0.11</v>
      </c>
      <c r="L1158" s="7">
        <v>-919352.46</v>
      </c>
      <c r="M1158" s="10">
        <f t="shared" si="424"/>
        <v>6.7100000352961042E-2</v>
      </c>
      <c r="N1158" s="12">
        <f t="shared" si="425"/>
        <v>0.17710000035296103</v>
      </c>
      <c r="O1158" s="7">
        <f t="shared" si="426"/>
        <v>-2204628.6133131585</v>
      </c>
      <c r="P1158" s="11">
        <f t="shared" si="427"/>
        <v>0.16090736378892265</v>
      </c>
      <c r="Q1158" s="12">
        <f t="shared" si="428"/>
        <v>0.27090736378892266</v>
      </c>
      <c r="R1158" s="12">
        <f t="shared" si="430"/>
        <v>9.3807363435961633E-2</v>
      </c>
      <c r="S1158" s="12">
        <f t="shared" si="431"/>
        <v>0.52968584556184739</v>
      </c>
      <c r="T1158" s="7">
        <f t="shared" si="414"/>
        <v>-50560160.670000002</v>
      </c>
      <c r="U1158" s="7">
        <f t="shared" si="415"/>
        <v>11879314.300000001</v>
      </c>
      <c r="V1158" s="7">
        <f t="shared" si="415"/>
        <v>33381964.48</v>
      </c>
      <c r="W1158" s="7">
        <f t="shared" si="415"/>
        <v>31704774.289999999</v>
      </c>
      <c r="X1158" s="7">
        <f t="shared" si="415"/>
        <v>2647263.7999999998</v>
      </c>
      <c r="Y1158" s="7" t="str">
        <f t="shared" si="416"/>
        <v/>
      </c>
      <c r="Z1158" s="7" t="str">
        <f t="shared" si="417"/>
        <v/>
      </c>
      <c r="AA1158" s="7" t="str">
        <f t="shared" si="418"/>
        <v/>
      </c>
      <c r="AB1158" s="7" t="str">
        <f t="shared" si="418"/>
        <v/>
      </c>
      <c r="AC1158" s="8" t="str">
        <f t="shared" si="419"/>
        <v/>
      </c>
      <c r="AE1158" s="9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>
        <v>10012540.289999999</v>
      </c>
      <c r="AR1158" s="7">
        <v>28153489.010000002</v>
      </c>
      <c r="AS1158" s="7">
        <v>16976489.52</v>
      </c>
      <c r="AT1158" s="7">
        <v>869569.26</v>
      </c>
      <c r="AU1158" s="7">
        <v>10305340.01</v>
      </c>
      <c r="AV1158" s="7">
        <v>27527574.809999999</v>
      </c>
      <c r="AW1158" s="7">
        <v>24120997.539999999</v>
      </c>
      <c r="AX1158" s="7">
        <v>712892.86</v>
      </c>
      <c r="AY1158" s="7">
        <v>11879314.300000001</v>
      </c>
      <c r="AZ1158" s="7">
        <v>33381964.48</v>
      </c>
      <c r="BA1158" s="7">
        <v>31704774.289999999</v>
      </c>
      <c r="BB1158" s="7">
        <v>2647263.7999999998</v>
      </c>
      <c r="BC1158" s="7"/>
      <c r="BD1158" s="7"/>
      <c r="BE1158" s="7"/>
      <c r="BF1158" s="7"/>
    </row>
    <row r="1159" spans="1:58" hidden="1" x14ac:dyDescent="0.25">
      <c r="A1159" s="3" t="s">
        <v>228</v>
      </c>
      <c r="B1159" s="3" t="str">
        <f t="shared" si="429"/>
        <v>GO</v>
      </c>
      <c r="C1159" s="3" t="s">
        <v>1526</v>
      </c>
      <c r="D1159" s="3">
        <v>6</v>
      </c>
      <c r="E1159" s="11">
        <f t="shared" si="420"/>
        <v>0.35441059337316932</v>
      </c>
      <c r="F1159" s="11">
        <f t="shared" si="421"/>
        <v>0.64558940662683062</v>
      </c>
      <c r="G1159" s="7">
        <v>40.357118230975921</v>
      </c>
      <c r="H1159" s="11">
        <f t="shared" si="422"/>
        <v>0.52108256023809185</v>
      </c>
      <c r="I1159" s="7">
        <f t="shared" si="423"/>
        <v>-60661654.508402601</v>
      </c>
      <c r="J1159" s="7">
        <v>31337331.350000001</v>
      </c>
      <c r="K1159" s="12">
        <v>0.11</v>
      </c>
      <c r="L1159" s="7">
        <v>-1372575.11</v>
      </c>
      <c r="M1159" s="10">
        <f t="shared" si="424"/>
        <v>4.3799999900119131E-2</v>
      </c>
      <c r="N1159" s="12">
        <f t="shared" si="425"/>
        <v>0.15379999990011914</v>
      </c>
      <c r="O1159" s="7">
        <f t="shared" si="426"/>
        <v>-3639699.2705041561</v>
      </c>
      <c r="P1159" s="11">
        <f t="shared" si="427"/>
        <v>0.11614579524507455</v>
      </c>
      <c r="Q1159" s="12">
        <f t="shared" si="428"/>
        <v>0.22614579524507455</v>
      </c>
      <c r="R1159" s="12">
        <f t="shared" si="430"/>
        <v>7.2345795344955416E-2</v>
      </c>
      <c r="S1159" s="12">
        <f t="shared" si="431"/>
        <v>0.47038878668360362</v>
      </c>
      <c r="T1159" s="7">
        <f t="shared" si="414"/>
        <v>-126664116.76000001</v>
      </c>
      <c r="U1159" s="7">
        <f t="shared" si="415"/>
        <v>2836973.14</v>
      </c>
      <c r="V1159" s="7">
        <f t="shared" si="415"/>
        <v>81773011.980000004</v>
      </c>
      <c r="W1159" s="7">
        <f t="shared" si="415"/>
        <v>47728077.920000002</v>
      </c>
      <c r="X1159" s="7">
        <f t="shared" si="415"/>
        <v>0</v>
      </c>
      <c r="Y1159" s="7" t="str">
        <f t="shared" si="416"/>
        <v/>
      </c>
      <c r="Z1159" s="7" t="str">
        <f t="shared" si="417"/>
        <v/>
      </c>
      <c r="AA1159" s="7" t="str">
        <f t="shared" si="418"/>
        <v/>
      </c>
      <c r="AB1159" s="7" t="str">
        <f t="shared" si="418"/>
        <v/>
      </c>
      <c r="AC1159" s="8" t="str">
        <f t="shared" si="419"/>
        <v/>
      </c>
      <c r="AE1159" s="9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>
        <v>3222120.99</v>
      </c>
      <c r="AR1159" s="7">
        <v>22375847.48</v>
      </c>
      <c r="AS1159" s="7">
        <v>34752843.350000001</v>
      </c>
      <c r="AT1159" s="7">
        <v>0</v>
      </c>
      <c r="AU1159" s="7">
        <v>3109534.33</v>
      </c>
      <c r="AV1159" s="7">
        <v>32541274.829999998</v>
      </c>
      <c r="AW1159" s="7">
        <v>41948057.960000001</v>
      </c>
      <c r="AX1159" s="7">
        <v>380282.52</v>
      </c>
      <c r="AY1159" s="7">
        <v>2836973.14</v>
      </c>
      <c r="AZ1159" s="7">
        <v>81773011.980000004</v>
      </c>
      <c r="BA1159" s="7">
        <v>47728077.920000002</v>
      </c>
      <c r="BB1159" s="7">
        <v>0</v>
      </c>
      <c r="BC1159" s="7"/>
      <c r="BD1159" s="7"/>
      <c r="BE1159" s="7"/>
      <c r="BF1159" s="7"/>
    </row>
    <row r="1160" spans="1:58" hidden="1" x14ac:dyDescent="0.25">
      <c r="A1160" s="3" t="s">
        <v>1455</v>
      </c>
      <c r="B1160" s="3" t="str">
        <f t="shared" si="429"/>
        <v>SP</v>
      </c>
      <c r="C1160" s="3" t="s">
        <v>1530</v>
      </c>
      <c r="D1160" s="3">
        <v>7</v>
      </c>
      <c r="E1160" s="11">
        <f t="shared" si="420"/>
        <v>0</v>
      </c>
      <c r="F1160" s="11">
        <f t="shared" si="421"/>
        <v>1</v>
      </c>
      <c r="G1160" s="7">
        <v>18.57410705454204</v>
      </c>
      <c r="H1160" s="11">
        <f t="shared" si="422"/>
        <v>0.37148214109084082</v>
      </c>
      <c r="I1160" s="7">
        <f t="shared" si="423"/>
        <v>-7196496.6130258506</v>
      </c>
      <c r="J1160" s="7">
        <v>7684676.2100000009</v>
      </c>
      <c r="K1160" s="12">
        <v>0.152</v>
      </c>
      <c r="L1160" s="7">
        <v>-390619.2</v>
      </c>
      <c r="M1160" s="10">
        <f t="shared" si="424"/>
        <v>5.0830924989616444E-2</v>
      </c>
      <c r="N1160" s="12">
        <f t="shared" si="425"/>
        <v>0.20283092498961644</v>
      </c>
      <c r="O1160" s="7">
        <f t="shared" si="426"/>
        <v>-431789.79678155103</v>
      </c>
      <c r="P1160" s="11">
        <f t="shared" si="427"/>
        <v>5.6188417700626971E-2</v>
      </c>
      <c r="Q1160" s="12">
        <f t="shared" si="428"/>
        <v>0.20818841770062696</v>
      </c>
      <c r="R1160" s="12">
        <f t="shared" si="430"/>
        <v>5.3574927110105197E-3</v>
      </c>
      <c r="S1160" s="12">
        <f t="shared" si="431"/>
        <v>2.6413589107700419E-2</v>
      </c>
      <c r="T1160" s="7">
        <f t="shared" si="414"/>
        <v>-11449947.699999999</v>
      </c>
      <c r="U1160" s="7">
        <f t="shared" si="415"/>
        <v>26148261.289999999</v>
      </c>
      <c r="V1160" s="7">
        <f t="shared" si="415"/>
        <v>26504554.399999999</v>
      </c>
      <c r="W1160" s="7">
        <f t="shared" si="415"/>
        <v>11093654.59</v>
      </c>
      <c r="X1160" s="7">
        <f t="shared" si="415"/>
        <v>0</v>
      </c>
      <c r="Y1160" s="7" t="str">
        <f t="shared" si="416"/>
        <v/>
      </c>
      <c r="Z1160" s="7" t="str">
        <f t="shared" si="417"/>
        <v/>
      </c>
      <c r="AA1160" s="7" t="str">
        <f t="shared" si="418"/>
        <v/>
      </c>
      <c r="AB1160" s="7" t="str">
        <f t="shared" si="418"/>
        <v/>
      </c>
      <c r="AC1160" s="8" t="str">
        <f t="shared" si="419"/>
        <v/>
      </c>
      <c r="AE1160" s="9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>
        <v>17068108.149999999</v>
      </c>
      <c r="AR1160" s="7">
        <v>16952119.710000001</v>
      </c>
      <c r="AS1160" s="7">
        <v>5885664.7699999996</v>
      </c>
      <c r="AT1160" s="7">
        <v>3821720.96</v>
      </c>
      <c r="AU1160" s="7">
        <v>21692170.25</v>
      </c>
      <c r="AV1160" s="7">
        <v>25448841.170000002</v>
      </c>
      <c r="AW1160" s="7">
        <v>7671698.3200000003</v>
      </c>
      <c r="AX1160" s="7">
        <v>0</v>
      </c>
      <c r="AY1160" s="7">
        <v>26148261.289999999</v>
      </c>
      <c r="AZ1160" s="7">
        <v>26504554.399999999</v>
      </c>
      <c r="BA1160" s="7">
        <v>11093654.59</v>
      </c>
      <c r="BB1160" s="7">
        <v>0</v>
      </c>
      <c r="BC1160" s="7"/>
      <c r="BD1160" s="7"/>
      <c r="BE1160" s="7"/>
      <c r="BF1160" s="7"/>
    </row>
    <row r="1161" spans="1:58" hidden="1" x14ac:dyDescent="0.25">
      <c r="A1161" s="3" t="s">
        <v>422</v>
      </c>
      <c r="B1161" s="3" t="str">
        <f t="shared" si="429"/>
        <v>MG</v>
      </c>
      <c r="C1161" s="3" t="s">
        <v>1530</v>
      </c>
      <c r="D1161" s="3">
        <v>4</v>
      </c>
      <c r="E1161" s="11">
        <f t="shared" si="420"/>
        <v>0</v>
      </c>
      <c r="F1161" s="11">
        <f t="shared" si="421"/>
        <v>1</v>
      </c>
      <c r="G1161" s="7">
        <v>7.1034025344773353</v>
      </c>
      <c r="H1161" s="11">
        <f t="shared" si="422"/>
        <v>0.1420680506895467</v>
      </c>
      <c r="I1161" s="7">
        <f t="shared" si="423"/>
        <v>-63504134.607310183</v>
      </c>
      <c r="J1161" s="7">
        <v>46447916.450000003</v>
      </c>
      <c r="K1161" s="12">
        <v>0.11</v>
      </c>
      <c r="L1161" s="7">
        <v>-2606832.94</v>
      </c>
      <c r="M1161" s="10">
        <f t="shared" si="424"/>
        <v>5.6123786366309651E-2</v>
      </c>
      <c r="N1161" s="12">
        <f t="shared" si="425"/>
        <v>0.16612378636630964</v>
      </c>
      <c r="O1161" s="7">
        <f t="shared" si="426"/>
        <v>-3810248.0764386109</v>
      </c>
      <c r="P1161" s="11">
        <f t="shared" si="427"/>
        <v>8.2032701736799024E-2</v>
      </c>
      <c r="Q1161" s="12">
        <f t="shared" si="428"/>
        <v>0.19203270173679904</v>
      </c>
      <c r="R1161" s="12">
        <f t="shared" si="430"/>
        <v>2.5908915370489394E-2</v>
      </c>
      <c r="S1161" s="12">
        <f t="shared" si="431"/>
        <v>0.15596150278780185</v>
      </c>
      <c r="T1161" s="7">
        <f t="shared" si="414"/>
        <v>-74020013.659999996</v>
      </c>
      <c r="U1161" s="7">
        <f t="shared" si="415"/>
        <v>85245232.549999997</v>
      </c>
      <c r="V1161" s="7">
        <f t="shared" si="415"/>
        <v>113954418.2</v>
      </c>
      <c r="W1161" s="7">
        <f t="shared" si="415"/>
        <v>48560939.409999996</v>
      </c>
      <c r="X1161" s="7">
        <f t="shared" si="415"/>
        <v>3250111.4</v>
      </c>
      <c r="Y1161" s="7" t="str">
        <f t="shared" si="416"/>
        <v/>
      </c>
      <c r="Z1161" s="7" t="str">
        <f t="shared" si="417"/>
        <v/>
      </c>
      <c r="AA1161" s="7" t="str">
        <f t="shared" si="418"/>
        <v/>
      </c>
      <c r="AB1161" s="7" t="str">
        <f t="shared" si="418"/>
        <v/>
      </c>
      <c r="AC1161" s="8" t="str">
        <f t="shared" si="419"/>
        <v/>
      </c>
      <c r="AE1161" s="9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>
        <v>54796433.170000002</v>
      </c>
      <c r="AR1161" s="7">
        <v>38132705.170000002</v>
      </c>
      <c r="AS1161" s="7">
        <v>51460794.670000002</v>
      </c>
      <c r="AT1161" s="7">
        <v>4241305.4000000004</v>
      </c>
      <c r="AU1161" s="7">
        <v>68929471.859999999</v>
      </c>
      <c r="AV1161" s="7">
        <v>49889157.609999999</v>
      </c>
      <c r="AW1161" s="7">
        <v>74100422.209999993</v>
      </c>
      <c r="AX1161" s="7">
        <v>3684910.4</v>
      </c>
      <c r="AY1161" s="7">
        <v>85245232.549999997</v>
      </c>
      <c r="AZ1161" s="7">
        <v>113954418.2</v>
      </c>
      <c r="BA1161" s="7">
        <v>48560939.409999996</v>
      </c>
      <c r="BB1161" s="7">
        <v>3250111.4</v>
      </c>
      <c r="BC1161" s="7"/>
      <c r="BD1161" s="7"/>
      <c r="BE1161" s="7"/>
      <c r="BF1161" s="7"/>
    </row>
    <row r="1162" spans="1:58" hidden="1" x14ac:dyDescent="0.25">
      <c r="A1162" s="3" t="s">
        <v>423</v>
      </c>
      <c r="B1162" s="3" t="str">
        <f t="shared" si="429"/>
        <v>MG</v>
      </c>
      <c r="C1162" s="3" t="s">
        <v>1530</v>
      </c>
      <c r="D1162" s="3">
        <v>6</v>
      </c>
      <c r="E1162" s="11">
        <f t="shared" si="420"/>
        <v>0.26014892310285909</v>
      </c>
      <c r="F1162" s="11">
        <f t="shared" si="421"/>
        <v>0.73985107689714091</v>
      </c>
      <c r="G1162" s="7">
        <v>13.065272026481782</v>
      </c>
      <c r="H1162" s="11">
        <f t="shared" si="422"/>
        <v>0.19332711157493276</v>
      </c>
      <c r="I1162" s="7">
        <f t="shared" si="423"/>
        <v>-28114754.032278411</v>
      </c>
      <c r="J1162" s="7">
        <v>8556651.4800000004</v>
      </c>
      <c r="K1162" s="12">
        <v>0.11</v>
      </c>
      <c r="L1162" s="7">
        <v>-616078.91</v>
      </c>
      <c r="M1162" s="10">
        <f t="shared" si="424"/>
        <v>7.2000000402026421E-2</v>
      </c>
      <c r="N1162" s="12">
        <f t="shared" si="425"/>
        <v>0.18200000040202641</v>
      </c>
      <c r="O1162" s="7">
        <f t="shared" si="426"/>
        <v>-1686885.2419367046</v>
      </c>
      <c r="P1162" s="11">
        <f t="shared" si="427"/>
        <v>0.19714315183685668</v>
      </c>
      <c r="Q1162" s="12">
        <f t="shared" si="428"/>
        <v>0.3071431518368567</v>
      </c>
      <c r="R1162" s="12">
        <f t="shared" si="430"/>
        <v>0.12514315143483029</v>
      </c>
      <c r="S1162" s="12">
        <f t="shared" si="431"/>
        <v>0.68759973163954413</v>
      </c>
      <c r="T1162" s="7">
        <f t="shared" si="414"/>
        <v>-34852732.049999997</v>
      </c>
      <c r="U1162" s="7">
        <f t="shared" si="415"/>
        <v>16860167.539999999</v>
      </c>
      <c r="V1162" s="7">
        <f t="shared" si="415"/>
        <v>25785831.34</v>
      </c>
      <c r="W1162" s="7">
        <f t="shared" si="415"/>
        <v>32582949.059999999</v>
      </c>
      <c r="X1162" s="7">
        <f t="shared" ref="X1162:X1215" si="432">IF(SUM($BC1162:$BF1162)&lt;&gt;0,BF1162,IF(SUM($AY1162:$BB1162)&lt;&gt;0,BB1162,IF(SUM($AU1162:$AX1162)&lt;&gt;0,AX1162,IF(SUM($AQ1162:$AT1162)&lt;&gt;0,AT1162,""))))</f>
        <v>6655880.8099999996</v>
      </c>
      <c r="Y1162" s="7" t="str">
        <f t="shared" si="416"/>
        <v/>
      </c>
      <c r="Z1162" s="7" t="str">
        <f t="shared" si="417"/>
        <v/>
      </c>
      <c r="AA1162" s="7" t="str">
        <f t="shared" si="418"/>
        <v/>
      </c>
      <c r="AB1162" s="7" t="str">
        <f t="shared" si="418"/>
        <v/>
      </c>
      <c r="AC1162" s="8" t="str">
        <f t="shared" si="419"/>
        <v/>
      </c>
      <c r="AE1162" s="9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>
        <v>12993545.85</v>
      </c>
      <c r="AR1162" s="7">
        <v>13508491</v>
      </c>
      <c r="AS1162" s="7">
        <v>18552611.73</v>
      </c>
      <c r="AT1162" s="7">
        <v>1318545.0900000001</v>
      </c>
      <c r="AU1162" s="7">
        <v>15061227.59</v>
      </c>
      <c r="AV1162" s="7">
        <v>24900495.899999999</v>
      </c>
      <c r="AW1162" s="7">
        <v>24014620.129999999</v>
      </c>
      <c r="AX1162" s="7">
        <v>3789113.08</v>
      </c>
      <c r="AY1162" s="7">
        <v>16860167.539999999</v>
      </c>
      <c r="AZ1162" s="7">
        <v>25785831.34</v>
      </c>
      <c r="BA1162" s="7">
        <v>32582949.059999999</v>
      </c>
      <c r="BB1162" s="7">
        <v>6655880.8099999996</v>
      </c>
      <c r="BC1162" s="7"/>
      <c r="BD1162" s="7"/>
      <c r="BE1162" s="7"/>
      <c r="BF1162" s="7"/>
    </row>
    <row r="1163" spans="1:58" hidden="1" x14ac:dyDescent="0.25">
      <c r="A1163" s="3" t="s">
        <v>1179</v>
      </c>
      <c r="B1163" s="3" t="str">
        <f t="shared" si="429"/>
        <v>RS</v>
      </c>
      <c r="C1163" s="3" t="s">
        <v>1529</v>
      </c>
      <c r="D1163" s="3">
        <v>7</v>
      </c>
      <c r="E1163" s="11">
        <f t="shared" si="420"/>
        <v>0</v>
      </c>
      <c r="F1163" s="11">
        <f t="shared" si="421"/>
        <v>1</v>
      </c>
      <c r="G1163" s="7">
        <v>7.7334321460975106</v>
      </c>
      <c r="H1163" s="11">
        <f t="shared" si="422"/>
        <v>0.15466864292195021</v>
      </c>
      <c r="I1163" s="7">
        <f t="shared" si="423"/>
        <v>-4419599.7453058166</v>
      </c>
      <c r="J1163" s="7">
        <v>3693820.3114285707</v>
      </c>
      <c r="K1163" s="12">
        <v>0.11</v>
      </c>
      <c r="L1163" s="7">
        <v>-308798.3</v>
      </c>
      <c r="M1163" s="10">
        <f t="shared" si="424"/>
        <v>8.3598625261923867E-2</v>
      </c>
      <c r="N1163" s="12">
        <f t="shared" si="425"/>
        <v>0.19359862526192387</v>
      </c>
      <c r="O1163" s="7">
        <f t="shared" si="426"/>
        <v>-265175.98471834901</v>
      </c>
      <c r="P1163" s="11">
        <f t="shared" si="427"/>
        <v>7.1789086192932117E-2</v>
      </c>
      <c r="Q1163" s="12">
        <f t="shared" si="428"/>
        <v>0.1817890861929321</v>
      </c>
      <c r="R1163" s="12">
        <f t="shared" si="430"/>
        <v>-1.1809539068991765E-2</v>
      </c>
      <c r="S1163" s="12">
        <f t="shared" si="431"/>
        <v>-6.1000118430667438E-2</v>
      </c>
      <c r="T1163" s="7">
        <f t="shared" ref="T1163:T1216" si="433">IF(SUM(U1163:X1163)&lt;&gt;0,U1163-V1163-W1163+X1163,"")</f>
        <v>-5228245.3599999994</v>
      </c>
      <c r="U1163" s="7">
        <f t="shared" ref="U1163:X1216" si="434">IF(SUM($BC1163:$BF1163)&lt;&gt;0,BC1163,IF(SUM($AY1163:$BB1163)&lt;&gt;0,AY1163,IF(SUM($AU1163:$AX1163)&lt;&gt;0,AU1163,IF(SUM($AQ1163:$AT1163)&lt;&gt;0,AQ1163,""))))</f>
        <v>10295645.52</v>
      </c>
      <c r="V1163" s="7">
        <f t="shared" si="434"/>
        <v>14582283.199999999</v>
      </c>
      <c r="W1163" s="7">
        <f t="shared" si="434"/>
        <v>1328492</v>
      </c>
      <c r="X1163" s="7">
        <f t="shared" si="432"/>
        <v>386884.32</v>
      </c>
      <c r="Y1163" s="7" t="str">
        <f t="shared" ref="Y1163:Y1216" si="435">IF(SUM(AA1163:AC1163)&lt;&gt;0,AA1163-(AB1163/3)-(AC1163/3),"")</f>
        <v/>
      </c>
      <c r="Z1163" s="7" t="str">
        <f t="shared" ref="Z1163:Z1216" si="436">IF(SUM(AA1163:AC1163)&lt;&gt;0,AA1163-AB1163-AC1163,"")</f>
        <v/>
      </c>
      <c r="AA1163" s="7" t="str">
        <f t="shared" ref="AA1163:AB1216" si="437">IF(SUM($AN1163:$AP1163)&lt;&gt;0,AN1163,IF(SUM($AK1163:$AM1163)&lt;&gt;0,AK1163,IF(SUM($AH1163:$AJ1163)&lt;&gt;0,AH1163,IF(SUM($AE1163:$AG1163)&lt;&gt;0,AE1163,""))))</f>
        <v/>
      </c>
      <c r="AB1163" s="7" t="str">
        <f t="shared" si="437"/>
        <v/>
      </c>
      <c r="AC1163" s="8" t="str">
        <f t="shared" ref="AC1163:AC1216" si="438">IF(SUM($AN1163:$AP1163)&lt;&gt;0,AP1163,IF(SUM($AK1163:$AM1163)&lt;&gt;0,AM1163,IF(SUM($AH1163:$AJ1163)&lt;&gt;0,AJ1163,IF(SUM($AE1163:$AG1163)&lt;&gt;0,AG1163,""))))</f>
        <v/>
      </c>
      <c r="AE1163" s="9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>
        <v>7393077.96</v>
      </c>
      <c r="AR1163" s="7">
        <v>11498796.640000001</v>
      </c>
      <c r="AS1163" s="7">
        <v>1037913.68</v>
      </c>
      <c r="AT1163" s="7">
        <v>0</v>
      </c>
      <c r="AU1163" s="7">
        <v>8701677.5800000001</v>
      </c>
      <c r="AV1163" s="7">
        <v>12740952.26</v>
      </c>
      <c r="AW1163" s="7">
        <v>1637349.91</v>
      </c>
      <c r="AX1163" s="7">
        <v>405006.08000000002</v>
      </c>
      <c r="AY1163" s="7">
        <v>10295645.52</v>
      </c>
      <c r="AZ1163" s="7">
        <v>14582283.199999999</v>
      </c>
      <c r="BA1163" s="7">
        <v>1328492</v>
      </c>
      <c r="BB1163" s="7">
        <v>386884.32</v>
      </c>
      <c r="BC1163" s="7"/>
      <c r="BD1163" s="7"/>
      <c r="BE1163" s="7"/>
      <c r="BF1163" s="7"/>
    </row>
    <row r="1164" spans="1:58" hidden="1" x14ac:dyDescent="0.25">
      <c r="A1164" s="3" t="s">
        <v>1180</v>
      </c>
      <c r="B1164" s="3" t="str">
        <f t="shared" si="429"/>
        <v>RS</v>
      </c>
      <c r="C1164" s="3" t="s">
        <v>1529</v>
      </c>
      <c r="D1164" s="3">
        <v>7</v>
      </c>
      <c r="E1164" s="11">
        <f t="shared" si="420"/>
        <v>0</v>
      </c>
      <c r="F1164" s="11">
        <f t="shared" si="421"/>
        <v>1</v>
      </c>
      <c r="G1164" s="7">
        <v>11.835310236324558</v>
      </c>
      <c r="H1164" s="11">
        <f t="shared" si="422"/>
        <v>0.23670620472649115</v>
      </c>
      <c r="I1164" s="7">
        <f t="shared" si="423"/>
        <v>-16310631.333803803</v>
      </c>
      <c r="J1164" s="7">
        <v>4309126.9799999986</v>
      </c>
      <c r="K1164" s="12">
        <v>0.11</v>
      </c>
      <c r="L1164" s="7">
        <v>-771237.4</v>
      </c>
      <c r="M1164" s="10">
        <f t="shared" si="424"/>
        <v>0.17897764525843707</v>
      </c>
      <c r="N1164" s="12">
        <f t="shared" si="425"/>
        <v>0.28897764525843705</v>
      </c>
      <c r="O1164" s="7">
        <f t="shared" si="426"/>
        <v>-978637.88002822816</v>
      </c>
      <c r="P1164" s="11">
        <f t="shared" si="427"/>
        <v>0.2271081554501391</v>
      </c>
      <c r="Q1164" s="12">
        <f t="shared" si="428"/>
        <v>0.33710815545013911</v>
      </c>
      <c r="R1164" s="12">
        <f t="shared" si="430"/>
        <v>4.8130510191702058E-2</v>
      </c>
      <c r="S1164" s="12">
        <f t="shared" si="431"/>
        <v>0.16655444108369766</v>
      </c>
      <c r="T1164" s="7">
        <f t="shared" si="433"/>
        <v>-21368746.129999999</v>
      </c>
      <c r="U1164" s="7">
        <f t="shared" si="434"/>
        <v>15210690.130000001</v>
      </c>
      <c r="V1164" s="7">
        <f t="shared" si="434"/>
        <v>24199501.27</v>
      </c>
      <c r="W1164" s="7">
        <f t="shared" si="434"/>
        <v>14938737.439999999</v>
      </c>
      <c r="X1164" s="7">
        <f t="shared" si="432"/>
        <v>2558802.4500000002</v>
      </c>
      <c r="Y1164" s="7" t="str">
        <f t="shared" si="435"/>
        <v/>
      </c>
      <c r="Z1164" s="7" t="str">
        <f t="shared" si="436"/>
        <v/>
      </c>
      <c r="AA1164" s="7" t="str">
        <f t="shared" si="437"/>
        <v/>
      </c>
      <c r="AB1164" s="7" t="str">
        <f t="shared" si="437"/>
        <v/>
      </c>
      <c r="AC1164" s="8" t="str">
        <f t="shared" si="438"/>
        <v/>
      </c>
      <c r="AE1164" s="9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>
        <v>10660630.619999999</v>
      </c>
      <c r="AR1164" s="7">
        <v>22592248.579999998</v>
      </c>
      <c r="AS1164" s="7">
        <v>7683113.1200000001</v>
      </c>
      <c r="AT1164" s="7">
        <v>1976373</v>
      </c>
      <c r="AU1164" s="7">
        <v>12563523.310000001</v>
      </c>
      <c r="AV1164" s="7">
        <v>22585629.190000001</v>
      </c>
      <c r="AW1164" s="7">
        <v>10239506.42</v>
      </c>
      <c r="AX1164" s="7">
        <v>2666638.38</v>
      </c>
      <c r="AY1164" s="7">
        <v>15210690.130000001</v>
      </c>
      <c r="AZ1164" s="7">
        <v>24199501.27</v>
      </c>
      <c r="BA1164" s="7">
        <v>14938737.439999999</v>
      </c>
      <c r="BB1164" s="7">
        <v>2558802.4500000002</v>
      </c>
      <c r="BC1164" s="7"/>
      <c r="BD1164" s="7"/>
      <c r="BE1164" s="7"/>
      <c r="BF1164" s="7"/>
    </row>
    <row r="1165" spans="1:58" hidden="1" x14ac:dyDescent="0.25">
      <c r="A1165" s="3" t="s">
        <v>1456</v>
      </c>
      <c r="B1165" s="3" t="str">
        <f t="shared" si="429"/>
        <v>SP</v>
      </c>
      <c r="C1165" s="3" t="s">
        <v>1530</v>
      </c>
      <c r="D1165" s="3">
        <v>7</v>
      </c>
      <c r="E1165" s="11">
        <f t="shared" si="420"/>
        <v>0.24085479478078917</v>
      </c>
      <c r="F1165" s="11">
        <f t="shared" si="421"/>
        <v>0.75914520521921081</v>
      </c>
      <c r="G1165" s="7">
        <v>9.194527294638343</v>
      </c>
      <c r="H1165" s="11">
        <f t="shared" si="422"/>
        <v>0.1395996261996372</v>
      </c>
      <c r="I1165" s="7">
        <f t="shared" si="423"/>
        <v>-21180469.239096593</v>
      </c>
      <c r="J1165" s="7">
        <v>7059385.9900000002</v>
      </c>
      <c r="K1165" s="12">
        <v>0.11199999999999999</v>
      </c>
      <c r="L1165" s="7">
        <v>-1129501.76</v>
      </c>
      <c r="M1165" s="10">
        <f t="shared" si="424"/>
        <v>0.16000000022664859</v>
      </c>
      <c r="N1165" s="12">
        <f t="shared" si="425"/>
        <v>0.27200000022664861</v>
      </c>
      <c r="O1165" s="7">
        <f t="shared" si="426"/>
        <v>-1270828.1543457955</v>
      </c>
      <c r="P1165" s="11">
        <f t="shared" si="427"/>
        <v>0.18001964422203176</v>
      </c>
      <c r="Q1165" s="12">
        <f t="shared" si="428"/>
        <v>0.29201964422203175</v>
      </c>
      <c r="R1165" s="12">
        <f t="shared" si="430"/>
        <v>2.0019643995383141E-2</v>
      </c>
      <c r="S1165" s="12">
        <f t="shared" si="431"/>
        <v>7.3601632274637563E-2</v>
      </c>
      <c r="T1165" s="7">
        <f t="shared" si="433"/>
        <v>-24616992.140000001</v>
      </c>
      <c r="U1165" s="7">
        <f t="shared" si="434"/>
        <v>17611313.77</v>
      </c>
      <c r="V1165" s="7">
        <f t="shared" si="434"/>
        <v>18687871.550000001</v>
      </c>
      <c r="W1165" s="7">
        <f t="shared" si="434"/>
        <v>23540434.359999999</v>
      </c>
      <c r="X1165" s="7">
        <f t="shared" si="432"/>
        <v>0</v>
      </c>
      <c r="Y1165" s="7" t="str">
        <f t="shared" si="435"/>
        <v/>
      </c>
      <c r="Z1165" s="7" t="str">
        <f t="shared" si="436"/>
        <v/>
      </c>
      <c r="AA1165" s="7" t="str">
        <f t="shared" si="437"/>
        <v/>
      </c>
      <c r="AB1165" s="7" t="str">
        <f t="shared" si="437"/>
        <v/>
      </c>
      <c r="AC1165" s="8" t="str">
        <f t="shared" si="438"/>
        <v/>
      </c>
      <c r="AE1165" s="9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>
        <v>13253736.51</v>
      </c>
      <c r="AR1165" s="7">
        <v>17440701.82</v>
      </c>
      <c r="AS1165" s="7">
        <v>12493982.91</v>
      </c>
      <c r="AT1165" s="7">
        <v>0</v>
      </c>
      <c r="AU1165" s="7">
        <v>14270422.5</v>
      </c>
      <c r="AV1165" s="7">
        <v>16883040.73</v>
      </c>
      <c r="AW1165" s="7">
        <v>19478883.120000001</v>
      </c>
      <c r="AX1165" s="7">
        <v>0</v>
      </c>
      <c r="AY1165" s="7">
        <v>17611313.77</v>
      </c>
      <c r="AZ1165" s="7">
        <v>18687871.550000001</v>
      </c>
      <c r="BA1165" s="7">
        <v>23540434.359999999</v>
      </c>
      <c r="BB1165" s="7">
        <v>0</v>
      </c>
      <c r="BC1165" s="7"/>
      <c r="BD1165" s="7"/>
      <c r="BE1165" s="7"/>
      <c r="BF1165" s="7"/>
    </row>
    <row r="1166" spans="1:58" hidden="1" x14ac:dyDescent="0.25">
      <c r="A1166" s="3" t="s">
        <v>1457</v>
      </c>
      <c r="B1166" s="3" t="str">
        <f t="shared" si="429"/>
        <v>SP</v>
      </c>
      <c r="C1166" s="3" t="s">
        <v>1530</v>
      </c>
      <c r="D1166" s="3">
        <v>6</v>
      </c>
      <c r="E1166" s="11">
        <f t="shared" si="420"/>
        <v>0.37071949199624143</v>
      </c>
      <c r="F1166" s="11">
        <f t="shared" si="421"/>
        <v>0.62928050800375857</v>
      </c>
      <c r="G1166" s="7">
        <v>15.29454506149383</v>
      </c>
      <c r="H1166" s="11">
        <f t="shared" si="422"/>
        <v>0.19249118171966428</v>
      </c>
      <c r="I1166" s="7">
        <f t="shared" si="423"/>
        <v>-22717051.500443079</v>
      </c>
      <c r="J1166" s="7">
        <v>8882106.8699999992</v>
      </c>
      <c r="K1166" s="12">
        <v>0.1137</v>
      </c>
      <c r="L1166" s="7">
        <v>-1598779.24</v>
      </c>
      <c r="M1166" s="10">
        <f t="shared" si="424"/>
        <v>0.18000000038279207</v>
      </c>
      <c r="N1166" s="12">
        <f t="shared" si="425"/>
        <v>0.29370000038279209</v>
      </c>
      <c r="O1166" s="7">
        <f t="shared" si="426"/>
        <v>-1363023.0900265847</v>
      </c>
      <c r="P1166" s="11">
        <f t="shared" si="427"/>
        <v>0.15345718194748367</v>
      </c>
      <c r="Q1166" s="12">
        <f t="shared" si="428"/>
        <v>0.26715718194748367</v>
      </c>
      <c r="R1166" s="12">
        <f t="shared" si="430"/>
        <v>-2.6542818435308424E-2</v>
      </c>
      <c r="S1166" s="12">
        <f t="shared" si="431"/>
        <v>-9.0373913519625537E-2</v>
      </c>
      <c r="T1166" s="7">
        <f t="shared" si="433"/>
        <v>-28132264.300000004</v>
      </c>
      <c r="U1166" s="7">
        <f t="shared" si="434"/>
        <v>13668916.310000001</v>
      </c>
      <c r="V1166" s="7">
        <f t="shared" si="434"/>
        <v>17703085.57</v>
      </c>
      <c r="W1166" s="7">
        <f t="shared" si="434"/>
        <v>26000855.690000001</v>
      </c>
      <c r="X1166" s="7">
        <f t="shared" si="432"/>
        <v>1902760.65</v>
      </c>
      <c r="Y1166" s="7" t="str">
        <f t="shared" si="435"/>
        <v/>
      </c>
      <c r="Z1166" s="7" t="str">
        <f t="shared" si="436"/>
        <v/>
      </c>
      <c r="AA1166" s="7" t="str">
        <f t="shared" si="437"/>
        <v/>
      </c>
      <c r="AB1166" s="7" t="str">
        <f t="shared" si="437"/>
        <v/>
      </c>
      <c r="AC1166" s="8" t="str">
        <f t="shared" si="438"/>
        <v/>
      </c>
      <c r="AE1166" s="9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>
        <v>8060507.4500000002</v>
      </c>
      <c r="AR1166" s="7">
        <v>16036290.59</v>
      </c>
      <c r="AS1166" s="7">
        <v>22513243.300000001</v>
      </c>
      <c r="AT1166" s="7">
        <v>3261874.9</v>
      </c>
      <c r="AU1166" s="7">
        <v>10320862.52</v>
      </c>
      <c r="AV1166" s="7">
        <v>16978958.879999999</v>
      </c>
      <c r="AW1166" s="7">
        <v>25049495.280000001</v>
      </c>
      <c r="AX1166" s="7">
        <v>816736.77</v>
      </c>
      <c r="AY1166" s="7">
        <v>13668916.310000001</v>
      </c>
      <c r="AZ1166" s="7">
        <v>17703085.57</v>
      </c>
      <c r="BA1166" s="7">
        <v>26000855.690000001</v>
      </c>
      <c r="BB1166" s="7">
        <v>1902760.65</v>
      </c>
      <c r="BC1166" s="7"/>
      <c r="BD1166" s="7"/>
      <c r="BE1166" s="7"/>
      <c r="BF1166" s="7"/>
    </row>
    <row r="1167" spans="1:58" hidden="1" x14ac:dyDescent="0.25">
      <c r="A1167" s="3" t="s">
        <v>1307</v>
      </c>
      <c r="B1167" s="3" t="str">
        <f t="shared" si="429"/>
        <v>SC</v>
      </c>
      <c r="C1167" s="3" t="s">
        <v>1529</v>
      </c>
      <c r="D1167" s="3">
        <v>7</v>
      </c>
      <c r="E1167" s="11">
        <f t="shared" si="420"/>
        <v>0</v>
      </c>
      <c r="F1167" s="11">
        <f t="shared" si="421"/>
        <v>1</v>
      </c>
      <c r="G1167" s="7">
        <v>14.561787798011864</v>
      </c>
      <c r="H1167" s="11">
        <f t="shared" si="422"/>
        <v>0.29123575596023726</v>
      </c>
      <c r="I1167" s="7">
        <f t="shared" si="423"/>
        <v>-2938556.9185855882</v>
      </c>
      <c r="J1167" s="7">
        <v>4341450.3099999996</v>
      </c>
      <c r="K1167" s="12">
        <v>0.125</v>
      </c>
      <c r="L1167" s="7">
        <v>-213165.21</v>
      </c>
      <c r="M1167" s="10">
        <f t="shared" si="424"/>
        <v>4.9099999949095356E-2</v>
      </c>
      <c r="N1167" s="12">
        <f t="shared" si="425"/>
        <v>0.17409999994909536</v>
      </c>
      <c r="O1167" s="7">
        <f t="shared" si="426"/>
        <v>-176313.41511513529</v>
      </c>
      <c r="P1167" s="11">
        <f t="shared" si="427"/>
        <v>4.0611639550271694E-2</v>
      </c>
      <c r="Q1167" s="12">
        <f t="shared" si="428"/>
        <v>0.16561163955027169</v>
      </c>
      <c r="R1167" s="12">
        <f t="shared" si="430"/>
        <v>-8.4883603988236689E-3</v>
      </c>
      <c r="S1167" s="12">
        <f t="shared" si="431"/>
        <v>-4.8755659973035992E-2</v>
      </c>
      <c r="T1167" s="7">
        <f t="shared" si="433"/>
        <v>-4146028.7300000004</v>
      </c>
      <c r="U1167" s="7">
        <f t="shared" si="434"/>
        <v>15323321.49</v>
      </c>
      <c r="V1167" s="7">
        <f t="shared" si="434"/>
        <v>8918718.6500000004</v>
      </c>
      <c r="W1167" s="7">
        <f t="shared" si="434"/>
        <v>10550631.57</v>
      </c>
      <c r="X1167" s="7">
        <f t="shared" si="432"/>
        <v>0</v>
      </c>
      <c r="Y1167" s="7" t="str">
        <f t="shared" si="435"/>
        <v/>
      </c>
      <c r="Z1167" s="7" t="str">
        <f t="shared" si="436"/>
        <v/>
      </c>
      <c r="AA1167" s="7" t="str">
        <f t="shared" si="437"/>
        <v/>
      </c>
      <c r="AB1167" s="7" t="str">
        <f t="shared" si="437"/>
        <v/>
      </c>
      <c r="AC1167" s="8" t="str">
        <f t="shared" si="438"/>
        <v/>
      </c>
      <c r="AE1167" s="9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>
        <v>10418616.15</v>
      </c>
      <c r="AR1167" s="7">
        <v>8492003.7100000009</v>
      </c>
      <c r="AS1167" s="7">
        <v>3553094.65</v>
      </c>
      <c r="AT1167" s="7">
        <v>0</v>
      </c>
      <c r="AU1167" s="7">
        <v>11223201.699999999</v>
      </c>
      <c r="AV1167" s="7">
        <v>11405935.75</v>
      </c>
      <c r="AW1167" s="7">
        <v>2901091.87</v>
      </c>
      <c r="AX1167" s="7">
        <v>0</v>
      </c>
      <c r="AY1167" s="7">
        <v>15323321.49</v>
      </c>
      <c r="AZ1167" s="7">
        <v>8918718.6500000004</v>
      </c>
      <c r="BA1167" s="7">
        <v>10550631.57</v>
      </c>
      <c r="BB1167" s="7">
        <v>0</v>
      </c>
      <c r="BC1167" s="7"/>
      <c r="BD1167" s="7"/>
      <c r="BE1167" s="7"/>
      <c r="BF1167" s="7"/>
    </row>
    <row r="1168" spans="1:58" hidden="1" x14ac:dyDescent="0.25">
      <c r="A1168" s="3" t="s">
        <v>669</v>
      </c>
      <c r="B1168" s="3" t="str">
        <f t="shared" si="429"/>
        <v>PE</v>
      </c>
      <c r="C1168" s="3" t="s">
        <v>1528</v>
      </c>
      <c r="D1168" s="3">
        <v>7</v>
      </c>
      <c r="E1168" s="11">
        <f t="shared" si="420"/>
        <v>0.52372888250771699</v>
      </c>
      <c r="F1168" s="11">
        <f t="shared" si="421"/>
        <v>0.47627111749228301</v>
      </c>
      <c r="G1168" s="7">
        <v>17.045104734905632</v>
      </c>
      <c r="H1168" s="11">
        <f t="shared" si="422"/>
        <v>0.1623618215973302</v>
      </c>
      <c r="I1168" s="7">
        <f t="shared" si="423"/>
        <v>-17006836.340510912</v>
      </c>
      <c r="J1168" s="7">
        <v>2954910.27</v>
      </c>
      <c r="K1168" s="12">
        <v>0.1105</v>
      </c>
      <c r="L1168" s="7">
        <v>-410437.04</v>
      </c>
      <c r="M1168" s="10">
        <f t="shared" si="424"/>
        <v>0.13890000118345386</v>
      </c>
      <c r="N1168" s="12">
        <f t="shared" si="425"/>
        <v>0.24940000118345385</v>
      </c>
      <c r="O1168" s="7">
        <f t="shared" si="426"/>
        <v>-1020410.1804306547</v>
      </c>
      <c r="P1168" s="11">
        <f t="shared" si="427"/>
        <v>0.34532695993867002</v>
      </c>
      <c r="Q1168" s="12">
        <f t="shared" si="428"/>
        <v>0.45582695993867001</v>
      </c>
      <c r="R1168" s="12">
        <f t="shared" si="430"/>
        <v>0.20642695875521616</v>
      </c>
      <c r="S1168" s="12">
        <f t="shared" si="431"/>
        <v>0.82769429741651224</v>
      </c>
      <c r="T1168" s="7">
        <f t="shared" si="433"/>
        <v>-20303320.43</v>
      </c>
      <c r="U1168" s="7">
        <f t="shared" si="434"/>
        <v>1449816.84</v>
      </c>
      <c r="V1168" s="7">
        <f t="shared" si="434"/>
        <v>9669885.1099999994</v>
      </c>
      <c r="W1168" s="7">
        <f t="shared" si="434"/>
        <v>12826875.359999999</v>
      </c>
      <c r="X1168" s="7">
        <f t="shared" si="432"/>
        <v>743623.2</v>
      </c>
      <c r="Y1168" s="7" t="str">
        <f t="shared" si="435"/>
        <v/>
      </c>
      <c r="Z1168" s="7" t="str">
        <f t="shared" si="436"/>
        <v/>
      </c>
      <c r="AA1168" s="7" t="str">
        <f t="shared" si="437"/>
        <v/>
      </c>
      <c r="AB1168" s="7" t="str">
        <f t="shared" si="437"/>
        <v/>
      </c>
      <c r="AC1168" s="8" t="str">
        <f t="shared" si="438"/>
        <v/>
      </c>
      <c r="AE1168" s="9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>
        <v>1282328.7</v>
      </c>
      <c r="AR1168" s="7">
        <v>11671160.51</v>
      </c>
      <c r="AS1168" s="7">
        <v>11274754.970000001</v>
      </c>
      <c r="AT1168" s="7">
        <v>801971.83</v>
      </c>
      <c r="AU1168" s="7">
        <v>1449816.84</v>
      </c>
      <c r="AV1168" s="7">
        <v>9669885.1099999994</v>
      </c>
      <c r="AW1168" s="7">
        <v>12826875.359999999</v>
      </c>
      <c r="AX1168" s="7">
        <v>743623.2</v>
      </c>
      <c r="AY1168" s="7"/>
      <c r="AZ1168" s="7"/>
      <c r="BA1168" s="7"/>
      <c r="BB1168" s="7"/>
      <c r="BC1168" s="7"/>
      <c r="BD1168" s="7"/>
      <c r="BE1168" s="7"/>
      <c r="BF1168" s="7"/>
    </row>
    <row r="1169" spans="1:58" hidden="1" x14ac:dyDescent="0.25">
      <c r="A1169" s="3" t="s">
        <v>670</v>
      </c>
      <c r="B1169" s="3" t="str">
        <f t="shared" si="429"/>
        <v>PE</v>
      </c>
      <c r="C1169" s="3" t="s">
        <v>1528</v>
      </c>
      <c r="D1169" s="3">
        <v>5</v>
      </c>
      <c r="E1169" s="11">
        <f t="shared" si="420"/>
        <v>0</v>
      </c>
      <c r="F1169" s="11">
        <f t="shared" si="421"/>
        <v>1</v>
      </c>
      <c r="G1169" s="7">
        <v>15.153416228133892</v>
      </c>
      <c r="H1169" s="11">
        <f t="shared" si="422"/>
        <v>0.30306832456267785</v>
      </c>
      <c r="I1169" s="7">
        <f t="shared" si="423"/>
        <v>-2708554.6919356352</v>
      </c>
      <c r="J1169" s="7">
        <v>13893449.18</v>
      </c>
      <c r="K1169" s="12">
        <v>0.13980000000000001</v>
      </c>
      <c r="L1169" s="7">
        <v>-113926.28</v>
      </c>
      <c r="M1169" s="10">
        <f t="shared" si="424"/>
        <v>8.1999997642054206E-3</v>
      </c>
      <c r="N1169" s="12">
        <f t="shared" si="425"/>
        <v>0.14799999976420541</v>
      </c>
      <c r="O1169" s="7">
        <f t="shared" si="426"/>
        <v>-162513.28151613811</v>
      </c>
      <c r="P1169" s="11">
        <f t="shared" si="427"/>
        <v>1.1697115626987749E-2</v>
      </c>
      <c r="Q1169" s="12">
        <f t="shared" si="428"/>
        <v>0.15149711562698776</v>
      </c>
      <c r="R1169" s="12">
        <f t="shared" si="430"/>
        <v>3.4971158627823407E-3</v>
      </c>
      <c r="S1169" s="12">
        <f t="shared" si="431"/>
        <v>2.3629161272662014E-2</v>
      </c>
      <c r="T1169" s="7">
        <f t="shared" si="433"/>
        <v>-3886399.18</v>
      </c>
      <c r="U1169" s="7">
        <f t="shared" si="434"/>
        <v>23966791.140000001</v>
      </c>
      <c r="V1169" s="7">
        <f t="shared" si="434"/>
        <v>4483115.54</v>
      </c>
      <c r="W1169" s="7">
        <f t="shared" si="434"/>
        <v>23893547.670000002</v>
      </c>
      <c r="X1169" s="7">
        <f t="shared" si="432"/>
        <v>523472.89</v>
      </c>
      <c r="Y1169" s="7">
        <f t="shared" si="435"/>
        <v>-312100730.73333335</v>
      </c>
      <c r="Z1169" s="7">
        <f t="shared" si="436"/>
        <v>-936302192.20000005</v>
      </c>
      <c r="AA1169" s="7">
        <f t="shared" si="437"/>
        <v>0</v>
      </c>
      <c r="AB1169" s="7">
        <f t="shared" si="437"/>
        <v>711338325.69000006</v>
      </c>
      <c r="AC1169" s="8">
        <f t="shared" si="438"/>
        <v>224963866.50999999</v>
      </c>
      <c r="AE1169" s="9">
        <v>2660090.23</v>
      </c>
      <c r="AF1169" s="7">
        <v>403205896.64999998</v>
      </c>
      <c r="AG1169" s="7">
        <v>94823286.299999997</v>
      </c>
      <c r="AH1169" s="7">
        <v>1286631.3</v>
      </c>
      <c r="AI1169" s="7">
        <v>425613317.98000002</v>
      </c>
      <c r="AJ1169" s="7">
        <v>129634983.42</v>
      </c>
      <c r="AK1169" s="7">
        <v>0</v>
      </c>
      <c r="AL1169" s="7">
        <v>711338325.69000006</v>
      </c>
      <c r="AM1169" s="7">
        <v>224963866.50999999</v>
      </c>
      <c r="AN1169" s="7"/>
      <c r="AO1169" s="7"/>
      <c r="AP1169" s="7"/>
      <c r="AQ1169" s="7">
        <v>12118336.92</v>
      </c>
      <c r="AR1169" s="7">
        <v>8470208.9499999993</v>
      </c>
      <c r="AS1169" s="7">
        <v>841684.79</v>
      </c>
      <c r="AT1169" s="7">
        <v>0</v>
      </c>
      <c r="AU1169" s="7">
        <v>16037008.98</v>
      </c>
      <c r="AV1169" s="7">
        <v>10039973.84</v>
      </c>
      <c r="AW1169" s="7">
        <v>1001067.65</v>
      </c>
      <c r="AX1169" s="7">
        <v>0</v>
      </c>
      <c r="AY1169" s="7">
        <v>23966791.140000001</v>
      </c>
      <c r="AZ1169" s="7">
        <v>4483115.54</v>
      </c>
      <c r="BA1169" s="7">
        <v>23893547.670000002</v>
      </c>
      <c r="BB1169" s="7">
        <v>523472.89</v>
      </c>
      <c r="BC1169" s="7"/>
      <c r="BD1169" s="7"/>
      <c r="BE1169" s="7"/>
      <c r="BF1169" s="7"/>
    </row>
    <row r="1170" spans="1:58" hidden="1" x14ac:dyDescent="0.25">
      <c r="A1170" s="3" t="s">
        <v>671</v>
      </c>
      <c r="B1170" s="3" t="str">
        <f t="shared" si="429"/>
        <v>PE</v>
      </c>
      <c r="C1170" s="3" t="s">
        <v>1528</v>
      </c>
      <c r="D1170" s="3">
        <v>6</v>
      </c>
      <c r="E1170" s="11">
        <f t="shared" si="420"/>
        <v>0.42968414949117933</v>
      </c>
      <c r="F1170" s="11">
        <f t="shared" si="421"/>
        <v>0.57031585050882061</v>
      </c>
      <c r="G1170" s="7">
        <v>17.878807699235889</v>
      </c>
      <c r="H1170" s="11">
        <f t="shared" si="422"/>
        <v>0.20393134838146731</v>
      </c>
      <c r="I1170" s="7">
        <f t="shared" si="423"/>
        <v>-53871760.097255789</v>
      </c>
      <c r="J1170" s="7">
        <v>6539788.049999997</v>
      </c>
      <c r="K1170" s="12">
        <v>0.11</v>
      </c>
      <c r="L1170" s="7">
        <v>-645369.75</v>
      </c>
      <c r="M1170" s="10">
        <f t="shared" si="424"/>
        <v>9.8683588071329056E-2</v>
      </c>
      <c r="N1170" s="12">
        <f t="shared" si="425"/>
        <v>0.20868358807132906</v>
      </c>
      <c r="O1170" s="7">
        <f t="shared" si="426"/>
        <v>-3232305.6058353474</v>
      </c>
      <c r="P1170" s="11">
        <f t="shared" si="427"/>
        <v>0.49425234902457565</v>
      </c>
      <c r="Q1170" s="12">
        <f t="shared" si="428"/>
        <v>0.6042523490245757</v>
      </c>
      <c r="R1170" s="12">
        <f t="shared" si="430"/>
        <v>0.39556876095324667</v>
      </c>
      <c r="S1170" s="12">
        <f t="shared" si="431"/>
        <v>1.895543222201256</v>
      </c>
      <c r="T1170" s="7">
        <f t="shared" si="433"/>
        <v>-67672254.13000001</v>
      </c>
      <c r="U1170" s="7">
        <f t="shared" si="434"/>
        <v>52650.91</v>
      </c>
      <c r="V1170" s="7">
        <f t="shared" si="434"/>
        <v>38594559.170000002</v>
      </c>
      <c r="W1170" s="7">
        <f t="shared" si="434"/>
        <v>29130345.870000001</v>
      </c>
      <c r="X1170" s="7">
        <f t="shared" si="432"/>
        <v>0</v>
      </c>
      <c r="Y1170" s="7" t="str">
        <f t="shared" si="435"/>
        <v/>
      </c>
      <c r="Z1170" s="7" t="str">
        <f t="shared" si="436"/>
        <v/>
      </c>
      <c r="AA1170" s="7" t="str">
        <f t="shared" si="437"/>
        <v/>
      </c>
      <c r="AB1170" s="7" t="str">
        <f t="shared" si="437"/>
        <v/>
      </c>
      <c r="AC1170" s="8" t="str">
        <f t="shared" si="438"/>
        <v/>
      </c>
      <c r="AE1170" s="9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>
        <v>350283.1</v>
      </c>
      <c r="AR1170" s="7">
        <v>32616556.309999999</v>
      </c>
      <c r="AS1170" s="7">
        <v>28421439.600000001</v>
      </c>
      <c r="AT1170" s="7">
        <v>2364672.4500000002</v>
      </c>
      <c r="AU1170" s="7">
        <v>52650.91</v>
      </c>
      <c r="AV1170" s="7">
        <v>38594559.170000002</v>
      </c>
      <c r="AW1170" s="7">
        <v>29130345.870000001</v>
      </c>
      <c r="AX1170" s="7">
        <v>0</v>
      </c>
      <c r="AY1170" s="7"/>
      <c r="AZ1170" s="7"/>
      <c r="BA1170" s="7"/>
      <c r="BB1170" s="7"/>
      <c r="BC1170" s="7"/>
      <c r="BD1170" s="7"/>
      <c r="BE1170" s="7"/>
      <c r="BF1170" s="7"/>
    </row>
    <row r="1171" spans="1:58" hidden="1" x14ac:dyDescent="0.25">
      <c r="A1171" s="3" t="s">
        <v>1458</v>
      </c>
      <c r="B1171" s="3" t="str">
        <f t="shared" si="429"/>
        <v>SP</v>
      </c>
      <c r="C1171" s="3" t="s">
        <v>1530</v>
      </c>
      <c r="D1171" s="3">
        <v>6</v>
      </c>
      <c r="E1171" s="11">
        <f t="shared" si="420"/>
        <v>0</v>
      </c>
      <c r="F1171" s="11">
        <f t="shared" si="421"/>
        <v>1</v>
      </c>
      <c r="G1171" s="7">
        <v>16.785268157498489</v>
      </c>
      <c r="H1171" s="11">
        <f t="shared" si="422"/>
        <v>0.33570536314996979</v>
      </c>
      <c r="I1171" s="7">
        <f t="shared" si="423"/>
        <v>-57845429.99330844</v>
      </c>
      <c r="J1171" s="7">
        <v>34985473.848000005</v>
      </c>
      <c r="K1171" s="12">
        <v>0.11</v>
      </c>
      <c r="L1171" s="7">
        <v>-5204710.6500000004</v>
      </c>
      <c r="M1171" s="10">
        <f t="shared" si="424"/>
        <v>0.14876776208928025</v>
      </c>
      <c r="N1171" s="12">
        <f t="shared" si="425"/>
        <v>0.25876776208928026</v>
      </c>
      <c r="O1171" s="7">
        <f t="shared" si="426"/>
        <v>-3470725.7995985062</v>
      </c>
      <c r="P1171" s="11">
        <f t="shared" si="427"/>
        <v>9.9204767518017059E-2</v>
      </c>
      <c r="Q1171" s="12">
        <f t="shared" si="428"/>
        <v>0.20920476751801706</v>
      </c>
      <c r="R1171" s="12">
        <f t="shared" si="430"/>
        <v>-4.9562994571263203E-2</v>
      </c>
      <c r="S1171" s="12">
        <f t="shared" si="431"/>
        <v>-0.19153465706505957</v>
      </c>
      <c r="T1171" s="7">
        <f t="shared" si="433"/>
        <v>-87077972.310000002</v>
      </c>
      <c r="U1171" s="7">
        <f t="shared" si="434"/>
        <v>117665890.39</v>
      </c>
      <c r="V1171" s="7">
        <f t="shared" si="434"/>
        <v>89894141.760000005</v>
      </c>
      <c r="W1171" s="7">
        <f t="shared" si="434"/>
        <v>114849720.94</v>
      </c>
      <c r="X1171" s="7">
        <f t="shared" si="432"/>
        <v>0</v>
      </c>
      <c r="Y1171" s="7" t="str">
        <f t="shared" si="435"/>
        <v/>
      </c>
      <c r="Z1171" s="7" t="str">
        <f t="shared" si="436"/>
        <v/>
      </c>
      <c r="AA1171" s="7" t="str">
        <f t="shared" si="437"/>
        <v/>
      </c>
      <c r="AB1171" s="7" t="str">
        <f t="shared" si="437"/>
        <v/>
      </c>
      <c r="AC1171" s="8" t="str">
        <f t="shared" si="438"/>
        <v/>
      </c>
      <c r="AE1171" s="9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>
        <v>80666073.519999996</v>
      </c>
      <c r="AR1171" s="7">
        <v>66787619.68</v>
      </c>
      <c r="AS1171" s="7">
        <v>72030307.459999993</v>
      </c>
      <c r="AT1171" s="7">
        <v>0</v>
      </c>
      <c r="AU1171" s="7">
        <v>95489652.159999996</v>
      </c>
      <c r="AV1171" s="7">
        <v>76965543.519999996</v>
      </c>
      <c r="AW1171" s="7">
        <v>90033771.310000002</v>
      </c>
      <c r="AX1171" s="7">
        <v>0</v>
      </c>
      <c r="AY1171" s="7">
        <v>117665890.39</v>
      </c>
      <c r="AZ1171" s="7">
        <v>89894141.760000005</v>
      </c>
      <c r="BA1171" s="7">
        <v>114849720.94</v>
      </c>
      <c r="BB1171" s="7">
        <v>0</v>
      </c>
      <c r="BC1171" s="7"/>
      <c r="BD1171" s="7"/>
      <c r="BE1171" s="7"/>
      <c r="BF1171" s="7"/>
    </row>
    <row r="1172" spans="1:58" hidden="1" x14ac:dyDescent="0.25">
      <c r="A1172" s="3" t="s">
        <v>1181</v>
      </c>
      <c r="B1172" s="3" t="str">
        <f t="shared" si="429"/>
        <v>RS</v>
      </c>
      <c r="C1172" s="3" t="s">
        <v>1529</v>
      </c>
      <c r="D1172" s="3">
        <v>6</v>
      </c>
      <c r="E1172" s="11">
        <f t="shared" si="420"/>
        <v>0</v>
      </c>
      <c r="F1172" s="11">
        <f t="shared" si="421"/>
        <v>1</v>
      </c>
      <c r="G1172" s="7">
        <v>6.7275467862753766</v>
      </c>
      <c r="H1172" s="11">
        <f t="shared" si="422"/>
        <v>0.13455093572550753</v>
      </c>
      <c r="I1172" s="7">
        <f t="shared" si="423"/>
        <v>-42345784.671282768</v>
      </c>
      <c r="J1172" s="7">
        <v>10680517.122857142</v>
      </c>
      <c r="K1172" s="12">
        <v>0.11</v>
      </c>
      <c r="L1172" s="7">
        <v>-1494940.35</v>
      </c>
      <c r="M1172" s="10">
        <f t="shared" si="424"/>
        <v>0.1399689109435264</v>
      </c>
      <c r="N1172" s="12">
        <f t="shared" si="425"/>
        <v>0.24996891094352641</v>
      </c>
      <c r="O1172" s="7">
        <f t="shared" si="426"/>
        <v>-2540747.0802769661</v>
      </c>
      <c r="P1172" s="11">
        <f t="shared" si="427"/>
        <v>0.23788614830639321</v>
      </c>
      <c r="Q1172" s="12">
        <f t="shared" si="428"/>
        <v>0.34788614830639319</v>
      </c>
      <c r="R1172" s="12">
        <f t="shared" si="430"/>
        <v>9.7917237362866782E-2</v>
      </c>
      <c r="S1172" s="12">
        <f t="shared" si="431"/>
        <v>0.39171766198152724</v>
      </c>
      <c r="T1172" s="7">
        <f t="shared" si="433"/>
        <v>-48929262.75999999</v>
      </c>
      <c r="U1172" s="7">
        <f t="shared" si="434"/>
        <v>40692498.770000003</v>
      </c>
      <c r="V1172" s="7">
        <f t="shared" si="434"/>
        <v>69110066.599999994</v>
      </c>
      <c r="W1172" s="7">
        <f t="shared" si="434"/>
        <v>27554438.399999999</v>
      </c>
      <c r="X1172" s="7">
        <f t="shared" si="432"/>
        <v>7042743.4699999997</v>
      </c>
      <c r="Y1172" s="7" t="str">
        <f t="shared" si="435"/>
        <v/>
      </c>
      <c r="Z1172" s="7" t="str">
        <f t="shared" si="436"/>
        <v/>
      </c>
      <c r="AA1172" s="7" t="str">
        <f t="shared" si="437"/>
        <v/>
      </c>
      <c r="AB1172" s="7" t="str">
        <f t="shared" si="437"/>
        <v/>
      </c>
      <c r="AC1172" s="8" t="str">
        <f t="shared" si="438"/>
        <v/>
      </c>
      <c r="AE1172" s="9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>
        <v>30560098.620000001</v>
      </c>
      <c r="AR1172" s="7">
        <v>59518890.140000001</v>
      </c>
      <c r="AS1172" s="7">
        <v>12132414.07</v>
      </c>
      <c r="AT1172" s="7">
        <v>5979209.0300000003</v>
      </c>
      <c r="AU1172" s="7">
        <v>35650521.149999999</v>
      </c>
      <c r="AV1172" s="7">
        <v>68647004.159999996</v>
      </c>
      <c r="AW1172" s="7">
        <v>16336146.66</v>
      </c>
      <c r="AX1172" s="7">
        <v>6895033.0199999996</v>
      </c>
      <c r="AY1172" s="7">
        <v>40692498.770000003</v>
      </c>
      <c r="AZ1172" s="7">
        <v>69110066.599999994</v>
      </c>
      <c r="BA1172" s="7">
        <v>27554438.399999999</v>
      </c>
      <c r="BB1172" s="7">
        <v>7042743.4699999997</v>
      </c>
      <c r="BC1172" s="7"/>
      <c r="BD1172" s="7"/>
      <c r="BE1172" s="7"/>
      <c r="BF1172" s="7"/>
    </row>
    <row r="1173" spans="1:58" hidden="1" x14ac:dyDescent="0.25">
      <c r="A1173" s="3" t="s">
        <v>1308</v>
      </c>
      <c r="B1173" s="3" t="str">
        <f t="shared" si="429"/>
        <v>SC</v>
      </c>
      <c r="C1173" s="3" t="s">
        <v>1529</v>
      </c>
      <c r="D1173" s="3">
        <v>7</v>
      </c>
      <c r="E1173" s="11">
        <f t="shared" si="420"/>
        <v>0</v>
      </c>
      <c r="F1173" s="11">
        <f t="shared" si="421"/>
        <v>1</v>
      </c>
      <c r="G1173" s="7">
        <v>10.185066120200421</v>
      </c>
      <c r="H1173" s="11">
        <f t="shared" si="422"/>
        <v>0.20370132240400843</v>
      </c>
      <c r="I1173" s="7">
        <f t="shared" si="423"/>
        <v>-640105.9421744612</v>
      </c>
      <c r="J1173" s="7">
        <v>5143895.88857143</v>
      </c>
      <c r="K1173" s="12">
        <v>0.11</v>
      </c>
      <c r="L1173" s="7">
        <v>-57916.91</v>
      </c>
      <c r="M1173" s="10">
        <f t="shared" si="424"/>
        <v>1.1259347244697982E-2</v>
      </c>
      <c r="N1173" s="12">
        <f t="shared" si="425"/>
        <v>0.12125934724469799</v>
      </c>
      <c r="O1173" s="7">
        <f t="shared" si="426"/>
        <v>-38406.356530467674</v>
      </c>
      <c r="P1173" s="11">
        <f t="shared" si="427"/>
        <v>7.4663946087629588E-3</v>
      </c>
      <c r="Q1173" s="12">
        <f t="shared" si="428"/>
        <v>0.11746639460876296</v>
      </c>
      <c r="R1173" s="12">
        <f t="shared" si="430"/>
        <v>-3.7929526359350291E-3</v>
      </c>
      <c r="S1173" s="12">
        <f t="shared" si="431"/>
        <v>-3.127967222420347E-2</v>
      </c>
      <c r="T1173" s="7">
        <f t="shared" si="433"/>
        <v>-803851.56999999937</v>
      </c>
      <c r="U1173" s="7">
        <f t="shared" si="434"/>
        <v>18200444.98</v>
      </c>
      <c r="V1173" s="7">
        <f t="shared" si="434"/>
        <v>11212131.41</v>
      </c>
      <c r="W1173" s="7">
        <f t="shared" si="434"/>
        <v>7792165.1399999997</v>
      </c>
      <c r="X1173" s="7">
        <f t="shared" si="432"/>
        <v>0</v>
      </c>
      <c r="Y1173" s="7" t="str">
        <f t="shared" si="435"/>
        <v/>
      </c>
      <c r="Z1173" s="7" t="str">
        <f t="shared" si="436"/>
        <v/>
      </c>
      <c r="AA1173" s="7" t="str">
        <f t="shared" si="437"/>
        <v/>
      </c>
      <c r="AB1173" s="7" t="str">
        <f t="shared" si="437"/>
        <v/>
      </c>
      <c r="AC1173" s="8" t="str">
        <f t="shared" si="438"/>
        <v/>
      </c>
      <c r="AE1173" s="9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>
        <v>12195475.380000001</v>
      </c>
      <c r="AR1173" s="7">
        <v>7157905.8300000001</v>
      </c>
      <c r="AS1173" s="7">
        <v>5730881.4800000004</v>
      </c>
      <c r="AT1173" s="7">
        <v>0</v>
      </c>
      <c r="AU1173" s="7">
        <v>14494137.42</v>
      </c>
      <c r="AV1173" s="7">
        <v>8099029.7699999996</v>
      </c>
      <c r="AW1173" s="7">
        <v>7066026.6100000003</v>
      </c>
      <c r="AX1173" s="7">
        <v>0</v>
      </c>
      <c r="AY1173" s="7">
        <v>18200444.98</v>
      </c>
      <c r="AZ1173" s="7">
        <v>11212131.41</v>
      </c>
      <c r="BA1173" s="7">
        <v>7792165.1399999997</v>
      </c>
      <c r="BB1173" s="7">
        <v>0</v>
      </c>
      <c r="BC1173" s="7"/>
      <c r="BD1173" s="7"/>
      <c r="BE1173" s="7"/>
      <c r="BF1173" s="7"/>
    </row>
    <row r="1174" spans="1:58" hidden="1" x14ac:dyDescent="0.25">
      <c r="A1174" s="3" t="s">
        <v>1182</v>
      </c>
      <c r="B1174" s="3" t="str">
        <f t="shared" si="429"/>
        <v>RS</v>
      </c>
      <c r="C1174" s="3" t="s">
        <v>1529</v>
      </c>
      <c r="D1174" s="3">
        <v>7</v>
      </c>
      <c r="E1174" s="11">
        <f t="shared" si="420"/>
        <v>0</v>
      </c>
      <c r="F1174" s="11">
        <f t="shared" si="421"/>
        <v>1</v>
      </c>
      <c r="G1174" s="7">
        <v>12.412563441080929</v>
      </c>
      <c r="H1174" s="11">
        <f t="shared" si="422"/>
        <v>0.24825126882161858</v>
      </c>
      <c r="I1174" s="7">
        <f t="shared" si="423"/>
        <v>-11953621.254928274</v>
      </c>
      <c r="J1174" s="7">
        <v>4156374.8759999997</v>
      </c>
      <c r="K1174" s="12">
        <v>0.11</v>
      </c>
      <c r="L1174" s="7">
        <v>-683776.3</v>
      </c>
      <c r="M1174" s="10">
        <f t="shared" si="424"/>
        <v>0.16451266317393651</v>
      </c>
      <c r="N1174" s="12">
        <f t="shared" si="425"/>
        <v>0.27451266317393652</v>
      </c>
      <c r="O1174" s="7">
        <f t="shared" si="426"/>
        <v>-717217.27529569645</v>
      </c>
      <c r="P1174" s="11">
        <f t="shared" si="427"/>
        <v>0.17255837038114569</v>
      </c>
      <c r="Q1174" s="12">
        <f t="shared" si="428"/>
        <v>0.28255837038114567</v>
      </c>
      <c r="R1174" s="12">
        <f t="shared" si="430"/>
        <v>8.0457072072091518E-3</v>
      </c>
      <c r="S1174" s="12">
        <f t="shared" si="431"/>
        <v>2.9309056690442148E-2</v>
      </c>
      <c r="T1174" s="7">
        <f t="shared" si="433"/>
        <v>-15901086.039999999</v>
      </c>
      <c r="U1174" s="7">
        <f t="shared" si="434"/>
        <v>17346073</v>
      </c>
      <c r="V1174" s="7">
        <f t="shared" si="434"/>
        <v>18040931.989999998</v>
      </c>
      <c r="W1174" s="7">
        <f t="shared" si="434"/>
        <v>15206227.050000001</v>
      </c>
      <c r="X1174" s="7">
        <f t="shared" si="432"/>
        <v>0</v>
      </c>
      <c r="Y1174" s="7" t="str">
        <f t="shared" si="435"/>
        <v/>
      </c>
      <c r="Z1174" s="7" t="str">
        <f t="shared" si="436"/>
        <v/>
      </c>
      <c r="AA1174" s="7" t="str">
        <f t="shared" si="437"/>
        <v/>
      </c>
      <c r="AB1174" s="7" t="str">
        <f t="shared" si="437"/>
        <v/>
      </c>
      <c r="AC1174" s="8" t="str">
        <f t="shared" si="438"/>
        <v/>
      </c>
      <c r="AE1174" s="9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>
        <v>12712658.84</v>
      </c>
      <c r="AR1174" s="7">
        <v>19658015.460000001</v>
      </c>
      <c r="AS1174" s="7">
        <v>5464970.7699999996</v>
      </c>
      <c r="AT1174" s="7">
        <v>0</v>
      </c>
      <c r="AU1174" s="7">
        <v>14838034.310000001</v>
      </c>
      <c r="AV1174" s="7">
        <v>19875832.390000001</v>
      </c>
      <c r="AW1174" s="7">
        <v>9115488.5199999996</v>
      </c>
      <c r="AX1174" s="7">
        <v>0</v>
      </c>
      <c r="AY1174" s="7">
        <v>17346073</v>
      </c>
      <c r="AZ1174" s="7">
        <v>18040931.989999998</v>
      </c>
      <c r="BA1174" s="7">
        <v>15206227.050000001</v>
      </c>
      <c r="BB1174" s="7">
        <v>0</v>
      </c>
      <c r="BC1174" s="7"/>
      <c r="BD1174" s="7"/>
      <c r="BE1174" s="7"/>
      <c r="BF1174" s="7"/>
    </row>
    <row r="1175" spans="1:58" hidden="1" x14ac:dyDescent="0.25">
      <c r="A1175" s="3" t="s">
        <v>1183</v>
      </c>
      <c r="B1175" s="3" t="str">
        <f t="shared" si="429"/>
        <v>RS</v>
      </c>
      <c r="C1175" s="3" t="s">
        <v>1529</v>
      </c>
      <c r="D1175" s="3">
        <v>7</v>
      </c>
      <c r="E1175" s="11">
        <f t="shared" si="420"/>
        <v>0</v>
      </c>
      <c r="F1175" s="11">
        <f t="shared" si="421"/>
        <v>1</v>
      </c>
      <c r="G1175" s="7">
        <v>12.52014793975105</v>
      </c>
      <c r="H1175" s="11">
        <f t="shared" si="422"/>
        <v>0.250402958795021</v>
      </c>
      <c r="I1175" s="7">
        <f t="shared" si="423"/>
        <v>-23323265.671990413</v>
      </c>
      <c r="J1175" s="7">
        <v>9012853.5</v>
      </c>
      <c r="K1175" s="12">
        <v>0.1222</v>
      </c>
      <c r="L1175" s="7">
        <v>-2164755.83</v>
      </c>
      <c r="M1175" s="10">
        <f t="shared" si="424"/>
        <v>0.24018540077235251</v>
      </c>
      <c r="N1175" s="12">
        <f t="shared" si="425"/>
        <v>0.36238540077235248</v>
      </c>
      <c r="O1175" s="7">
        <f t="shared" si="426"/>
        <v>-1399395.9403194247</v>
      </c>
      <c r="P1175" s="11">
        <f t="shared" si="427"/>
        <v>0.1552666911005959</v>
      </c>
      <c r="Q1175" s="12">
        <f t="shared" si="428"/>
        <v>0.27746669110059591</v>
      </c>
      <c r="R1175" s="12">
        <f t="shared" si="430"/>
        <v>-8.4918709671756576E-2</v>
      </c>
      <c r="S1175" s="12">
        <f t="shared" si="431"/>
        <v>-0.23433259036034348</v>
      </c>
      <c r="T1175" s="7">
        <f t="shared" si="433"/>
        <v>-31114404.66</v>
      </c>
      <c r="U1175" s="7">
        <f t="shared" si="434"/>
        <v>18930507.800000001</v>
      </c>
      <c r="V1175" s="7">
        <f t="shared" si="434"/>
        <v>33387673.670000002</v>
      </c>
      <c r="W1175" s="7">
        <f t="shared" si="434"/>
        <v>17713526.140000001</v>
      </c>
      <c r="X1175" s="7">
        <f t="shared" si="432"/>
        <v>1056287.3500000001</v>
      </c>
      <c r="Y1175" s="7" t="str">
        <f t="shared" si="435"/>
        <v/>
      </c>
      <c r="Z1175" s="7" t="str">
        <f t="shared" si="436"/>
        <v/>
      </c>
      <c r="AA1175" s="7" t="str">
        <f t="shared" si="437"/>
        <v/>
      </c>
      <c r="AB1175" s="7" t="str">
        <f t="shared" si="437"/>
        <v/>
      </c>
      <c r="AC1175" s="8" t="str">
        <f t="shared" si="438"/>
        <v/>
      </c>
      <c r="AE1175" s="9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>
        <v>10748465.779999999</v>
      </c>
      <c r="AR1175" s="7">
        <v>26949854.800000001</v>
      </c>
      <c r="AS1175" s="7">
        <v>13245873.970000001</v>
      </c>
      <c r="AT1175" s="7">
        <v>911515.35</v>
      </c>
      <c r="AU1175" s="7">
        <v>14325623.74</v>
      </c>
      <c r="AV1175" s="7">
        <v>29214485.93</v>
      </c>
      <c r="AW1175" s="7">
        <v>16329961.48</v>
      </c>
      <c r="AX1175" s="7">
        <v>994251.57</v>
      </c>
      <c r="AY1175" s="7">
        <v>18930507.800000001</v>
      </c>
      <c r="AZ1175" s="7">
        <v>33387673.670000002</v>
      </c>
      <c r="BA1175" s="7">
        <v>17713526.140000001</v>
      </c>
      <c r="BB1175" s="7">
        <v>1056287.3500000001</v>
      </c>
      <c r="BC1175" s="7"/>
      <c r="BD1175" s="7"/>
      <c r="BE1175" s="7"/>
      <c r="BF1175" s="7"/>
    </row>
    <row r="1176" spans="1:58" hidden="1" x14ac:dyDescent="0.25">
      <c r="A1176" s="3" t="s">
        <v>1184</v>
      </c>
      <c r="B1176" s="3" t="str">
        <f t="shared" si="429"/>
        <v>RS</v>
      </c>
      <c r="C1176" s="3" t="s">
        <v>1529</v>
      </c>
      <c r="D1176" s="3">
        <v>6</v>
      </c>
      <c r="E1176" s="11">
        <f t="shared" si="420"/>
        <v>0</v>
      </c>
      <c r="F1176" s="11">
        <f t="shared" si="421"/>
        <v>1</v>
      </c>
      <c r="G1176" s="7">
        <v>7.3737498241815178</v>
      </c>
      <c r="H1176" s="11">
        <f t="shared" si="422"/>
        <v>0.14747499648363036</v>
      </c>
      <c r="I1176" s="7">
        <f t="shared" si="423"/>
        <v>-39037679.832386374</v>
      </c>
      <c r="J1176" s="7">
        <v>10854776.99</v>
      </c>
      <c r="K1176" s="12">
        <v>0.11</v>
      </c>
      <c r="L1176" s="7">
        <v>-1368787.38</v>
      </c>
      <c r="M1176" s="10">
        <f t="shared" si="424"/>
        <v>0.12610000014380765</v>
      </c>
      <c r="N1176" s="12">
        <f t="shared" si="425"/>
        <v>0.23610000014380766</v>
      </c>
      <c r="O1176" s="7">
        <f t="shared" si="426"/>
        <v>-2342260.7899431824</v>
      </c>
      <c r="P1176" s="11">
        <f t="shared" si="427"/>
        <v>0.21578156714790162</v>
      </c>
      <c r="Q1176" s="12">
        <f t="shared" si="428"/>
        <v>0.32578156714790163</v>
      </c>
      <c r="R1176" s="12">
        <f t="shared" si="430"/>
        <v>8.9681567004093965E-2</v>
      </c>
      <c r="S1176" s="12">
        <f t="shared" si="431"/>
        <v>0.37984568805366048</v>
      </c>
      <c r="T1176" s="7">
        <f t="shared" si="433"/>
        <v>-45790656.780000001</v>
      </c>
      <c r="U1176" s="7">
        <f t="shared" si="434"/>
        <v>28551600.59</v>
      </c>
      <c r="V1176" s="7">
        <f t="shared" si="434"/>
        <v>49768383.439999998</v>
      </c>
      <c r="W1176" s="7">
        <f t="shared" si="434"/>
        <v>24573873.93</v>
      </c>
      <c r="X1176" s="7">
        <f t="shared" si="432"/>
        <v>0</v>
      </c>
      <c r="Y1176" s="7" t="str">
        <f t="shared" si="435"/>
        <v/>
      </c>
      <c r="Z1176" s="7" t="str">
        <f t="shared" si="436"/>
        <v/>
      </c>
      <c r="AA1176" s="7" t="str">
        <f t="shared" si="437"/>
        <v/>
      </c>
      <c r="AB1176" s="7" t="str">
        <f t="shared" si="437"/>
        <v/>
      </c>
      <c r="AC1176" s="8" t="str">
        <f t="shared" si="438"/>
        <v/>
      </c>
      <c r="AE1176" s="9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>
        <v>19414354.390000001</v>
      </c>
      <c r="AR1176" s="7">
        <v>-12695469.76</v>
      </c>
      <c r="AS1176" s="7">
        <v>939115.87</v>
      </c>
      <c r="AT1176" s="7">
        <v>0</v>
      </c>
      <c r="AU1176" s="7">
        <v>23301798.690000001</v>
      </c>
      <c r="AV1176" s="7">
        <v>47657556.75</v>
      </c>
      <c r="AW1176" s="7">
        <v>14373408.960000001</v>
      </c>
      <c r="AX1176" s="7">
        <v>0</v>
      </c>
      <c r="AY1176" s="7">
        <v>28551600.59</v>
      </c>
      <c r="AZ1176" s="7">
        <v>49768383.439999998</v>
      </c>
      <c r="BA1176" s="7">
        <v>24573873.93</v>
      </c>
      <c r="BB1176" s="7">
        <v>0</v>
      </c>
      <c r="BC1176" s="7"/>
      <c r="BD1176" s="7"/>
      <c r="BE1176" s="7"/>
      <c r="BF1176" s="7"/>
    </row>
    <row r="1177" spans="1:58" hidden="1" x14ac:dyDescent="0.25">
      <c r="A1177" s="3" t="s">
        <v>229</v>
      </c>
      <c r="B1177" s="3" t="str">
        <f t="shared" si="429"/>
        <v>GO</v>
      </c>
      <c r="C1177" s="3" t="s">
        <v>1526</v>
      </c>
      <c r="D1177" s="3">
        <v>7</v>
      </c>
      <c r="E1177" s="11">
        <f t="shared" si="420"/>
        <v>0.30700606686062071</v>
      </c>
      <c r="F1177" s="11">
        <f t="shared" si="421"/>
        <v>0.69299393313937929</v>
      </c>
      <c r="G1177" s="7">
        <v>16.634546764775358</v>
      </c>
      <c r="H1177" s="11">
        <f t="shared" si="422"/>
        <v>0.23055279977025225</v>
      </c>
      <c r="I1177" s="7">
        <f t="shared" si="423"/>
        <v>-16133599.769922743</v>
      </c>
      <c r="J1177" s="7">
        <v>5966169.6900000004</v>
      </c>
      <c r="K1177" s="12">
        <v>0.11</v>
      </c>
      <c r="L1177" s="7">
        <v>-45123.34</v>
      </c>
      <c r="M1177" s="10">
        <f t="shared" si="424"/>
        <v>7.5632009052025457E-3</v>
      </c>
      <c r="N1177" s="12">
        <f t="shared" si="425"/>
        <v>0.11756320090520254</v>
      </c>
      <c r="O1177" s="7">
        <f t="shared" si="426"/>
        <v>-968015.9861953645</v>
      </c>
      <c r="P1177" s="11">
        <f t="shared" si="427"/>
        <v>0.16225083034729515</v>
      </c>
      <c r="Q1177" s="12">
        <f t="shared" si="428"/>
        <v>0.27225083034729514</v>
      </c>
      <c r="R1177" s="12">
        <f t="shared" si="430"/>
        <v>0.15468762944209258</v>
      </c>
      <c r="S1177" s="12">
        <f t="shared" si="431"/>
        <v>1.3157827300638525</v>
      </c>
      <c r="T1177" s="7">
        <f t="shared" si="433"/>
        <v>-20967780.200000003</v>
      </c>
      <c r="U1177" s="7">
        <f t="shared" si="434"/>
        <v>4664122.3499999996</v>
      </c>
      <c r="V1177" s="7">
        <f t="shared" si="434"/>
        <v>14530544.470000001</v>
      </c>
      <c r="W1177" s="7">
        <f t="shared" si="434"/>
        <v>11101358.08</v>
      </c>
      <c r="X1177" s="7">
        <f t="shared" si="432"/>
        <v>0</v>
      </c>
      <c r="Y1177" s="7" t="str">
        <f t="shared" si="435"/>
        <v/>
      </c>
      <c r="Z1177" s="7" t="str">
        <f t="shared" si="436"/>
        <v/>
      </c>
      <c r="AA1177" s="7" t="str">
        <f t="shared" si="437"/>
        <v/>
      </c>
      <c r="AB1177" s="7" t="str">
        <f t="shared" si="437"/>
        <v/>
      </c>
      <c r="AC1177" s="8" t="str">
        <f t="shared" si="438"/>
        <v/>
      </c>
      <c r="AE1177" s="9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>
        <v>3071322.66</v>
      </c>
      <c r="AR1177" s="7">
        <v>17754542.100000001</v>
      </c>
      <c r="AS1177" s="7">
        <v>7124570.7000000002</v>
      </c>
      <c r="AT1177" s="7">
        <v>374584.97</v>
      </c>
      <c r="AU1177" s="7">
        <v>3767557.85</v>
      </c>
      <c r="AV1177" s="7">
        <v>20345756.620000001</v>
      </c>
      <c r="AW1177" s="7">
        <v>7898075.3899999997</v>
      </c>
      <c r="AX1177" s="7">
        <v>140670.88</v>
      </c>
      <c r="AY1177" s="7">
        <v>4664122.3499999996</v>
      </c>
      <c r="AZ1177" s="7">
        <v>14530544.470000001</v>
      </c>
      <c r="BA1177" s="7">
        <v>11101358.08</v>
      </c>
      <c r="BB1177" s="7">
        <v>0</v>
      </c>
      <c r="BC1177" s="7"/>
      <c r="BD1177" s="7"/>
      <c r="BE1177" s="7"/>
      <c r="BF1177" s="7"/>
    </row>
    <row r="1178" spans="1:58" hidden="1" x14ac:dyDescent="0.25">
      <c r="A1178" s="3" t="s">
        <v>1459</v>
      </c>
      <c r="B1178" s="3" t="str">
        <f t="shared" si="429"/>
        <v>SP</v>
      </c>
      <c r="C1178" s="3" t="s">
        <v>1530</v>
      </c>
      <c r="D1178" s="3">
        <v>7</v>
      </c>
      <c r="E1178" s="11">
        <f t="shared" si="420"/>
        <v>0</v>
      </c>
      <c r="F1178" s="11">
        <f t="shared" si="421"/>
        <v>1</v>
      </c>
      <c r="G1178" s="7">
        <v>17.730799384396025</v>
      </c>
      <c r="H1178" s="11">
        <f t="shared" si="422"/>
        <v>0.35461598768792052</v>
      </c>
      <c r="I1178" s="7">
        <f t="shared" si="423"/>
        <v>-8196180.2110472582</v>
      </c>
      <c r="J1178" s="7">
        <v>7779299.8399999999</v>
      </c>
      <c r="K1178" s="12">
        <v>0.11</v>
      </c>
      <c r="L1178" s="7">
        <v>-583447.49</v>
      </c>
      <c r="M1178" s="10">
        <f t="shared" si="424"/>
        <v>7.5000000257092553E-2</v>
      </c>
      <c r="N1178" s="12">
        <f t="shared" si="425"/>
        <v>0.18500000025709257</v>
      </c>
      <c r="O1178" s="7">
        <f t="shared" si="426"/>
        <v>-491770.81266283547</v>
      </c>
      <c r="P1178" s="11">
        <f t="shared" si="427"/>
        <v>6.3215305075943112E-2</v>
      </c>
      <c r="Q1178" s="12">
        <f t="shared" si="428"/>
        <v>0.17321530507594313</v>
      </c>
      <c r="R1178" s="12">
        <f t="shared" si="430"/>
        <v>-1.178469518114944E-2</v>
      </c>
      <c r="S1178" s="12">
        <f t="shared" si="431"/>
        <v>-6.3701054944715563E-2</v>
      </c>
      <c r="T1178" s="7">
        <f t="shared" si="433"/>
        <v>-12699695.150000002</v>
      </c>
      <c r="U1178" s="7">
        <f t="shared" si="434"/>
        <v>27775318.969999999</v>
      </c>
      <c r="V1178" s="7">
        <f t="shared" si="434"/>
        <v>23547528.73</v>
      </c>
      <c r="W1178" s="7">
        <f t="shared" si="434"/>
        <v>16927485.390000001</v>
      </c>
      <c r="X1178" s="7">
        <f t="shared" si="432"/>
        <v>0</v>
      </c>
      <c r="Y1178" s="7" t="str">
        <f t="shared" si="435"/>
        <v/>
      </c>
      <c r="Z1178" s="7" t="str">
        <f t="shared" si="436"/>
        <v/>
      </c>
      <c r="AA1178" s="7" t="str">
        <f t="shared" si="437"/>
        <v/>
      </c>
      <c r="AB1178" s="7" t="str">
        <f t="shared" si="437"/>
        <v/>
      </c>
      <c r="AC1178" s="8" t="str">
        <f t="shared" si="438"/>
        <v/>
      </c>
      <c r="AE1178" s="9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>
        <v>19876298.18</v>
      </c>
      <c r="AR1178" s="7">
        <v>14268352.210000001</v>
      </c>
      <c r="AS1178" s="7">
        <v>9098078.3100000005</v>
      </c>
      <c r="AT1178" s="7">
        <v>0</v>
      </c>
      <c r="AU1178" s="7">
        <v>22931843.969999999</v>
      </c>
      <c r="AV1178" s="7">
        <v>19279991.949999999</v>
      </c>
      <c r="AW1178" s="7">
        <v>13425326.289999999</v>
      </c>
      <c r="AX1178" s="7">
        <v>0</v>
      </c>
      <c r="AY1178" s="7">
        <v>27775318.969999999</v>
      </c>
      <c r="AZ1178" s="7">
        <v>23547528.73</v>
      </c>
      <c r="BA1178" s="7">
        <v>16927485.390000001</v>
      </c>
      <c r="BB1178" s="7">
        <v>0</v>
      </c>
      <c r="BC1178" s="7"/>
      <c r="BD1178" s="7"/>
      <c r="BE1178" s="7"/>
      <c r="BF1178" s="7"/>
    </row>
    <row r="1179" spans="1:58" hidden="1" x14ac:dyDescent="0.25">
      <c r="A1179" s="3" t="s">
        <v>1185</v>
      </c>
      <c r="B1179" s="3" t="str">
        <f t="shared" si="429"/>
        <v>RS</v>
      </c>
      <c r="C1179" s="3" t="s">
        <v>1529</v>
      </c>
      <c r="D1179" s="3">
        <v>7</v>
      </c>
      <c r="E1179" s="11">
        <f t="shared" si="420"/>
        <v>0.24971706708310992</v>
      </c>
      <c r="F1179" s="11">
        <f t="shared" si="421"/>
        <v>0.75028293291689008</v>
      </c>
      <c r="G1179" s="7">
        <v>11.804001461341528</v>
      </c>
      <c r="H1179" s="11">
        <f t="shared" si="422"/>
        <v>0.17712681673141156</v>
      </c>
      <c r="I1179" s="7">
        <f t="shared" si="423"/>
        <v>-33430808.862112813</v>
      </c>
      <c r="J1179" s="7">
        <v>11830139.434285715</v>
      </c>
      <c r="K1179" s="12">
        <v>0.11</v>
      </c>
      <c r="L1179" s="7">
        <v>-2246027.19</v>
      </c>
      <c r="M1179" s="10">
        <f t="shared" si="424"/>
        <v>0.1898563582007021</v>
      </c>
      <c r="N1179" s="12">
        <f t="shared" si="425"/>
        <v>0.29985635820070211</v>
      </c>
      <c r="O1179" s="7">
        <f t="shared" si="426"/>
        <v>-2005848.5317267687</v>
      </c>
      <c r="P1179" s="11">
        <f t="shared" si="427"/>
        <v>0.16955409045420761</v>
      </c>
      <c r="Q1179" s="12">
        <f t="shared" si="428"/>
        <v>0.27955409045420759</v>
      </c>
      <c r="R1179" s="12">
        <f t="shared" si="430"/>
        <v>-2.0302267746494518E-2</v>
      </c>
      <c r="S1179" s="12">
        <f t="shared" si="431"/>
        <v>-6.7706644168957886E-2</v>
      </c>
      <c r="T1179" s="7">
        <f t="shared" si="433"/>
        <v>-40626927.140000001</v>
      </c>
      <c r="U1179" s="7">
        <f t="shared" si="434"/>
        <v>18425128.48</v>
      </c>
      <c r="V1179" s="7">
        <f t="shared" si="434"/>
        <v>30481690.050000001</v>
      </c>
      <c r="W1179" s="7">
        <f t="shared" si="434"/>
        <v>32011792.120000001</v>
      </c>
      <c r="X1179" s="7">
        <f t="shared" si="432"/>
        <v>3441426.55</v>
      </c>
      <c r="Y1179" s="7" t="str">
        <f t="shared" si="435"/>
        <v/>
      </c>
      <c r="Z1179" s="7" t="str">
        <f t="shared" si="436"/>
        <v/>
      </c>
      <c r="AA1179" s="7" t="str">
        <f t="shared" si="437"/>
        <v/>
      </c>
      <c r="AB1179" s="7" t="str">
        <f t="shared" si="437"/>
        <v/>
      </c>
      <c r="AC1179" s="8" t="str">
        <f t="shared" si="438"/>
        <v/>
      </c>
      <c r="AE1179" s="9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>
        <v>11069417.689999999</v>
      </c>
      <c r="AR1179" s="7">
        <v>22626390.09</v>
      </c>
      <c r="AS1179" s="7">
        <v>22930721.960000001</v>
      </c>
      <c r="AT1179" s="7">
        <v>2713294.19</v>
      </c>
      <c r="AU1179" s="7">
        <v>14007006.640000001</v>
      </c>
      <c r="AV1179" s="7">
        <v>27963501.719999999</v>
      </c>
      <c r="AW1179" s="7">
        <v>27034011.379999999</v>
      </c>
      <c r="AX1179" s="7">
        <v>2569860.25</v>
      </c>
      <c r="AY1179" s="7">
        <v>18425128.48</v>
      </c>
      <c r="AZ1179" s="7">
        <v>30481690.050000001</v>
      </c>
      <c r="BA1179" s="7">
        <v>32011792.120000001</v>
      </c>
      <c r="BB1179" s="7">
        <v>3441426.55</v>
      </c>
      <c r="BC1179" s="7"/>
      <c r="BD1179" s="7"/>
      <c r="BE1179" s="7"/>
      <c r="BF1179" s="7"/>
    </row>
    <row r="1180" spans="1:58" hidden="1" x14ac:dyDescent="0.25">
      <c r="A1180" s="3" t="s">
        <v>576</v>
      </c>
      <c r="B1180" s="3" t="str">
        <f t="shared" si="429"/>
        <v>PB</v>
      </c>
      <c r="C1180" s="3" t="s">
        <v>1528</v>
      </c>
      <c r="D1180" s="3">
        <v>7</v>
      </c>
      <c r="E1180" s="11">
        <f t="shared" si="420"/>
        <v>0.30938240599309524</v>
      </c>
      <c r="F1180" s="11">
        <f t="shared" si="421"/>
        <v>0.69061759400690481</v>
      </c>
      <c r="G1180" s="7">
        <v>19.45904348218939</v>
      </c>
      <c r="H1180" s="11">
        <f t="shared" si="422"/>
        <v>0.26877515582690759</v>
      </c>
      <c r="I1180" s="7">
        <f t="shared" si="423"/>
        <v>-25937796.670266896</v>
      </c>
      <c r="J1180" s="7">
        <v>5055124.71</v>
      </c>
      <c r="K1180" s="12">
        <v>0.11</v>
      </c>
      <c r="L1180" s="7">
        <v>-303307.48</v>
      </c>
      <c r="M1180" s="10">
        <f t="shared" si="424"/>
        <v>5.9999999485670454E-2</v>
      </c>
      <c r="N1180" s="12">
        <f t="shared" si="425"/>
        <v>0.16999999948567046</v>
      </c>
      <c r="O1180" s="7">
        <f t="shared" si="426"/>
        <v>-1556267.8002160138</v>
      </c>
      <c r="P1180" s="11">
        <f t="shared" si="427"/>
        <v>0.30785942770856267</v>
      </c>
      <c r="Q1180" s="12">
        <f t="shared" si="428"/>
        <v>0.41785942770856266</v>
      </c>
      <c r="R1180" s="12">
        <f t="shared" si="430"/>
        <v>0.2478594282228922</v>
      </c>
      <c r="S1180" s="12">
        <f t="shared" si="431"/>
        <v>1.4579966410163703</v>
      </c>
      <c r="T1180" s="7">
        <f t="shared" si="433"/>
        <v>-35471711.439999998</v>
      </c>
      <c r="U1180" s="7">
        <f t="shared" si="434"/>
        <v>0</v>
      </c>
      <c r="V1180" s="7">
        <f t="shared" si="434"/>
        <v>24497388.010000002</v>
      </c>
      <c r="W1180" s="7">
        <f t="shared" si="434"/>
        <v>14728961.43</v>
      </c>
      <c r="X1180" s="7">
        <f t="shared" si="432"/>
        <v>3754638</v>
      </c>
      <c r="Y1180" s="7" t="str">
        <f t="shared" si="435"/>
        <v/>
      </c>
      <c r="Z1180" s="7" t="str">
        <f t="shared" si="436"/>
        <v/>
      </c>
      <c r="AA1180" s="7" t="str">
        <f t="shared" si="437"/>
        <v/>
      </c>
      <c r="AB1180" s="7" t="str">
        <f t="shared" si="437"/>
        <v/>
      </c>
      <c r="AC1180" s="8" t="str">
        <f t="shared" si="438"/>
        <v/>
      </c>
      <c r="AE1180" s="9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>
        <v>0</v>
      </c>
      <c r="AV1180" s="7">
        <v>24887705.27</v>
      </c>
      <c r="AW1180" s="7">
        <v>14057001.92</v>
      </c>
      <c r="AX1180" s="7">
        <v>4668068.5</v>
      </c>
      <c r="AY1180" s="7">
        <v>0</v>
      </c>
      <c r="AZ1180" s="7">
        <v>24497388.010000002</v>
      </c>
      <c r="BA1180" s="7">
        <v>14728961.43</v>
      </c>
      <c r="BB1180" s="7">
        <v>3754638</v>
      </c>
      <c r="BC1180" s="7"/>
      <c r="BD1180" s="7"/>
      <c r="BE1180" s="7"/>
      <c r="BF1180" s="7"/>
    </row>
    <row r="1181" spans="1:58" hidden="1" x14ac:dyDescent="0.25">
      <c r="A1181" s="3" t="s">
        <v>672</v>
      </c>
      <c r="B1181" s="3" t="str">
        <f t="shared" si="429"/>
        <v>PE</v>
      </c>
      <c r="C1181" s="3" t="s">
        <v>1528</v>
      </c>
      <c r="D1181" s="3">
        <v>6</v>
      </c>
      <c r="E1181" s="11">
        <f t="shared" si="420"/>
        <v>0</v>
      </c>
      <c r="F1181" s="11">
        <f t="shared" si="421"/>
        <v>1</v>
      </c>
      <c r="G1181" s="7">
        <v>7.8122874603271955</v>
      </c>
      <c r="H1181" s="11">
        <f t="shared" si="422"/>
        <v>0.15624574920654391</v>
      </c>
      <c r="I1181" s="7">
        <f t="shared" si="423"/>
        <v>-40162200.354614548</v>
      </c>
      <c r="J1181" s="7">
        <v>10041066.4</v>
      </c>
      <c r="K1181" s="12">
        <v>0.11119999999999999</v>
      </c>
      <c r="L1181" s="7">
        <v>-502053.32</v>
      </c>
      <c r="M1181" s="10">
        <f t="shared" si="424"/>
        <v>4.9999999999999996E-2</v>
      </c>
      <c r="N1181" s="12">
        <f t="shared" si="425"/>
        <v>0.16119999999999998</v>
      </c>
      <c r="O1181" s="7">
        <f t="shared" si="426"/>
        <v>-2409732.0212768726</v>
      </c>
      <c r="P1181" s="11">
        <f t="shared" si="427"/>
        <v>0.23998765920688189</v>
      </c>
      <c r="Q1181" s="12">
        <f t="shared" si="428"/>
        <v>0.35118765920688189</v>
      </c>
      <c r="R1181" s="12">
        <f t="shared" si="430"/>
        <v>0.1899876592068819</v>
      </c>
      <c r="S1181" s="12">
        <f t="shared" si="431"/>
        <v>1.1785834938392177</v>
      </c>
      <c r="T1181" s="7">
        <f t="shared" si="433"/>
        <v>-47599405.060000002</v>
      </c>
      <c r="U1181" s="7">
        <f t="shared" si="434"/>
        <v>14381798.699999999</v>
      </c>
      <c r="V1181" s="7">
        <f t="shared" si="434"/>
        <v>48412745.920000002</v>
      </c>
      <c r="W1181" s="7">
        <f t="shared" si="434"/>
        <v>13568457.84</v>
      </c>
      <c r="X1181" s="7">
        <f t="shared" si="432"/>
        <v>0</v>
      </c>
      <c r="Y1181" s="7" t="str">
        <f t="shared" si="435"/>
        <v/>
      </c>
      <c r="Z1181" s="7" t="str">
        <f t="shared" si="436"/>
        <v/>
      </c>
      <c r="AA1181" s="7" t="str">
        <f t="shared" si="437"/>
        <v/>
      </c>
      <c r="AB1181" s="7" t="str">
        <f t="shared" si="437"/>
        <v/>
      </c>
      <c r="AC1181" s="8" t="str">
        <f t="shared" si="438"/>
        <v/>
      </c>
      <c r="AE1181" s="9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>
        <v>5954494.4400000004</v>
      </c>
      <c r="AR1181" s="7">
        <v>34668432.189999998</v>
      </c>
      <c r="AS1181" s="7">
        <v>9066578.75</v>
      </c>
      <c r="AT1181" s="7">
        <v>0</v>
      </c>
      <c r="AU1181" s="7">
        <v>5954494.4400000004</v>
      </c>
      <c r="AV1181" s="7">
        <v>34668432.189999998</v>
      </c>
      <c r="AW1181" s="7">
        <v>9066578.75</v>
      </c>
      <c r="AX1181" s="7">
        <v>0</v>
      </c>
      <c r="AY1181" s="7">
        <v>14381798.699999999</v>
      </c>
      <c r="AZ1181" s="7">
        <v>48412745.920000002</v>
      </c>
      <c r="BA1181" s="7">
        <v>13568457.84</v>
      </c>
      <c r="BB1181" s="7">
        <v>0</v>
      </c>
      <c r="BC1181" s="7"/>
      <c r="BD1181" s="7"/>
      <c r="BE1181" s="7"/>
      <c r="BF1181" s="7"/>
    </row>
    <row r="1182" spans="1:58" hidden="1" x14ac:dyDescent="0.25">
      <c r="A1182" s="3" t="s">
        <v>230</v>
      </c>
      <c r="B1182" s="3" t="str">
        <f t="shared" si="429"/>
        <v>GO</v>
      </c>
      <c r="C1182" s="3" t="s">
        <v>1526</v>
      </c>
      <c r="D1182" s="3">
        <v>7</v>
      </c>
      <c r="E1182" s="11">
        <f t="shared" si="420"/>
        <v>0.26777357385211714</v>
      </c>
      <c r="F1182" s="11">
        <f t="shared" si="421"/>
        <v>0.7322264261478828</v>
      </c>
      <c r="G1182" s="7">
        <v>19.701021891271782</v>
      </c>
      <c r="H1182" s="11">
        <f t="shared" si="422"/>
        <v>0.2885121770181428</v>
      </c>
      <c r="I1182" s="7">
        <f t="shared" si="423"/>
        <v>-24836196.961848274</v>
      </c>
      <c r="J1182" s="7">
        <v>6874305.25</v>
      </c>
      <c r="K1182" s="12">
        <v>0.11</v>
      </c>
      <c r="L1182" s="7">
        <v>-137486.1</v>
      </c>
      <c r="M1182" s="10">
        <f t="shared" si="424"/>
        <v>1.9999999272653772E-2</v>
      </c>
      <c r="N1182" s="12">
        <f t="shared" si="425"/>
        <v>0.12999999927265377</v>
      </c>
      <c r="O1182" s="7">
        <f t="shared" si="426"/>
        <v>-1490171.8177108965</v>
      </c>
      <c r="P1182" s="11">
        <f t="shared" si="427"/>
        <v>0.21677417040956923</v>
      </c>
      <c r="Q1182" s="12">
        <f t="shared" si="428"/>
        <v>0.32677417040956924</v>
      </c>
      <c r="R1182" s="12">
        <f t="shared" si="430"/>
        <v>0.19677417113691548</v>
      </c>
      <c r="S1182" s="12">
        <f t="shared" si="431"/>
        <v>1.5136474787527789</v>
      </c>
      <c r="T1182" s="7">
        <f t="shared" si="433"/>
        <v>-34907409.739999995</v>
      </c>
      <c r="U1182" s="7">
        <f t="shared" si="434"/>
        <v>12213.6</v>
      </c>
      <c r="V1182" s="7">
        <f t="shared" si="434"/>
        <v>25560127.879999999</v>
      </c>
      <c r="W1182" s="7">
        <f t="shared" si="434"/>
        <v>9359495.4600000009</v>
      </c>
      <c r="X1182" s="7">
        <f t="shared" si="432"/>
        <v>0</v>
      </c>
      <c r="Y1182" s="7" t="str">
        <f t="shared" si="435"/>
        <v/>
      </c>
      <c r="Z1182" s="7" t="str">
        <f t="shared" si="436"/>
        <v/>
      </c>
      <c r="AA1182" s="7" t="str">
        <f t="shared" si="437"/>
        <v/>
      </c>
      <c r="AB1182" s="7" t="str">
        <f t="shared" si="437"/>
        <v/>
      </c>
      <c r="AC1182" s="8" t="str">
        <f t="shared" si="438"/>
        <v/>
      </c>
      <c r="AE1182" s="9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>
        <v>167078.68</v>
      </c>
      <c r="AR1182" s="7">
        <v>8780173.6899999995</v>
      </c>
      <c r="AS1182" s="7">
        <v>5933239.5099999998</v>
      </c>
      <c r="AT1182" s="7">
        <v>0</v>
      </c>
      <c r="AU1182" s="7">
        <v>64550.559999999998</v>
      </c>
      <c r="AV1182" s="7">
        <v>11345127.42</v>
      </c>
      <c r="AW1182" s="7">
        <v>6489501.4000000004</v>
      </c>
      <c r="AX1182" s="7">
        <v>0</v>
      </c>
      <c r="AY1182" s="7">
        <v>12213.6</v>
      </c>
      <c r="AZ1182" s="7">
        <v>25560127.879999999</v>
      </c>
      <c r="BA1182" s="7">
        <v>9359495.4600000009</v>
      </c>
      <c r="BB1182" s="7">
        <v>0</v>
      </c>
      <c r="BC1182" s="7"/>
      <c r="BD1182" s="7"/>
      <c r="BE1182" s="7"/>
      <c r="BF1182" s="7"/>
    </row>
    <row r="1183" spans="1:58" hidden="1" x14ac:dyDescent="0.25">
      <c r="A1183" s="3" t="s">
        <v>673</v>
      </c>
      <c r="B1183" s="3" t="str">
        <f t="shared" si="429"/>
        <v>PE</v>
      </c>
      <c r="C1183" s="3" t="s">
        <v>1528</v>
      </c>
      <c r="D1183" s="3">
        <v>5</v>
      </c>
      <c r="E1183" s="11">
        <f t="shared" si="420"/>
        <v>0</v>
      </c>
      <c r="F1183" s="11">
        <f t="shared" si="421"/>
        <v>1</v>
      </c>
      <c r="G1183" s="7">
        <v>41.149365858150759</v>
      </c>
      <c r="H1183" s="11">
        <f t="shared" si="422"/>
        <v>0.82298731716301521</v>
      </c>
      <c r="I1183" s="7">
        <f t="shared" si="423"/>
        <v>-29397883.975688461</v>
      </c>
      <c r="J1183" s="7">
        <v>38297625.100000001</v>
      </c>
      <c r="K1183" s="12">
        <v>0.11</v>
      </c>
      <c r="L1183" s="7">
        <v>-1148928.75</v>
      </c>
      <c r="M1183" s="10">
        <f t="shared" si="424"/>
        <v>2.9999999921666159E-2</v>
      </c>
      <c r="N1183" s="12">
        <f t="shared" si="425"/>
        <v>0.13999999992166617</v>
      </c>
      <c r="O1183" s="7">
        <f t="shared" si="426"/>
        <v>-1763873.0385413077</v>
      </c>
      <c r="P1183" s="11">
        <f t="shared" si="427"/>
        <v>4.6056982226328903E-2</v>
      </c>
      <c r="Q1183" s="12">
        <f t="shared" si="428"/>
        <v>0.15605698222632891</v>
      </c>
      <c r="R1183" s="12">
        <f t="shared" si="430"/>
        <v>1.6056982304662737E-2</v>
      </c>
      <c r="S1183" s="12">
        <f t="shared" si="431"/>
        <v>0.11469273081176468</v>
      </c>
      <c r="T1183" s="7">
        <f t="shared" si="433"/>
        <v>-166077839.75999999</v>
      </c>
      <c r="U1183" s="7">
        <f t="shared" si="434"/>
        <v>17582638.66</v>
      </c>
      <c r="V1183" s="7">
        <f t="shared" si="434"/>
        <v>171873553.78</v>
      </c>
      <c r="W1183" s="7">
        <f t="shared" si="434"/>
        <v>11786924.640000001</v>
      </c>
      <c r="X1183" s="7">
        <f t="shared" si="432"/>
        <v>0</v>
      </c>
      <c r="Y1183" s="7" t="str">
        <f t="shared" si="435"/>
        <v/>
      </c>
      <c r="Z1183" s="7" t="str">
        <f t="shared" si="436"/>
        <v/>
      </c>
      <c r="AA1183" s="7" t="str">
        <f t="shared" si="437"/>
        <v/>
      </c>
      <c r="AB1183" s="7" t="str">
        <f t="shared" si="437"/>
        <v/>
      </c>
      <c r="AC1183" s="8" t="str">
        <f t="shared" si="438"/>
        <v/>
      </c>
      <c r="AE1183" s="9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>
        <v>1604731.22</v>
      </c>
      <c r="AR1183" s="7">
        <v>143289847.97999999</v>
      </c>
      <c r="AS1183" s="7">
        <v>0</v>
      </c>
      <c r="AT1183" s="7">
        <v>0</v>
      </c>
      <c r="AU1183" s="7">
        <v>8044603.9000000004</v>
      </c>
      <c r="AV1183" s="7">
        <v>164699424.43000001</v>
      </c>
      <c r="AW1183" s="7">
        <v>431909.73</v>
      </c>
      <c r="AX1183" s="7">
        <v>0</v>
      </c>
      <c r="AY1183" s="7">
        <v>17582638.66</v>
      </c>
      <c r="AZ1183" s="7">
        <v>171873553.78</v>
      </c>
      <c r="BA1183" s="7">
        <v>11786924.640000001</v>
      </c>
      <c r="BB1183" s="7">
        <v>0</v>
      </c>
      <c r="BC1183" s="7"/>
      <c r="BD1183" s="7"/>
      <c r="BE1183" s="7"/>
      <c r="BF1183" s="7"/>
    </row>
    <row r="1184" spans="1:58" hidden="1" x14ac:dyDescent="0.25">
      <c r="A1184" s="3" t="s">
        <v>855</v>
      </c>
      <c r="B1184" s="3" t="str">
        <f t="shared" si="429"/>
        <v>PR</v>
      </c>
      <c r="C1184" s="3" t="s">
        <v>1529</v>
      </c>
      <c r="D1184" s="3">
        <v>6</v>
      </c>
      <c r="E1184" s="11">
        <f t="shared" si="420"/>
        <v>0.14498415997632369</v>
      </c>
      <c r="F1184" s="11">
        <f t="shared" si="421"/>
        <v>0.85501584002367625</v>
      </c>
      <c r="G1184" s="7">
        <v>14.38316001313134</v>
      </c>
      <c r="H1184" s="11">
        <f t="shared" si="422"/>
        <v>0.24595659281644885</v>
      </c>
      <c r="I1184" s="7">
        <f t="shared" si="423"/>
        <v>-30436602.452258814</v>
      </c>
      <c r="J1184" s="7">
        <v>9794892.2899999991</v>
      </c>
      <c r="K1184" s="12">
        <v>0.11</v>
      </c>
      <c r="L1184" s="7">
        <v>-1077438.1499999999</v>
      </c>
      <c r="M1184" s="10">
        <f t="shared" si="424"/>
        <v>0.10999999980602135</v>
      </c>
      <c r="N1184" s="12">
        <f t="shared" si="425"/>
        <v>0.21999999980602136</v>
      </c>
      <c r="O1184" s="7">
        <f t="shared" si="426"/>
        <v>-1826196.1471355287</v>
      </c>
      <c r="P1184" s="11">
        <f t="shared" si="427"/>
        <v>0.18644371914124733</v>
      </c>
      <c r="Q1184" s="12">
        <f t="shared" si="428"/>
        <v>0.29644371914124734</v>
      </c>
      <c r="R1184" s="12">
        <f t="shared" si="430"/>
        <v>7.6443719335225979E-2</v>
      </c>
      <c r="S1184" s="12">
        <f t="shared" si="431"/>
        <v>0.3474714518301274</v>
      </c>
      <c r="T1184" s="7">
        <f t="shared" si="433"/>
        <v>-40364523</v>
      </c>
      <c r="U1184" s="7">
        <f t="shared" si="434"/>
        <v>21216114.760000002</v>
      </c>
      <c r="V1184" s="7">
        <f t="shared" si="434"/>
        <v>34512306.539999999</v>
      </c>
      <c r="W1184" s="7">
        <f t="shared" si="434"/>
        <v>27068331.219999999</v>
      </c>
      <c r="X1184" s="7">
        <f t="shared" si="432"/>
        <v>0</v>
      </c>
      <c r="Y1184" s="7" t="str">
        <f t="shared" si="435"/>
        <v/>
      </c>
      <c r="Z1184" s="7" t="str">
        <f t="shared" si="436"/>
        <v/>
      </c>
      <c r="AA1184" s="7" t="str">
        <f t="shared" si="437"/>
        <v/>
      </c>
      <c r="AB1184" s="7" t="str">
        <f t="shared" si="437"/>
        <v/>
      </c>
      <c r="AC1184" s="8" t="str">
        <f t="shared" si="438"/>
        <v/>
      </c>
      <c r="AE1184" s="9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>
        <v>10915409.560000001</v>
      </c>
      <c r="AR1184" s="7">
        <v>27764939.609999999</v>
      </c>
      <c r="AS1184" s="7">
        <v>13398142.74</v>
      </c>
      <c r="AT1184" s="7">
        <v>0</v>
      </c>
      <c r="AU1184" s="7">
        <v>16130019.01</v>
      </c>
      <c r="AV1184" s="7">
        <v>37796837.590000004</v>
      </c>
      <c r="AW1184" s="7">
        <v>15364110.800000001</v>
      </c>
      <c r="AX1184" s="7">
        <v>0</v>
      </c>
      <c r="AY1184" s="7">
        <v>21216114.760000002</v>
      </c>
      <c r="AZ1184" s="7">
        <v>34512306.539999999</v>
      </c>
      <c r="BA1184" s="7">
        <v>27068331.219999999</v>
      </c>
      <c r="BB1184" s="7">
        <v>0</v>
      </c>
      <c r="BC1184" s="7"/>
      <c r="BD1184" s="7"/>
      <c r="BE1184" s="7"/>
      <c r="BF1184" s="7"/>
    </row>
    <row r="1185" spans="1:58" hidden="1" x14ac:dyDescent="0.25">
      <c r="A1185" s="3" t="s">
        <v>231</v>
      </c>
      <c r="B1185" s="3" t="str">
        <f t="shared" si="429"/>
        <v>GO</v>
      </c>
      <c r="C1185" s="3" t="s">
        <v>1526</v>
      </c>
      <c r="D1185" s="3">
        <v>7</v>
      </c>
      <c r="E1185" s="11">
        <f t="shared" si="420"/>
        <v>0.45846799125807031</v>
      </c>
      <c r="F1185" s="11">
        <f t="shared" si="421"/>
        <v>0.54153200874192975</v>
      </c>
      <c r="G1185" s="7">
        <v>14.303851949091055</v>
      </c>
      <c r="H1185" s="11">
        <f t="shared" si="422"/>
        <v>0.15491987357476891</v>
      </c>
      <c r="I1185" s="7">
        <f t="shared" si="423"/>
        <v>-23773139.940068733</v>
      </c>
      <c r="J1185" s="7">
        <v>4613820.1559999995</v>
      </c>
      <c r="K1185" s="12">
        <v>0.1234</v>
      </c>
      <c r="L1185" s="7">
        <v>-205601.51</v>
      </c>
      <c r="M1185" s="10">
        <f t="shared" si="424"/>
        <v>4.4562098878654262E-2</v>
      </c>
      <c r="N1185" s="12">
        <f t="shared" si="425"/>
        <v>0.16796209887865426</v>
      </c>
      <c r="O1185" s="7">
        <f t="shared" si="426"/>
        <v>-1426388.3964041239</v>
      </c>
      <c r="P1185" s="11">
        <f t="shared" si="427"/>
        <v>0.30915561252407947</v>
      </c>
      <c r="Q1185" s="12">
        <f t="shared" si="428"/>
        <v>0.43255561252407948</v>
      </c>
      <c r="R1185" s="12">
        <f t="shared" si="430"/>
        <v>0.26459351364542522</v>
      </c>
      <c r="S1185" s="12">
        <f t="shared" si="431"/>
        <v>1.5753167852265482</v>
      </c>
      <c r="T1185" s="7">
        <f t="shared" si="433"/>
        <v>-28131225.899999999</v>
      </c>
      <c r="U1185" s="7">
        <f t="shared" si="434"/>
        <v>1457854.3</v>
      </c>
      <c r="V1185" s="7">
        <f t="shared" si="434"/>
        <v>15233959.27</v>
      </c>
      <c r="W1185" s="7">
        <f t="shared" si="434"/>
        <v>14915524.91</v>
      </c>
      <c r="X1185" s="7">
        <f t="shared" si="432"/>
        <v>560403.98</v>
      </c>
      <c r="Y1185" s="7" t="str">
        <f t="shared" si="435"/>
        <v/>
      </c>
      <c r="Z1185" s="7" t="str">
        <f t="shared" si="436"/>
        <v/>
      </c>
      <c r="AA1185" s="7" t="str">
        <f t="shared" si="437"/>
        <v/>
      </c>
      <c r="AB1185" s="7" t="str">
        <f t="shared" si="437"/>
        <v/>
      </c>
      <c r="AC1185" s="8" t="str">
        <f t="shared" si="438"/>
        <v/>
      </c>
      <c r="AE1185" s="9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>
        <v>1296114.6200000001</v>
      </c>
      <c r="AR1185" s="7">
        <v>8789389.0800000001</v>
      </c>
      <c r="AS1185" s="7">
        <v>9403930.8599999994</v>
      </c>
      <c r="AT1185" s="7">
        <v>533837.01</v>
      </c>
      <c r="AU1185" s="7">
        <v>1814858.67</v>
      </c>
      <c r="AV1185" s="7">
        <v>13852364.689999999</v>
      </c>
      <c r="AW1185" s="7">
        <v>7403851.9800000004</v>
      </c>
      <c r="AX1185" s="7">
        <v>0</v>
      </c>
      <c r="AY1185" s="7">
        <v>1457854.3</v>
      </c>
      <c r="AZ1185" s="7">
        <v>15233959.27</v>
      </c>
      <c r="BA1185" s="7">
        <v>14915524.91</v>
      </c>
      <c r="BB1185" s="7">
        <v>560403.98</v>
      </c>
      <c r="BC1185" s="7"/>
      <c r="BD1185" s="7"/>
      <c r="BE1185" s="7"/>
      <c r="BF1185" s="7"/>
    </row>
    <row r="1186" spans="1:58" hidden="1" x14ac:dyDescent="0.25">
      <c r="A1186" s="3" t="s">
        <v>1460</v>
      </c>
      <c r="B1186" s="3" t="str">
        <f t="shared" si="429"/>
        <v>SP</v>
      </c>
      <c r="C1186" s="3" t="s">
        <v>1530</v>
      </c>
      <c r="D1186" s="3">
        <v>6</v>
      </c>
      <c r="E1186" s="11">
        <f t="shared" si="420"/>
        <v>0.18975520703358406</v>
      </c>
      <c r="F1186" s="11">
        <f t="shared" si="421"/>
        <v>0.81024479296641594</v>
      </c>
      <c r="G1186" s="7">
        <v>17.991583766392392</v>
      </c>
      <c r="H1186" s="11">
        <f t="shared" si="422"/>
        <v>0.2915517412787707</v>
      </c>
      <c r="I1186" s="7">
        <f t="shared" si="423"/>
        <v>-102194700.85500528</v>
      </c>
      <c r="J1186" s="7">
        <v>39565708.739999995</v>
      </c>
      <c r="K1186" s="12">
        <v>0.11</v>
      </c>
      <c r="L1186" s="7">
        <v>-5744433.29</v>
      </c>
      <c r="M1186" s="10">
        <f t="shared" si="424"/>
        <v>0.14518717022734676</v>
      </c>
      <c r="N1186" s="12">
        <f t="shared" si="425"/>
        <v>0.25518717022734677</v>
      </c>
      <c r="O1186" s="7">
        <f t="shared" si="426"/>
        <v>-6131682.0513003161</v>
      </c>
      <c r="P1186" s="11">
        <f t="shared" si="427"/>
        <v>0.15497465473432379</v>
      </c>
      <c r="Q1186" s="12">
        <f t="shared" si="428"/>
        <v>0.2649746547343238</v>
      </c>
      <c r="R1186" s="12">
        <f t="shared" si="430"/>
        <v>9.7874845069770289E-3</v>
      </c>
      <c r="S1186" s="12">
        <f t="shared" si="431"/>
        <v>3.835414021111383E-2</v>
      </c>
      <c r="T1186" s="7">
        <f t="shared" si="433"/>
        <v>-144251467.34</v>
      </c>
      <c r="U1186" s="7">
        <f t="shared" si="434"/>
        <v>46126724.770000003</v>
      </c>
      <c r="V1186" s="7">
        <f t="shared" si="434"/>
        <v>116879000.29000001</v>
      </c>
      <c r="W1186" s="7">
        <f t="shared" si="434"/>
        <v>73499191.819999993</v>
      </c>
      <c r="X1186" s="7">
        <f t="shared" si="432"/>
        <v>0</v>
      </c>
      <c r="Y1186" s="7" t="str">
        <f t="shared" si="435"/>
        <v/>
      </c>
      <c r="Z1186" s="7" t="str">
        <f t="shared" si="436"/>
        <v/>
      </c>
      <c r="AA1186" s="7" t="str">
        <f t="shared" si="437"/>
        <v/>
      </c>
      <c r="AB1186" s="7" t="str">
        <f t="shared" si="437"/>
        <v/>
      </c>
      <c r="AC1186" s="8" t="str">
        <f t="shared" si="438"/>
        <v/>
      </c>
      <c r="AE1186" s="9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>
        <v>22306986.32</v>
      </c>
      <c r="AR1186" s="7">
        <v>82595993.030000001</v>
      </c>
      <c r="AS1186" s="7">
        <v>49792650.439999998</v>
      </c>
      <c r="AT1186" s="7">
        <v>4583744.54</v>
      </c>
      <c r="AU1186" s="7">
        <v>34132351.280000001</v>
      </c>
      <c r="AV1186" s="7">
        <v>100605999.3</v>
      </c>
      <c r="AW1186" s="7">
        <v>57140303.149999999</v>
      </c>
      <c r="AX1186" s="7">
        <v>0</v>
      </c>
      <c r="AY1186" s="7">
        <v>46126724.770000003</v>
      </c>
      <c r="AZ1186" s="7">
        <v>116879000.29000001</v>
      </c>
      <c r="BA1186" s="7">
        <v>73499191.819999993</v>
      </c>
      <c r="BB1186" s="7">
        <v>0</v>
      </c>
      <c r="BC1186" s="7"/>
      <c r="BD1186" s="7"/>
      <c r="BE1186" s="7"/>
      <c r="BF1186" s="7"/>
    </row>
    <row r="1187" spans="1:58" hidden="1" x14ac:dyDescent="0.25">
      <c r="A1187" s="3" t="s">
        <v>674</v>
      </c>
      <c r="B1187" s="3" t="str">
        <f t="shared" si="429"/>
        <v>PE</v>
      </c>
      <c r="C1187" s="3" t="s">
        <v>1528</v>
      </c>
      <c r="D1187" s="3">
        <v>6</v>
      </c>
      <c r="E1187" s="11">
        <f t="shared" si="420"/>
        <v>2.4573016894426404E-2</v>
      </c>
      <c r="F1187" s="11">
        <f t="shared" si="421"/>
        <v>0.97542698310557363</v>
      </c>
      <c r="G1187" s="7">
        <v>10.548798845362965</v>
      </c>
      <c r="H1187" s="11">
        <f t="shared" si="422"/>
        <v>0.2057916606623991</v>
      </c>
      <c r="I1187" s="7">
        <f t="shared" si="423"/>
        <v>-19128922.461467586</v>
      </c>
      <c r="J1187" s="7">
        <v>6114952.9000000004</v>
      </c>
      <c r="K1187" s="12">
        <v>0.13689999999999999</v>
      </c>
      <c r="L1187" s="7">
        <v>-733794.35</v>
      </c>
      <c r="M1187" s="10">
        <f t="shared" si="424"/>
        <v>0.12000000032706711</v>
      </c>
      <c r="N1187" s="12">
        <f t="shared" si="425"/>
        <v>0.25690000032706711</v>
      </c>
      <c r="O1187" s="7">
        <f t="shared" si="426"/>
        <v>-1147735.3476880551</v>
      </c>
      <c r="P1187" s="11">
        <f t="shared" si="427"/>
        <v>0.18769324416023794</v>
      </c>
      <c r="Q1187" s="12">
        <f t="shared" si="428"/>
        <v>0.32459324416023794</v>
      </c>
      <c r="R1187" s="12">
        <f t="shared" si="430"/>
        <v>6.7693243833170824E-2</v>
      </c>
      <c r="S1187" s="12">
        <f t="shared" si="431"/>
        <v>0.26350036491626527</v>
      </c>
      <c r="T1187" s="7">
        <f t="shared" si="433"/>
        <v>-24085522.039999999</v>
      </c>
      <c r="U1187" s="7">
        <f t="shared" si="434"/>
        <v>4862640.67</v>
      </c>
      <c r="V1187" s="7">
        <f t="shared" si="434"/>
        <v>23493668.100000001</v>
      </c>
      <c r="W1187" s="7">
        <f t="shared" si="434"/>
        <v>10642938.369999999</v>
      </c>
      <c r="X1187" s="7">
        <f t="shared" si="432"/>
        <v>5188443.76</v>
      </c>
      <c r="Y1187" s="7" t="str">
        <f t="shared" si="435"/>
        <v/>
      </c>
      <c r="Z1187" s="7" t="str">
        <f t="shared" si="436"/>
        <v/>
      </c>
      <c r="AA1187" s="7" t="str">
        <f t="shared" si="437"/>
        <v/>
      </c>
      <c r="AB1187" s="7" t="str">
        <f t="shared" si="437"/>
        <v/>
      </c>
      <c r="AC1187" s="8" t="str">
        <f t="shared" si="438"/>
        <v/>
      </c>
      <c r="AE1187" s="9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>
        <v>3390137.49</v>
      </c>
      <c r="AR1187" s="7">
        <v>14305987.49</v>
      </c>
      <c r="AS1187" s="7">
        <v>9521023.0700000003</v>
      </c>
      <c r="AT1187" s="7">
        <v>0</v>
      </c>
      <c r="AU1187" s="7">
        <v>4709580.8499999996</v>
      </c>
      <c r="AV1187" s="7">
        <v>16590234.119999999</v>
      </c>
      <c r="AW1187" s="7">
        <v>12264348.26</v>
      </c>
      <c r="AX1187" s="7">
        <v>0</v>
      </c>
      <c r="AY1187" s="7">
        <v>4862640.67</v>
      </c>
      <c r="AZ1187" s="7">
        <v>23493668.100000001</v>
      </c>
      <c r="BA1187" s="7">
        <v>10642938.369999999</v>
      </c>
      <c r="BB1187" s="7">
        <v>5188443.76</v>
      </c>
      <c r="BC1187" s="7"/>
      <c r="BD1187" s="7"/>
      <c r="BE1187" s="7"/>
      <c r="BF1187" s="7"/>
    </row>
    <row r="1188" spans="1:58" hidden="1" x14ac:dyDescent="0.25">
      <c r="A1188" s="3" t="s">
        <v>577</v>
      </c>
      <c r="B1188" s="3" t="str">
        <f t="shared" si="429"/>
        <v>PB</v>
      </c>
      <c r="C1188" s="3" t="s">
        <v>1528</v>
      </c>
      <c r="D1188" s="3">
        <v>7</v>
      </c>
      <c r="E1188" s="11">
        <f t="shared" si="420"/>
        <v>0.32964317009989863</v>
      </c>
      <c r="F1188" s="11">
        <f t="shared" si="421"/>
        <v>0.67035682990010137</v>
      </c>
      <c r="G1188" s="7">
        <v>22.447880737322883</v>
      </c>
      <c r="H1188" s="11">
        <f t="shared" si="422"/>
        <v>0.30096180338094636</v>
      </c>
      <c r="I1188" s="7">
        <f t="shared" si="423"/>
        <v>-17984571.898751039</v>
      </c>
      <c r="J1188" s="7">
        <v>4230934.24</v>
      </c>
      <c r="K1188" s="12">
        <v>0.11</v>
      </c>
      <c r="L1188" s="7">
        <v>-180237.8</v>
      </c>
      <c r="M1188" s="10">
        <f t="shared" si="424"/>
        <v>4.2600000325223673E-2</v>
      </c>
      <c r="N1188" s="12">
        <f t="shared" si="425"/>
        <v>0.15260000032522367</v>
      </c>
      <c r="O1188" s="7">
        <f t="shared" si="426"/>
        <v>-1079074.3139250623</v>
      </c>
      <c r="P1188" s="11">
        <f t="shared" si="427"/>
        <v>0.25504398147418672</v>
      </c>
      <c r="Q1188" s="12">
        <f t="shared" si="428"/>
        <v>0.36504398147418671</v>
      </c>
      <c r="R1188" s="12">
        <f t="shared" si="430"/>
        <v>0.21244398114896304</v>
      </c>
      <c r="S1188" s="12">
        <f t="shared" si="431"/>
        <v>1.3921623898833477</v>
      </c>
      <c r="T1188" s="7">
        <f t="shared" si="433"/>
        <v>-25727595.409999996</v>
      </c>
      <c r="U1188" s="7">
        <f t="shared" si="434"/>
        <v>2567505.5099999998</v>
      </c>
      <c r="V1188" s="7">
        <f t="shared" si="434"/>
        <v>17246669.300000001</v>
      </c>
      <c r="W1188" s="7">
        <f t="shared" si="434"/>
        <v>11236156.539999999</v>
      </c>
      <c r="X1188" s="7">
        <f t="shared" si="432"/>
        <v>187724.92</v>
      </c>
      <c r="Y1188" s="7" t="str">
        <f t="shared" si="435"/>
        <v/>
      </c>
      <c r="Z1188" s="7" t="str">
        <f t="shared" si="436"/>
        <v/>
      </c>
      <c r="AA1188" s="7" t="str">
        <f t="shared" si="437"/>
        <v/>
      </c>
      <c r="AB1188" s="7" t="str">
        <f t="shared" si="437"/>
        <v/>
      </c>
      <c r="AC1188" s="8" t="str">
        <f t="shared" si="438"/>
        <v/>
      </c>
      <c r="AE1188" s="9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>
        <v>0.01</v>
      </c>
      <c r="AR1188" s="7">
        <v>9279012.5099999998</v>
      </c>
      <c r="AS1188" s="7">
        <v>8744007.5800000001</v>
      </c>
      <c r="AT1188" s="7">
        <v>0</v>
      </c>
      <c r="AU1188" s="7">
        <v>2567505.5099999998</v>
      </c>
      <c r="AV1188" s="7">
        <v>17246669.300000001</v>
      </c>
      <c r="AW1188" s="7">
        <v>11236156.539999999</v>
      </c>
      <c r="AX1188" s="7">
        <v>187724.92</v>
      </c>
      <c r="AY1188" s="7"/>
      <c r="AZ1188" s="7"/>
      <c r="BA1188" s="7"/>
      <c r="BB1188" s="7"/>
      <c r="BC1188" s="7"/>
      <c r="BD1188" s="7"/>
      <c r="BE1188" s="7"/>
      <c r="BF1188" s="7"/>
    </row>
    <row r="1189" spans="1:58" hidden="1" x14ac:dyDescent="0.25">
      <c r="A1189" s="3" t="s">
        <v>232</v>
      </c>
      <c r="B1189" s="3" t="str">
        <f t="shared" si="429"/>
        <v>GO</v>
      </c>
      <c r="C1189" s="3" t="s">
        <v>1526</v>
      </c>
      <c r="D1189" s="3">
        <v>6</v>
      </c>
      <c r="E1189" s="11">
        <f t="shared" si="420"/>
        <v>0.23509388044227789</v>
      </c>
      <c r="F1189" s="11">
        <f t="shared" si="421"/>
        <v>0.76490611955772214</v>
      </c>
      <c r="G1189" s="7">
        <v>16.43606866357786</v>
      </c>
      <c r="H1189" s="11">
        <f t="shared" si="422"/>
        <v>0.25144099004483234</v>
      </c>
      <c r="I1189" s="7">
        <f t="shared" si="423"/>
        <v>-50454320.006186135</v>
      </c>
      <c r="J1189" s="7">
        <v>20373523.760000002</v>
      </c>
      <c r="K1189" s="12">
        <v>0.11</v>
      </c>
      <c r="L1189" s="7">
        <v>-605093.66</v>
      </c>
      <c r="M1189" s="10">
        <f t="shared" si="424"/>
        <v>2.9700000212432569E-2</v>
      </c>
      <c r="N1189" s="12">
        <f t="shared" si="425"/>
        <v>0.13970000021243256</v>
      </c>
      <c r="O1189" s="7">
        <f t="shared" si="426"/>
        <v>-3027259.2003711681</v>
      </c>
      <c r="P1189" s="11">
        <f t="shared" si="427"/>
        <v>0.14858790438179792</v>
      </c>
      <c r="Q1189" s="12">
        <f t="shared" si="428"/>
        <v>0.25858790438179791</v>
      </c>
      <c r="R1189" s="12">
        <f t="shared" si="430"/>
        <v>0.11888790416936534</v>
      </c>
      <c r="S1189" s="12">
        <f t="shared" si="431"/>
        <v>0.85102293477867108</v>
      </c>
      <c r="T1189" s="7">
        <f t="shared" si="433"/>
        <v>-67401927.349999994</v>
      </c>
      <c r="U1189" s="7">
        <f t="shared" si="434"/>
        <v>13548579.65</v>
      </c>
      <c r="V1189" s="7">
        <f t="shared" si="434"/>
        <v>51556146.700000003</v>
      </c>
      <c r="W1189" s="7">
        <f t="shared" si="434"/>
        <v>30294538.859999999</v>
      </c>
      <c r="X1189" s="7">
        <f t="shared" si="432"/>
        <v>900178.56</v>
      </c>
      <c r="Y1189" s="7" t="str">
        <f t="shared" si="435"/>
        <v/>
      </c>
      <c r="Z1189" s="7" t="str">
        <f t="shared" si="436"/>
        <v/>
      </c>
      <c r="AA1189" s="7" t="str">
        <f t="shared" si="437"/>
        <v/>
      </c>
      <c r="AB1189" s="7" t="str">
        <f t="shared" si="437"/>
        <v/>
      </c>
      <c r="AC1189" s="8" t="str">
        <f t="shared" si="438"/>
        <v/>
      </c>
      <c r="AE1189" s="9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>
        <v>6853630.8099999996</v>
      </c>
      <c r="AR1189" s="7">
        <v>74482888.480000004</v>
      </c>
      <c r="AS1189" s="7">
        <v>20489228.870000001</v>
      </c>
      <c r="AT1189" s="7">
        <v>1123059.6000000001</v>
      </c>
      <c r="AU1189" s="7">
        <v>10030466.710000001</v>
      </c>
      <c r="AV1189" s="7">
        <v>55621993.75</v>
      </c>
      <c r="AW1189" s="7">
        <v>18871899.550000001</v>
      </c>
      <c r="AX1189" s="7">
        <v>1013867.62</v>
      </c>
      <c r="AY1189" s="7">
        <v>13548579.65</v>
      </c>
      <c r="AZ1189" s="7">
        <v>51556146.700000003</v>
      </c>
      <c r="BA1189" s="7">
        <v>30294538.859999999</v>
      </c>
      <c r="BB1189" s="7">
        <v>900178.56</v>
      </c>
      <c r="BC1189" s="7"/>
      <c r="BD1189" s="7"/>
      <c r="BE1189" s="7"/>
      <c r="BF1189" s="7"/>
    </row>
    <row r="1190" spans="1:58" hidden="1" x14ac:dyDescent="0.25">
      <c r="A1190" s="3" t="s">
        <v>233</v>
      </c>
      <c r="B1190" s="3" t="str">
        <f t="shared" si="429"/>
        <v>GO</v>
      </c>
      <c r="C1190" s="3" t="s">
        <v>1526</v>
      </c>
      <c r="D1190" s="3">
        <v>7</v>
      </c>
      <c r="E1190" s="11">
        <f t="shared" si="420"/>
        <v>0.17841144961165137</v>
      </c>
      <c r="F1190" s="11">
        <f t="shared" si="421"/>
        <v>0.82158855038834866</v>
      </c>
      <c r="G1190" s="7">
        <v>20.404465962307803</v>
      </c>
      <c r="H1190" s="11">
        <f t="shared" si="422"/>
        <v>0.3352815122284174</v>
      </c>
      <c r="I1190" s="7">
        <f t="shared" si="423"/>
        <v>-13547422.267439526</v>
      </c>
      <c r="J1190" s="7">
        <v>3948905.09</v>
      </c>
      <c r="K1190" s="12">
        <v>0.14000000000000001</v>
      </c>
      <c r="L1190" s="7">
        <v>-139793.01</v>
      </c>
      <c r="M1190" s="10">
        <f t="shared" si="424"/>
        <v>3.5400448178408872E-2</v>
      </c>
      <c r="N1190" s="12">
        <f t="shared" si="425"/>
        <v>0.17540044817840889</v>
      </c>
      <c r="O1190" s="7">
        <f t="shared" si="426"/>
        <v>-812845.33604637149</v>
      </c>
      <c r="P1190" s="11">
        <f t="shared" si="427"/>
        <v>0.20584068685387713</v>
      </c>
      <c r="Q1190" s="12">
        <f t="shared" si="428"/>
        <v>0.34584068685387714</v>
      </c>
      <c r="R1190" s="12">
        <f t="shared" si="430"/>
        <v>0.17044023867546826</v>
      </c>
      <c r="S1190" s="12">
        <f t="shared" si="431"/>
        <v>0.97172065662058427</v>
      </c>
      <c r="T1190" s="7">
        <f t="shared" si="433"/>
        <v>-20380691.25</v>
      </c>
      <c r="U1190" s="7">
        <f t="shared" si="434"/>
        <v>6493781.1200000001</v>
      </c>
      <c r="V1190" s="7">
        <f t="shared" si="434"/>
        <v>16744542.58</v>
      </c>
      <c r="W1190" s="7">
        <f t="shared" si="434"/>
        <v>10129929.789999999</v>
      </c>
      <c r="X1190" s="7">
        <f t="shared" si="432"/>
        <v>0</v>
      </c>
      <c r="Y1190" s="7" t="str">
        <f t="shared" si="435"/>
        <v/>
      </c>
      <c r="Z1190" s="7" t="str">
        <f t="shared" si="436"/>
        <v/>
      </c>
      <c r="AA1190" s="7" t="str">
        <f t="shared" si="437"/>
        <v/>
      </c>
      <c r="AB1190" s="7" t="str">
        <f t="shared" si="437"/>
        <v/>
      </c>
      <c r="AC1190" s="8" t="str">
        <f t="shared" si="438"/>
        <v/>
      </c>
      <c r="AE1190" s="9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>
        <v>4806746.3</v>
      </c>
      <c r="AR1190" s="7">
        <v>15583767.1</v>
      </c>
      <c r="AS1190" s="7">
        <v>5322923.51</v>
      </c>
      <c r="AT1190" s="7">
        <v>0</v>
      </c>
      <c r="AU1190" s="7">
        <v>5685885.7300000004</v>
      </c>
      <c r="AV1190" s="7">
        <v>19245837.539999999</v>
      </c>
      <c r="AW1190" s="7">
        <v>5604659.2999999998</v>
      </c>
      <c r="AX1190" s="7">
        <v>0</v>
      </c>
      <c r="AY1190" s="7">
        <v>6493781.1200000001</v>
      </c>
      <c r="AZ1190" s="7">
        <v>16744542.58</v>
      </c>
      <c r="BA1190" s="7">
        <v>10129929.789999999</v>
      </c>
      <c r="BB1190" s="7">
        <v>0</v>
      </c>
      <c r="BC1190" s="7"/>
      <c r="BD1190" s="7"/>
      <c r="BE1190" s="7"/>
      <c r="BF1190" s="7"/>
    </row>
    <row r="1191" spans="1:58" hidden="1" x14ac:dyDescent="0.25">
      <c r="A1191" s="3" t="s">
        <v>856</v>
      </c>
      <c r="B1191" s="3" t="str">
        <f t="shared" si="429"/>
        <v>PR</v>
      </c>
      <c r="C1191" s="3" t="s">
        <v>1529</v>
      </c>
      <c r="D1191" s="3">
        <v>6</v>
      </c>
      <c r="E1191" s="11">
        <f t="shared" si="420"/>
        <v>0</v>
      </c>
      <c r="F1191" s="11">
        <f t="shared" si="421"/>
        <v>1</v>
      </c>
      <c r="G1191" s="7">
        <v>25.788271436457819</v>
      </c>
      <c r="H1191" s="11">
        <f t="shared" si="422"/>
        <v>0.51576542872915643</v>
      </c>
      <c r="I1191" s="7">
        <f t="shared" si="423"/>
        <v>-19665692.48342232</v>
      </c>
      <c r="J1191" s="7">
        <v>10824193.414285712</v>
      </c>
      <c r="K1191" s="12">
        <v>0.12</v>
      </c>
      <c r="L1191" s="7">
        <v>-419168.38</v>
      </c>
      <c r="M1191" s="10">
        <f t="shared" si="424"/>
        <v>3.8725137657535186E-2</v>
      </c>
      <c r="N1191" s="12">
        <f t="shared" si="425"/>
        <v>0.15872513765753518</v>
      </c>
      <c r="O1191" s="7">
        <f t="shared" si="426"/>
        <v>-1179941.5490053392</v>
      </c>
      <c r="P1191" s="11">
        <f t="shared" si="427"/>
        <v>0.10900965123628137</v>
      </c>
      <c r="Q1191" s="12">
        <f t="shared" si="428"/>
        <v>0.22900965123628136</v>
      </c>
      <c r="R1191" s="12">
        <f t="shared" si="430"/>
        <v>7.0284513578746183E-2</v>
      </c>
      <c r="S1191" s="12">
        <f t="shared" si="431"/>
        <v>0.44280644273493608</v>
      </c>
      <c r="T1191" s="7">
        <f t="shared" si="433"/>
        <v>-40611913.420000002</v>
      </c>
      <c r="U1191" s="7">
        <f t="shared" si="434"/>
        <v>2732201.36</v>
      </c>
      <c r="V1191" s="7">
        <f t="shared" si="434"/>
        <v>43756647.149999999</v>
      </c>
      <c r="W1191" s="7">
        <f t="shared" si="434"/>
        <v>0</v>
      </c>
      <c r="X1191" s="7">
        <f t="shared" si="432"/>
        <v>412532.37</v>
      </c>
      <c r="Y1191" s="7" t="str">
        <f t="shared" si="435"/>
        <v/>
      </c>
      <c r="Z1191" s="7" t="str">
        <f t="shared" si="436"/>
        <v/>
      </c>
      <c r="AA1191" s="7" t="str">
        <f t="shared" si="437"/>
        <v/>
      </c>
      <c r="AB1191" s="7" t="str">
        <f t="shared" si="437"/>
        <v/>
      </c>
      <c r="AC1191" s="8" t="str">
        <f t="shared" si="438"/>
        <v/>
      </c>
      <c r="AE1191" s="9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>
        <v>0</v>
      </c>
      <c r="AR1191" s="7">
        <v>26071521.190000001</v>
      </c>
      <c r="AS1191" s="7">
        <v>0</v>
      </c>
      <c r="AT1191" s="7">
        <v>0</v>
      </c>
      <c r="AU1191" s="7">
        <v>0</v>
      </c>
      <c r="AV1191" s="7">
        <v>27192732.190000001</v>
      </c>
      <c r="AW1191" s="7">
        <v>0</v>
      </c>
      <c r="AX1191" s="7">
        <v>0</v>
      </c>
      <c r="AY1191" s="7">
        <v>2732201.36</v>
      </c>
      <c r="AZ1191" s="7">
        <v>43756647.149999999</v>
      </c>
      <c r="BA1191" s="7">
        <v>0</v>
      </c>
      <c r="BB1191" s="7">
        <v>412532.37</v>
      </c>
      <c r="BC1191" s="7"/>
      <c r="BD1191" s="7"/>
      <c r="BE1191" s="7"/>
      <c r="BF1191" s="7"/>
    </row>
    <row r="1192" spans="1:58" hidden="1" x14ac:dyDescent="0.25">
      <c r="A1192" s="3" t="s">
        <v>424</v>
      </c>
      <c r="B1192" s="3" t="str">
        <f t="shared" si="429"/>
        <v>MG</v>
      </c>
      <c r="C1192" s="3" t="s">
        <v>1530</v>
      </c>
      <c r="D1192" s="3">
        <v>6</v>
      </c>
      <c r="E1192" s="11">
        <f t="shared" si="420"/>
        <v>0</v>
      </c>
      <c r="F1192" s="11">
        <f t="shared" si="421"/>
        <v>1</v>
      </c>
      <c r="G1192" s="7">
        <v>47.048872311676128</v>
      </c>
      <c r="H1192" s="11">
        <f t="shared" si="422"/>
        <v>0.94097744623352253</v>
      </c>
      <c r="I1192" s="7">
        <f t="shared" si="423"/>
        <v>-2892450.9966886332</v>
      </c>
      <c r="J1192" s="7">
        <v>7980846.6200000001</v>
      </c>
      <c r="K1192" s="12">
        <v>0.19</v>
      </c>
      <c r="L1192" s="7">
        <v>-397336.89</v>
      </c>
      <c r="M1192" s="10">
        <f t="shared" si="424"/>
        <v>4.9786308260112884E-2</v>
      </c>
      <c r="N1192" s="12">
        <f t="shared" si="425"/>
        <v>0.23978630826011288</v>
      </c>
      <c r="O1192" s="7">
        <f t="shared" si="426"/>
        <v>-173547.05980131798</v>
      </c>
      <c r="P1192" s="11">
        <f t="shared" si="427"/>
        <v>2.1745444821155827E-2</v>
      </c>
      <c r="Q1192" s="12">
        <f t="shared" si="428"/>
        <v>0.21174544482115581</v>
      </c>
      <c r="R1192" s="12">
        <f t="shared" si="430"/>
        <v>-2.8040863438957064E-2</v>
      </c>
      <c r="S1192" s="12">
        <f t="shared" si="431"/>
        <v>-0.11694105323369497</v>
      </c>
      <c r="T1192" s="7">
        <f t="shared" si="433"/>
        <v>-49005859.829999998</v>
      </c>
      <c r="U1192" s="7">
        <f t="shared" si="434"/>
        <v>3302537.86</v>
      </c>
      <c r="V1192" s="7">
        <f t="shared" si="434"/>
        <v>50201564.5</v>
      </c>
      <c r="W1192" s="7">
        <f t="shared" si="434"/>
        <v>15296493.15</v>
      </c>
      <c r="X1192" s="7">
        <f t="shared" si="432"/>
        <v>13189659.960000001</v>
      </c>
      <c r="Y1192" s="7" t="str">
        <f t="shared" si="435"/>
        <v/>
      </c>
      <c r="Z1192" s="7" t="str">
        <f t="shared" si="436"/>
        <v/>
      </c>
      <c r="AA1192" s="7" t="str">
        <f t="shared" si="437"/>
        <v/>
      </c>
      <c r="AB1192" s="7" t="str">
        <f t="shared" si="437"/>
        <v/>
      </c>
      <c r="AC1192" s="8" t="str">
        <f t="shared" si="438"/>
        <v/>
      </c>
      <c r="AE1192" s="9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>
        <v>1054857.31</v>
      </c>
      <c r="AR1192" s="7">
        <v>26728040.420000002</v>
      </c>
      <c r="AS1192" s="7">
        <v>10127525.880000001</v>
      </c>
      <c r="AT1192" s="7">
        <v>0</v>
      </c>
      <c r="AU1192" s="7">
        <v>1608682.87</v>
      </c>
      <c r="AV1192" s="7">
        <v>34142684.030000001</v>
      </c>
      <c r="AW1192" s="7">
        <v>11989407.369999999</v>
      </c>
      <c r="AX1192" s="7">
        <v>12274347.6</v>
      </c>
      <c r="AY1192" s="7">
        <v>3302537.86</v>
      </c>
      <c r="AZ1192" s="7">
        <v>50201564.5</v>
      </c>
      <c r="BA1192" s="7">
        <v>15296493.15</v>
      </c>
      <c r="BB1192" s="7">
        <v>13189659.960000001</v>
      </c>
      <c r="BC1192" s="7"/>
      <c r="BD1192" s="7"/>
      <c r="BE1192" s="7"/>
      <c r="BF1192" s="7"/>
    </row>
    <row r="1193" spans="1:58" hidden="1" x14ac:dyDescent="0.25">
      <c r="A1193" s="3" t="s">
        <v>103</v>
      </c>
      <c r="B1193" s="3" t="str">
        <f t="shared" si="429"/>
        <v>ES</v>
      </c>
      <c r="C1193" s="3" t="s">
        <v>1530</v>
      </c>
      <c r="D1193" s="3">
        <v>6</v>
      </c>
      <c r="E1193" s="11">
        <f t="shared" si="420"/>
        <v>0.41152725982407196</v>
      </c>
      <c r="F1193" s="11">
        <f t="shared" si="421"/>
        <v>0.58847274017592799</v>
      </c>
      <c r="G1193" s="7">
        <v>15.35873624803123</v>
      </c>
      <c r="H1193" s="11">
        <f t="shared" si="422"/>
        <v>0.18076395211036578</v>
      </c>
      <c r="I1193" s="7">
        <f t="shared" si="423"/>
        <v>-56658509.241206817</v>
      </c>
      <c r="J1193" s="7">
        <v>9190794.4799999986</v>
      </c>
      <c r="K1193" s="12">
        <v>0.11</v>
      </c>
      <c r="L1193" s="7">
        <v>-2279631.87</v>
      </c>
      <c r="M1193" s="10">
        <f t="shared" si="424"/>
        <v>0.2480342559025431</v>
      </c>
      <c r="N1193" s="12">
        <f t="shared" si="425"/>
        <v>0.35803425590254312</v>
      </c>
      <c r="O1193" s="7">
        <f t="shared" si="426"/>
        <v>-3399510.5544724087</v>
      </c>
      <c r="P1193" s="11">
        <f t="shared" si="427"/>
        <v>0.36988212084059235</v>
      </c>
      <c r="Q1193" s="12">
        <f t="shared" si="428"/>
        <v>0.47988212084059234</v>
      </c>
      <c r="R1193" s="12">
        <f t="shared" si="430"/>
        <v>0.12184786493804922</v>
      </c>
      <c r="S1193" s="12">
        <f t="shared" si="431"/>
        <v>0.34032460003273046</v>
      </c>
      <c r="T1193" s="7">
        <f t="shared" si="433"/>
        <v>-69160175.980000004</v>
      </c>
      <c r="U1193" s="7">
        <f t="shared" si="434"/>
        <v>5270716.43</v>
      </c>
      <c r="V1193" s="7">
        <f t="shared" si="434"/>
        <v>40698878.270000003</v>
      </c>
      <c r="W1193" s="7">
        <f t="shared" si="434"/>
        <v>33732014.140000001</v>
      </c>
      <c r="X1193" s="7">
        <f t="shared" si="432"/>
        <v>0</v>
      </c>
      <c r="Y1193" s="7" t="str">
        <f t="shared" si="435"/>
        <v/>
      </c>
      <c r="Z1193" s="7" t="str">
        <f t="shared" si="436"/>
        <v/>
      </c>
      <c r="AA1193" s="7" t="str">
        <f t="shared" si="437"/>
        <v/>
      </c>
      <c r="AB1193" s="7" t="str">
        <f t="shared" si="437"/>
        <v/>
      </c>
      <c r="AC1193" s="8" t="str">
        <f t="shared" si="438"/>
        <v/>
      </c>
      <c r="AE1193" s="9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>
        <v>1838004.23</v>
      </c>
      <c r="AR1193" s="7">
        <v>30513150.359999999</v>
      </c>
      <c r="AS1193" s="7">
        <v>26013959.48</v>
      </c>
      <c r="AT1193" s="7">
        <v>0</v>
      </c>
      <c r="AU1193" s="7">
        <v>1559366.06</v>
      </c>
      <c r="AV1193" s="7">
        <v>35109883.659999996</v>
      </c>
      <c r="AW1193" s="7">
        <v>30394520.309999999</v>
      </c>
      <c r="AX1193" s="7">
        <v>0</v>
      </c>
      <c r="AY1193" s="7">
        <v>5270716.43</v>
      </c>
      <c r="AZ1193" s="7">
        <v>40698878.270000003</v>
      </c>
      <c r="BA1193" s="7">
        <v>33732014.140000001</v>
      </c>
      <c r="BB1193" s="7">
        <v>0</v>
      </c>
      <c r="BC1193" s="7"/>
      <c r="BD1193" s="7"/>
      <c r="BE1193" s="7"/>
      <c r="BF1193" s="7"/>
    </row>
    <row r="1194" spans="1:58" hidden="1" x14ac:dyDescent="0.25">
      <c r="A1194" s="3" t="s">
        <v>271</v>
      </c>
      <c r="B1194" s="3" t="str">
        <f t="shared" si="429"/>
        <v>MA</v>
      </c>
      <c r="C1194" s="3" t="s">
        <v>1528</v>
      </c>
      <c r="D1194" s="3">
        <v>5</v>
      </c>
      <c r="E1194" s="11">
        <f t="shared" si="420"/>
        <v>0</v>
      </c>
      <c r="F1194" s="11">
        <f t="shared" si="421"/>
        <v>1</v>
      </c>
      <c r="G1194" s="7">
        <v>23.291682088313241</v>
      </c>
      <c r="H1194" s="11">
        <f t="shared" si="422"/>
        <v>0.46583364176626479</v>
      </c>
      <c r="I1194" s="7">
        <f t="shared" si="423"/>
        <v>-55263922.347315386</v>
      </c>
      <c r="J1194" s="7">
        <v>54452050.380000003</v>
      </c>
      <c r="K1194" s="12">
        <v>0.11</v>
      </c>
      <c r="L1194" s="7">
        <v>-1551883.44</v>
      </c>
      <c r="M1194" s="10">
        <f t="shared" si="424"/>
        <v>2.8500000076581135E-2</v>
      </c>
      <c r="N1194" s="12">
        <f t="shared" si="425"/>
        <v>0.13850000007658114</v>
      </c>
      <c r="O1194" s="7">
        <f t="shared" si="426"/>
        <v>-3315835.3408389231</v>
      </c>
      <c r="P1194" s="11">
        <f t="shared" si="427"/>
        <v>6.0894591070473535E-2</v>
      </c>
      <c r="Q1194" s="12">
        <f t="shared" si="428"/>
        <v>0.17089459107047353</v>
      </c>
      <c r="R1194" s="12">
        <f t="shared" si="430"/>
        <v>3.2394590993892386E-2</v>
      </c>
      <c r="S1194" s="12">
        <f t="shared" si="431"/>
        <v>0.23389596372549004</v>
      </c>
      <c r="T1194" s="7">
        <f t="shared" si="433"/>
        <v>-103458260.70000002</v>
      </c>
      <c r="U1194" s="7">
        <f t="shared" si="434"/>
        <v>12556512.380000001</v>
      </c>
      <c r="V1194" s="7">
        <f t="shared" si="434"/>
        <v>111848863.51000001</v>
      </c>
      <c r="W1194" s="7">
        <f t="shared" si="434"/>
        <v>9476633.0899999999</v>
      </c>
      <c r="X1194" s="7">
        <f t="shared" si="432"/>
        <v>5310723.5199999996</v>
      </c>
      <c r="Y1194" s="7" t="str">
        <f t="shared" si="435"/>
        <v/>
      </c>
      <c r="Z1194" s="7" t="str">
        <f t="shared" si="436"/>
        <v/>
      </c>
      <c r="AA1194" s="7" t="str">
        <f t="shared" si="437"/>
        <v/>
      </c>
      <c r="AB1194" s="7" t="str">
        <f t="shared" si="437"/>
        <v/>
      </c>
      <c r="AC1194" s="8" t="str">
        <f t="shared" si="438"/>
        <v/>
      </c>
      <c r="AE1194" s="9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>
        <v>12556512.380000001</v>
      </c>
      <c r="AR1194" s="7">
        <v>111848863.51000001</v>
      </c>
      <c r="AS1194" s="7">
        <v>9476633.0899999999</v>
      </c>
      <c r="AT1194" s="7">
        <v>5310723.5199999996</v>
      </c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</row>
    <row r="1195" spans="1:58" hidden="1" x14ac:dyDescent="0.25">
      <c r="A1195" s="3" t="s">
        <v>425</v>
      </c>
      <c r="B1195" s="3" t="str">
        <f t="shared" si="429"/>
        <v>MG</v>
      </c>
      <c r="C1195" s="3" t="s">
        <v>1530</v>
      </c>
      <c r="D1195" s="3">
        <v>4</v>
      </c>
      <c r="E1195" s="11">
        <f t="shared" si="420"/>
        <v>0</v>
      </c>
      <c r="F1195" s="11">
        <f t="shared" si="421"/>
        <v>1</v>
      </c>
      <c r="G1195" s="7">
        <v>9.1016458495482588</v>
      </c>
      <c r="H1195" s="11">
        <f t="shared" si="422"/>
        <v>0.18203291699096519</v>
      </c>
      <c r="I1195" s="7">
        <f t="shared" si="423"/>
        <v>-113986504.43631549</v>
      </c>
      <c r="J1195" s="7">
        <v>35412120.640000001</v>
      </c>
      <c r="K1195" s="12">
        <v>0.11</v>
      </c>
      <c r="L1195" s="7">
        <v>-903009.08</v>
      </c>
      <c r="M1195" s="10">
        <f t="shared" si="424"/>
        <v>2.5500000103919219E-2</v>
      </c>
      <c r="N1195" s="12">
        <f t="shared" si="425"/>
        <v>0.13550000010391922</v>
      </c>
      <c r="O1195" s="7">
        <f t="shared" si="426"/>
        <v>-6839190.2661789292</v>
      </c>
      <c r="P1195" s="11">
        <f t="shared" si="427"/>
        <v>0.19313133872173913</v>
      </c>
      <c r="Q1195" s="12">
        <f t="shared" si="428"/>
        <v>0.30313133872173914</v>
      </c>
      <c r="R1195" s="12">
        <f t="shared" si="430"/>
        <v>0.16763133861781992</v>
      </c>
      <c r="S1195" s="12">
        <f t="shared" si="431"/>
        <v>1.2371316493672189</v>
      </c>
      <c r="T1195" s="7">
        <f t="shared" si="433"/>
        <v>-139353412.63</v>
      </c>
      <c r="U1195" s="7">
        <f t="shared" si="434"/>
        <v>121475546.25</v>
      </c>
      <c r="V1195" s="7">
        <f t="shared" si="434"/>
        <v>160017937.33000001</v>
      </c>
      <c r="W1195" s="7">
        <f t="shared" si="434"/>
        <v>131133539.04000001</v>
      </c>
      <c r="X1195" s="7">
        <f t="shared" si="432"/>
        <v>30322517.489999998</v>
      </c>
      <c r="Y1195" s="7" t="str">
        <f t="shared" si="435"/>
        <v/>
      </c>
      <c r="Z1195" s="7" t="str">
        <f t="shared" si="436"/>
        <v/>
      </c>
      <c r="AA1195" s="7" t="str">
        <f t="shared" si="437"/>
        <v/>
      </c>
      <c r="AB1195" s="7" t="str">
        <f t="shared" si="437"/>
        <v/>
      </c>
      <c r="AC1195" s="8" t="str">
        <f t="shared" si="438"/>
        <v/>
      </c>
      <c r="AE1195" s="9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>
        <v>91034509.450000003</v>
      </c>
      <c r="AR1195" s="7">
        <v>180002180.62</v>
      </c>
      <c r="AS1195" s="7">
        <v>69028667.109999999</v>
      </c>
      <c r="AT1195" s="7">
        <v>34013023.310000002</v>
      </c>
      <c r="AU1195" s="7">
        <v>103601667.04000001</v>
      </c>
      <c r="AV1195" s="7">
        <v>145285720.74000001</v>
      </c>
      <c r="AW1195" s="7">
        <v>95460445.75</v>
      </c>
      <c r="AX1195" s="7">
        <v>32651613.449999999</v>
      </c>
      <c r="AY1195" s="7">
        <v>121475546.25</v>
      </c>
      <c r="AZ1195" s="7">
        <v>160017937.33000001</v>
      </c>
      <c r="BA1195" s="7">
        <v>131133539.04000001</v>
      </c>
      <c r="BB1195" s="7">
        <v>30322517.489999998</v>
      </c>
      <c r="BC1195" s="7"/>
      <c r="BD1195" s="7"/>
      <c r="BE1195" s="7"/>
      <c r="BF1195" s="7"/>
    </row>
    <row r="1196" spans="1:58" hidden="1" x14ac:dyDescent="0.25">
      <c r="A1196" s="3" t="s">
        <v>28</v>
      </c>
      <c r="B1196" s="3" t="str">
        <f t="shared" si="429"/>
        <v>AL</v>
      </c>
      <c r="C1196" s="3" t="s">
        <v>1528</v>
      </c>
      <c r="D1196" s="3">
        <v>7</v>
      </c>
      <c r="E1196" s="11">
        <f t="shared" si="420"/>
        <v>0.58892588731204054</v>
      </c>
      <c r="F1196" s="11">
        <f t="shared" si="421"/>
        <v>0.41107411268795946</v>
      </c>
      <c r="G1196" s="7">
        <v>21.093161752282761</v>
      </c>
      <c r="H1196" s="11">
        <f t="shared" si="422"/>
        <v>0.17341705502206481</v>
      </c>
      <c r="I1196" s="7">
        <f t="shared" si="423"/>
        <v>-41825635.923166156</v>
      </c>
      <c r="J1196" s="7">
        <v>7252079.537142856</v>
      </c>
      <c r="K1196" s="12">
        <v>0.11</v>
      </c>
      <c r="L1196" s="7">
        <v>-1608340.62</v>
      </c>
      <c r="M1196" s="10">
        <f t="shared" si="424"/>
        <v>0.22177647277068441</v>
      </c>
      <c r="N1196" s="12">
        <f t="shared" si="425"/>
        <v>0.33177647277068439</v>
      </c>
      <c r="O1196" s="7">
        <f t="shared" si="426"/>
        <v>-2509538.1553899692</v>
      </c>
      <c r="P1196" s="11">
        <f t="shared" si="427"/>
        <v>0.34604393712684878</v>
      </c>
      <c r="Q1196" s="12">
        <f t="shared" si="428"/>
        <v>0.45604393712684876</v>
      </c>
      <c r="R1196" s="12">
        <f t="shared" si="430"/>
        <v>0.12426746435616437</v>
      </c>
      <c r="S1196" s="12">
        <f t="shared" si="431"/>
        <v>0.37455176769588161</v>
      </c>
      <c r="T1196" s="7">
        <f t="shared" si="433"/>
        <v>-50600651.969999999</v>
      </c>
      <c r="U1196" s="7">
        <f t="shared" si="434"/>
        <v>59129.27</v>
      </c>
      <c r="V1196" s="7">
        <f t="shared" si="434"/>
        <v>20800618.109999999</v>
      </c>
      <c r="W1196" s="7">
        <f t="shared" si="434"/>
        <v>33228055.210000001</v>
      </c>
      <c r="X1196" s="7">
        <f t="shared" si="432"/>
        <v>3368892.08</v>
      </c>
      <c r="Y1196" s="7" t="str">
        <f t="shared" si="435"/>
        <v/>
      </c>
      <c r="Z1196" s="7" t="str">
        <f t="shared" si="436"/>
        <v/>
      </c>
      <c r="AA1196" s="7" t="str">
        <f t="shared" si="437"/>
        <v/>
      </c>
      <c r="AB1196" s="7" t="str">
        <f t="shared" si="437"/>
        <v/>
      </c>
      <c r="AC1196" s="8" t="str">
        <f t="shared" si="438"/>
        <v/>
      </c>
      <c r="AE1196" s="9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>
        <v>89830.05</v>
      </c>
      <c r="AR1196" s="7">
        <v>23317906.710000001</v>
      </c>
      <c r="AS1196" s="7">
        <v>20673080.879999999</v>
      </c>
      <c r="AT1196" s="7">
        <v>0</v>
      </c>
      <c r="AU1196" s="7">
        <v>59129.27</v>
      </c>
      <c r="AV1196" s="7">
        <v>20800618.109999999</v>
      </c>
      <c r="AW1196" s="7">
        <v>33228055.210000001</v>
      </c>
      <c r="AX1196" s="7">
        <v>3368892.08</v>
      </c>
      <c r="AY1196" s="7"/>
      <c r="AZ1196" s="7"/>
      <c r="BA1196" s="7"/>
      <c r="BB1196" s="7"/>
      <c r="BC1196" s="7"/>
      <c r="BD1196" s="7"/>
      <c r="BE1196" s="7"/>
      <c r="BF1196" s="7"/>
    </row>
    <row r="1197" spans="1:58" hidden="1" x14ac:dyDescent="0.25">
      <c r="A1197" s="3" t="s">
        <v>1186</v>
      </c>
      <c r="B1197" s="3" t="str">
        <f t="shared" si="429"/>
        <v>RS</v>
      </c>
      <c r="C1197" s="3" t="s">
        <v>1529</v>
      </c>
      <c r="D1197" s="3">
        <v>4</v>
      </c>
      <c r="E1197" s="11">
        <f t="shared" si="420"/>
        <v>0.44823037671703048</v>
      </c>
      <c r="F1197" s="11">
        <f t="shared" si="421"/>
        <v>0.55176962328296952</v>
      </c>
      <c r="G1197" s="7">
        <v>11.888577472977174</v>
      </c>
      <c r="H1197" s="11">
        <f t="shared" si="422"/>
        <v>0.13119511827270025</v>
      </c>
      <c r="I1197" s="7">
        <f t="shared" si="423"/>
        <v>-1648227179.7764463</v>
      </c>
      <c r="J1197" s="7">
        <v>174699658.77000001</v>
      </c>
      <c r="K1197" s="12">
        <v>0.16</v>
      </c>
      <c r="L1197" s="7">
        <v>-38800794.210000001</v>
      </c>
      <c r="M1197" s="10">
        <f t="shared" si="424"/>
        <v>0.22209999998387517</v>
      </c>
      <c r="N1197" s="12">
        <f t="shared" si="425"/>
        <v>0.38209999998387517</v>
      </c>
      <c r="O1197" s="7">
        <f t="shared" si="426"/>
        <v>-98893630.786586776</v>
      </c>
      <c r="P1197" s="11">
        <f t="shared" si="427"/>
        <v>0.56607798482757599</v>
      </c>
      <c r="Q1197" s="12">
        <f t="shared" si="428"/>
        <v>0.72607798482757602</v>
      </c>
      <c r="R1197" s="12">
        <f t="shared" si="430"/>
        <v>0.34397798484370085</v>
      </c>
      <c r="S1197" s="12">
        <f t="shared" si="431"/>
        <v>0.90023026657476279</v>
      </c>
      <c r="T1197" s="7">
        <f t="shared" si="433"/>
        <v>-1897120072</v>
      </c>
      <c r="U1197" s="7">
        <f t="shared" si="434"/>
        <v>245742894.69999999</v>
      </c>
      <c r="V1197" s="7">
        <f t="shared" si="434"/>
        <v>1046773227.45</v>
      </c>
      <c r="W1197" s="7">
        <f t="shared" si="434"/>
        <v>1096089739.25</v>
      </c>
      <c r="X1197" s="7">
        <f t="shared" si="432"/>
        <v>0</v>
      </c>
      <c r="Y1197" s="7" t="str">
        <f t="shared" si="435"/>
        <v/>
      </c>
      <c r="Z1197" s="7" t="str">
        <f t="shared" si="436"/>
        <v/>
      </c>
      <c r="AA1197" s="7" t="str">
        <f t="shared" si="437"/>
        <v/>
      </c>
      <c r="AB1197" s="7" t="str">
        <f t="shared" si="437"/>
        <v/>
      </c>
      <c r="AC1197" s="8" t="str">
        <f t="shared" si="438"/>
        <v/>
      </c>
      <c r="AE1197" s="9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>
        <v>191787120.61000001</v>
      </c>
      <c r="AR1197" s="7">
        <v>793671499.97000003</v>
      </c>
      <c r="AS1197" s="7">
        <v>485876937.64999998</v>
      </c>
      <c r="AT1197" s="7">
        <v>5950943.9900000002</v>
      </c>
      <c r="AU1197" s="7">
        <v>222015839.33000001</v>
      </c>
      <c r="AV1197" s="7">
        <v>916401215.41999996</v>
      </c>
      <c r="AW1197" s="7">
        <v>714135466.39999998</v>
      </c>
      <c r="AX1197" s="7">
        <v>0</v>
      </c>
      <c r="AY1197" s="7">
        <v>245742894.69999999</v>
      </c>
      <c r="AZ1197" s="7">
        <v>1046773227.45</v>
      </c>
      <c r="BA1197" s="7">
        <v>1096089739.25</v>
      </c>
      <c r="BB1197" s="7">
        <v>0</v>
      </c>
      <c r="BC1197" s="7"/>
      <c r="BD1197" s="7"/>
      <c r="BE1197" s="7"/>
      <c r="BF1197" s="7"/>
    </row>
    <row r="1198" spans="1:58" hidden="1" x14ac:dyDescent="0.25">
      <c r="A1198" s="3" t="s">
        <v>675</v>
      </c>
      <c r="B1198" s="3" t="str">
        <f t="shared" si="429"/>
        <v>PE</v>
      </c>
      <c r="C1198" s="3" t="s">
        <v>1528</v>
      </c>
      <c r="D1198" s="3">
        <v>6</v>
      </c>
      <c r="E1198" s="11">
        <f t="shared" si="420"/>
        <v>0.27647961896017964</v>
      </c>
      <c r="F1198" s="11">
        <f t="shared" si="421"/>
        <v>0.7235203810398203</v>
      </c>
      <c r="G1198" s="7">
        <v>8.8759473500509145</v>
      </c>
      <c r="H1198" s="11">
        <f t="shared" si="422"/>
        <v>0.12843857617596441</v>
      </c>
      <c r="I1198" s="7">
        <f t="shared" si="423"/>
        <v>-166907425.36564517</v>
      </c>
      <c r="J1198" s="7">
        <v>30254726.739999998</v>
      </c>
      <c r="K1198" s="12">
        <v>0.11</v>
      </c>
      <c r="L1198" s="7">
        <v>-907641.8</v>
      </c>
      <c r="M1198" s="10">
        <f t="shared" si="424"/>
        <v>2.9999999927284093E-2</v>
      </c>
      <c r="N1198" s="12">
        <f t="shared" si="425"/>
        <v>0.1399999999272841</v>
      </c>
      <c r="O1198" s="7">
        <f t="shared" si="426"/>
        <v>-10014445.52193871</v>
      </c>
      <c r="P1198" s="11">
        <f t="shared" si="427"/>
        <v>0.33100432894336929</v>
      </c>
      <c r="Q1198" s="12">
        <f t="shared" si="428"/>
        <v>0.44100432894336927</v>
      </c>
      <c r="R1198" s="12">
        <f t="shared" si="430"/>
        <v>0.3010043290160852</v>
      </c>
      <c r="S1198" s="12">
        <f t="shared" si="431"/>
        <v>2.1500309226601901</v>
      </c>
      <c r="T1198" s="7">
        <f t="shared" si="433"/>
        <v>-191503915.62</v>
      </c>
      <c r="U1198" s="7">
        <f t="shared" si="434"/>
        <v>38236323.039999999</v>
      </c>
      <c r="V1198" s="7">
        <f t="shared" si="434"/>
        <v>138556986</v>
      </c>
      <c r="W1198" s="7">
        <f t="shared" si="434"/>
        <v>91183252.659999996</v>
      </c>
      <c r="X1198" s="7">
        <f t="shared" si="432"/>
        <v>0</v>
      </c>
      <c r="Y1198" s="7" t="str">
        <f t="shared" si="435"/>
        <v/>
      </c>
      <c r="Z1198" s="7" t="str">
        <f t="shared" si="436"/>
        <v/>
      </c>
      <c r="AA1198" s="7" t="str">
        <f t="shared" si="437"/>
        <v/>
      </c>
      <c r="AB1198" s="7" t="str">
        <f t="shared" si="437"/>
        <v/>
      </c>
      <c r="AC1198" s="8" t="str">
        <f t="shared" si="438"/>
        <v/>
      </c>
      <c r="AE1198" s="9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>
        <v>29449975.670000002</v>
      </c>
      <c r="AR1198" s="7">
        <v>82418694.540000007</v>
      </c>
      <c r="AS1198" s="7">
        <v>42704918.079999998</v>
      </c>
      <c r="AT1198" s="7">
        <v>0</v>
      </c>
      <c r="AU1198" s="7">
        <v>31669707.82</v>
      </c>
      <c r="AV1198" s="7">
        <v>142014673.47</v>
      </c>
      <c r="AW1198" s="7">
        <v>74637167.75</v>
      </c>
      <c r="AX1198" s="7">
        <v>0</v>
      </c>
      <c r="AY1198" s="7">
        <v>38236323.039999999</v>
      </c>
      <c r="AZ1198" s="7">
        <v>138556986</v>
      </c>
      <c r="BA1198" s="7">
        <v>91183252.659999996</v>
      </c>
      <c r="BB1198" s="7">
        <v>0</v>
      </c>
      <c r="BC1198" s="7"/>
      <c r="BD1198" s="7"/>
      <c r="BE1198" s="7"/>
      <c r="BF1198" s="7"/>
    </row>
    <row r="1199" spans="1:58" hidden="1" x14ac:dyDescent="0.25">
      <c r="A1199" s="3" t="s">
        <v>51</v>
      </c>
      <c r="B1199" s="3" t="str">
        <f t="shared" si="429"/>
        <v>BA</v>
      </c>
      <c r="C1199" s="3" t="s">
        <v>1528</v>
      </c>
      <c r="D1199" s="3">
        <v>6</v>
      </c>
      <c r="E1199" s="11">
        <f t="shared" si="420"/>
        <v>8.6050884928481383E-2</v>
      </c>
      <c r="F1199" s="11">
        <f t="shared" si="421"/>
        <v>0.91394911507151866</v>
      </c>
      <c r="G1199" s="7">
        <v>20.685904095227073</v>
      </c>
      <c r="H1199" s="11">
        <f t="shared" si="422"/>
        <v>0.37811727484574176</v>
      </c>
      <c r="I1199" s="7">
        <f t="shared" si="423"/>
        <v>-92028190.456795096</v>
      </c>
      <c r="J1199" s="7">
        <v>34937857.890000001</v>
      </c>
      <c r="K1199" s="12">
        <v>0.11</v>
      </c>
      <c r="L1199" s="7">
        <v>-2096271.47</v>
      </c>
      <c r="M1199" s="10">
        <f t="shared" si="424"/>
        <v>5.9999999902684356E-2</v>
      </c>
      <c r="N1199" s="12">
        <f t="shared" si="425"/>
        <v>0.16999999990268436</v>
      </c>
      <c r="O1199" s="7">
        <f t="shared" si="426"/>
        <v>-5521691.4274077052</v>
      </c>
      <c r="P1199" s="11">
        <f t="shared" si="427"/>
        <v>0.15804321618092498</v>
      </c>
      <c r="Q1199" s="12">
        <f t="shared" si="428"/>
        <v>0.26804321618092497</v>
      </c>
      <c r="R1199" s="12">
        <f t="shared" si="430"/>
        <v>9.8043216278240614E-2</v>
      </c>
      <c r="S1199" s="12">
        <f t="shared" si="431"/>
        <v>0.57672480196685272</v>
      </c>
      <c r="T1199" s="7">
        <f t="shared" si="433"/>
        <v>-147983191.58000001</v>
      </c>
      <c r="U1199" s="7">
        <f t="shared" si="434"/>
        <v>23388544.52</v>
      </c>
      <c r="V1199" s="7">
        <f t="shared" si="434"/>
        <v>135249106.99000001</v>
      </c>
      <c r="W1199" s="7">
        <f t="shared" si="434"/>
        <v>45406313.259999998</v>
      </c>
      <c r="X1199" s="7">
        <f t="shared" si="432"/>
        <v>9283684.1500000004</v>
      </c>
      <c r="Y1199" s="7" t="str">
        <f t="shared" si="435"/>
        <v/>
      </c>
      <c r="Z1199" s="7" t="str">
        <f t="shared" si="436"/>
        <v/>
      </c>
      <c r="AA1199" s="7" t="str">
        <f t="shared" si="437"/>
        <v/>
      </c>
      <c r="AB1199" s="7" t="str">
        <f t="shared" si="437"/>
        <v/>
      </c>
      <c r="AC1199" s="8" t="str">
        <f t="shared" si="438"/>
        <v/>
      </c>
      <c r="AE1199" s="9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>
        <v>18694341.73</v>
      </c>
      <c r="AR1199" s="7">
        <v>112522987.02</v>
      </c>
      <c r="AS1199" s="7">
        <v>25343332.420000002</v>
      </c>
      <c r="AT1199" s="7">
        <v>3836218.17</v>
      </c>
      <c r="AU1199" s="7">
        <v>21026619.800000001</v>
      </c>
      <c r="AV1199" s="7">
        <v>118070753</v>
      </c>
      <c r="AW1199" s="7">
        <v>37552504.479999997</v>
      </c>
      <c r="AX1199" s="7">
        <v>8632663.6799999997</v>
      </c>
      <c r="AY1199" s="7">
        <v>23388544.52</v>
      </c>
      <c r="AZ1199" s="7">
        <v>135249106.99000001</v>
      </c>
      <c r="BA1199" s="7">
        <v>45406313.259999998</v>
      </c>
      <c r="BB1199" s="7">
        <v>9283684.1500000004</v>
      </c>
      <c r="BC1199" s="7"/>
      <c r="BD1199" s="7"/>
      <c r="BE1199" s="7"/>
      <c r="BF1199" s="7"/>
    </row>
    <row r="1200" spans="1:58" hidden="1" x14ac:dyDescent="0.25">
      <c r="A1200" s="3" t="s">
        <v>104</v>
      </c>
      <c r="B1200" s="3" t="str">
        <f t="shared" si="429"/>
        <v>ES</v>
      </c>
      <c r="C1200" s="3" t="s">
        <v>1530</v>
      </c>
      <c r="D1200" s="3">
        <v>6</v>
      </c>
      <c r="E1200" s="11">
        <f t="shared" si="420"/>
        <v>0.21829081834618316</v>
      </c>
      <c r="F1200" s="11">
        <f t="shared" si="421"/>
        <v>0.78170918165381686</v>
      </c>
      <c r="G1200" s="7">
        <v>9.1413585520572891</v>
      </c>
      <c r="H1200" s="11">
        <f t="shared" si="422"/>
        <v>0.14291767825865648</v>
      </c>
      <c r="I1200" s="7">
        <f t="shared" si="423"/>
        <v>-66549519.778202176</v>
      </c>
      <c r="J1200" s="7">
        <v>23110107.61714286</v>
      </c>
      <c r="K1200" s="12">
        <v>0.11</v>
      </c>
      <c r="L1200" s="7">
        <v>-1263289.8</v>
      </c>
      <c r="M1200" s="10">
        <f t="shared" si="424"/>
        <v>5.466395141591221E-2</v>
      </c>
      <c r="N1200" s="12">
        <f t="shared" si="425"/>
        <v>0.16466395141591222</v>
      </c>
      <c r="O1200" s="7">
        <f t="shared" si="426"/>
        <v>-3992971.1866921303</v>
      </c>
      <c r="P1200" s="11">
        <f t="shared" si="427"/>
        <v>0.17278029392343383</v>
      </c>
      <c r="Q1200" s="12">
        <f t="shared" si="428"/>
        <v>0.28278029392343385</v>
      </c>
      <c r="R1200" s="12">
        <f t="shared" si="430"/>
        <v>0.11811634250752162</v>
      </c>
      <c r="S1200" s="12">
        <f t="shared" si="431"/>
        <v>0.71731755184946633</v>
      </c>
      <c r="T1200" s="7">
        <f t="shared" si="433"/>
        <v>-77646590.170000002</v>
      </c>
      <c r="U1200" s="7">
        <f t="shared" si="434"/>
        <v>42325750.409999996</v>
      </c>
      <c r="V1200" s="7">
        <f t="shared" si="434"/>
        <v>60697052.460000001</v>
      </c>
      <c r="W1200" s="7">
        <f t="shared" si="434"/>
        <v>59275288.119999997</v>
      </c>
      <c r="X1200" s="7">
        <f t="shared" si="432"/>
        <v>0</v>
      </c>
      <c r="Y1200" s="7" t="str">
        <f t="shared" si="435"/>
        <v/>
      </c>
      <c r="Z1200" s="7" t="str">
        <f t="shared" si="436"/>
        <v/>
      </c>
      <c r="AA1200" s="7" t="str">
        <f t="shared" si="437"/>
        <v/>
      </c>
      <c r="AB1200" s="7" t="str">
        <f t="shared" si="437"/>
        <v/>
      </c>
      <c r="AC1200" s="8" t="str">
        <f t="shared" si="438"/>
        <v/>
      </c>
      <c r="AE1200" s="9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>
        <v>31921656.399999999</v>
      </c>
      <c r="AR1200" s="7">
        <v>51852849.609999999</v>
      </c>
      <c r="AS1200" s="7">
        <v>30876691.75</v>
      </c>
      <c r="AT1200" s="7">
        <v>0</v>
      </c>
      <c r="AU1200" s="7">
        <v>32204494.969999999</v>
      </c>
      <c r="AV1200" s="7">
        <v>58927056.229999997</v>
      </c>
      <c r="AW1200" s="7">
        <v>41191750.380000003</v>
      </c>
      <c r="AX1200" s="7">
        <v>0</v>
      </c>
      <c r="AY1200" s="7">
        <v>42325750.409999996</v>
      </c>
      <c r="AZ1200" s="7">
        <v>60697052.460000001</v>
      </c>
      <c r="BA1200" s="7">
        <v>59275288.119999997</v>
      </c>
      <c r="BB1200" s="7">
        <v>0</v>
      </c>
      <c r="BC1200" s="7"/>
      <c r="BD1200" s="7"/>
      <c r="BE1200" s="7"/>
      <c r="BF1200" s="7"/>
    </row>
    <row r="1201" spans="1:58" hidden="1" x14ac:dyDescent="0.25">
      <c r="A1201" s="3" t="s">
        <v>1187</v>
      </c>
      <c r="B1201" s="3" t="str">
        <f t="shared" si="429"/>
        <v>RS</v>
      </c>
      <c r="C1201" s="3" t="s">
        <v>1529</v>
      </c>
      <c r="D1201" s="3">
        <v>7</v>
      </c>
      <c r="E1201" s="11">
        <f t="shared" si="420"/>
        <v>0</v>
      </c>
      <c r="F1201" s="11">
        <f t="shared" si="421"/>
        <v>1</v>
      </c>
      <c r="G1201" s="7">
        <v>20.515201589805081</v>
      </c>
      <c r="H1201" s="11">
        <f t="shared" si="422"/>
        <v>0.41030403179610159</v>
      </c>
      <c r="I1201" s="7">
        <f t="shared" si="423"/>
        <v>-4491187.1254496742</v>
      </c>
      <c r="J1201" s="7">
        <v>6129657.3200000003</v>
      </c>
      <c r="K1201" s="12">
        <v>0.11</v>
      </c>
      <c r="L1201" s="7">
        <v>-251347.09</v>
      </c>
      <c r="M1201" s="10">
        <f t="shared" si="424"/>
        <v>4.1005080199165191E-2</v>
      </c>
      <c r="N1201" s="12">
        <f t="shared" si="425"/>
        <v>0.1510050801991652</v>
      </c>
      <c r="O1201" s="7">
        <f t="shared" si="426"/>
        <v>-269471.22752698045</v>
      </c>
      <c r="P1201" s="11">
        <f t="shared" si="427"/>
        <v>4.3961874776872592E-2</v>
      </c>
      <c r="Q1201" s="12">
        <f t="shared" si="428"/>
        <v>0.15396187477687259</v>
      </c>
      <c r="R1201" s="12">
        <f t="shared" si="430"/>
        <v>2.9567945777073945E-3</v>
      </c>
      <c r="S1201" s="12">
        <f t="shared" si="431"/>
        <v>1.9580762275067665E-2</v>
      </c>
      <c r="T1201" s="7">
        <f t="shared" si="433"/>
        <v>-7616106.2100000009</v>
      </c>
      <c r="U1201" s="7">
        <f t="shared" si="434"/>
        <v>13757275.77</v>
      </c>
      <c r="V1201" s="7">
        <f t="shared" si="434"/>
        <v>14389126.560000001</v>
      </c>
      <c r="W1201" s="7">
        <f t="shared" si="434"/>
        <v>6984255.4199999999</v>
      </c>
      <c r="X1201" s="7">
        <f t="shared" si="432"/>
        <v>0</v>
      </c>
      <c r="Y1201" s="7" t="str">
        <f t="shared" si="435"/>
        <v/>
      </c>
      <c r="Z1201" s="7" t="str">
        <f t="shared" si="436"/>
        <v/>
      </c>
      <c r="AA1201" s="7" t="str">
        <f t="shared" si="437"/>
        <v/>
      </c>
      <c r="AB1201" s="7" t="str">
        <f t="shared" si="437"/>
        <v/>
      </c>
      <c r="AC1201" s="8" t="str">
        <f t="shared" si="438"/>
        <v/>
      </c>
      <c r="AE1201" s="9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>
        <v>9590641.3800000008</v>
      </c>
      <c r="AR1201" s="7">
        <v>9435170.2400000002</v>
      </c>
      <c r="AS1201" s="7">
        <v>920867.8</v>
      </c>
      <c r="AT1201" s="7">
        <v>0</v>
      </c>
      <c r="AU1201" s="7">
        <v>11410538.27</v>
      </c>
      <c r="AV1201" s="7">
        <v>19132719.969999999</v>
      </c>
      <c r="AW1201" s="7">
        <v>5160366.74</v>
      </c>
      <c r="AX1201" s="7">
        <v>0</v>
      </c>
      <c r="AY1201" s="7">
        <v>13757275.77</v>
      </c>
      <c r="AZ1201" s="7">
        <v>14389126.560000001</v>
      </c>
      <c r="BA1201" s="7">
        <v>6984255.4199999999</v>
      </c>
      <c r="BB1201" s="7">
        <v>0</v>
      </c>
      <c r="BC1201" s="7"/>
      <c r="BD1201" s="7"/>
      <c r="BE1201" s="7"/>
      <c r="BF1201" s="7"/>
    </row>
    <row r="1202" spans="1:58" hidden="1" x14ac:dyDescent="0.25">
      <c r="A1202" s="3" t="s">
        <v>578</v>
      </c>
      <c r="B1202" s="3" t="str">
        <f t="shared" si="429"/>
        <v>PB</v>
      </c>
      <c r="C1202" s="3" t="s">
        <v>1528</v>
      </c>
      <c r="D1202" s="3">
        <v>4</v>
      </c>
      <c r="E1202" s="11">
        <f t="shared" ref="E1202:E1248" si="439">IF(U1202+X1202&gt;=W1202,0,(U1202+X1202-W1202)/T1202)</f>
        <v>0.38619988947768435</v>
      </c>
      <c r="F1202" s="11">
        <f t="shared" ref="F1202:F1248" si="440">IF(T1202&gt;=0,0,1-E1202)</f>
        <v>0.61380011052231565</v>
      </c>
      <c r="G1202" s="7">
        <v>31.115719301664321</v>
      </c>
      <c r="H1202" s="11">
        <f t="shared" ref="H1202:H1248" si="441">IF(T1202&gt;0,"",G1202*$G$2*F1202/100)</f>
        <v>0.38197663892685818</v>
      </c>
      <c r="I1202" s="7">
        <f t="shared" ref="I1202:I1248" si="442">IF(T1202&gt;0,"",T1202*(1-H1202))</f>
        <v>-384035372.14473253</v>
      </c>
      <c r="J1202" s="7">
        <v>84498622</v>
      </c>
      <c r="K1202" s="12">
        <v>0.11</v>
      </c>
      <c r="L1202" s="7">
        <v>-4799521.7300000004</v>
      </c>
      <c r="M1202" s="10">
        <f t="shared" ref="M1202:M1248" si="443">L1202*-1/J1202</f>
        <v>5.6800000004733807E-2</v>
      </c>
      <c r="N1202" s="12">
        <f t="shared" ref="N1202:N1248" si="444">M1202+K1202</f>
        <v>0.1668000000047338</v>
      </c>
      <c r="O1202" s="7">
        <f t="shared" ref="O1202:O1248" si="445">6%*I1202</f>
        <v>-23042122.32868395</v>
      </c>
      <c r="P1202" s="11">
        <f t="shared" ref="P1202:P1248" si="446">O1202*-1/J1202</f>
        <v>0.27269228519115907</v>
      </c>
      <c r="Q1202" s="12">
        <f t="shared" ref="Q1202:Q1248" si="447">P1202+K1202</f>
        <v>0.38269228519115905</v>
      </c>
      <c r="R1202" s="12">
        <f t="shared" si="430"/>
        <v>0.21589228518642525</v>
      </c>
      <c r="S1202" s="12">
        <f t="shared" si="431"/>
        <v>1.294318256476608</v>
      </c>
      <c r="T1202" s="7">
        <f t="shared" si="433"/>
        <v>-621392970.45000005</v>
      </c>
      <c r="U1202" s="7">
        <f t="shared" si="434"/>
        <v>779818.78</v>
      </c>
      <c r="V1202" s="7">
        <f t="shared" si="434"/>
        <v>381411073.94</v>
      </c>
      <c r="W1202" s="7">
        <f t="shared" si="434"/>
        <v>240761715.28999999</v>
      </c>
      <c r="X1202" s="7">
        <f t="shared" si="432"/>
        <v>0</v>
      </c>
      <c r="Y1202" s="7" t="str">
        <f t="shared" si="435"/>
        <v/>
      </c>
      <c r="Z1202" s="7" t="str">
        <f t="shared" si="436"/>
        <v/>
      </c>
      <c r="AA1202" s="7" t="str">
        <f t="shared" si="437"/>
        <v/>
      </c>
      <c r="AB1202" s="7" t="str">
        <f t="shared" si="437"/>
        <v/>
      </c>
      <c r="AC1202" s="8" t="str">
        <f t="shared" si="438"/>
        <v/>
      </c>
      <c r="AE1202" s="9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>
        <v>3367618.94</v>
      </c>
      <c r="AR1202" s="7">
        <v>335478295.19999999</v>
      </c>
      <c r="AS1202" s="7">
        <v>114605590.84</v>
      </c>
      <c r="AT1202" s="7">
        <v>27901473.300000001</v>
      </c>
      <c r="AU1202" s="7">
        <v>2001820.54</v>
      </c>
      <c r="AV1202" s="7">
        <v>361890753.82999998</v>
      </c>
      <c r="AW1202" s="7">
        <v>254097043.24000001</v>
      </c>
      <c r="AX1202" s="7">
        <v>52859269.200000003</v>
      </c>
      <c r="AY1202" s="7">
        <v>779818.78</v>
      </c>
      <c r="AZ1202" s="7">
        <v>381411073.94</v>
      </c>
      <c r="BA1202" s="7">
        <v>240761715.28999999</v>
      </c>
      <c r="BB1202" s="7">
        <v>0</v>
      </c>
      <c r="BC1202" s="7"/>
      <c r="BD1202" s="7"/>
      <c r="BE1202" s="7"/>
      <c r="BF1202" s="7"/>
    </row>
    <row r="1203" spans="1:58" hidden="1" x14ac:dyDescent="0.25">
      <c r="A1203" s="3" t="s">
        <v>1462</v>
      </c>
      <c r="B1203" s="3" t="str">
        <f t="shared" ref="B1203:B1249" si="448">RIGHT(A1203,2)</f>
        <v>SP</v>
      </c>
      <c r="C1203" s="3" t="s">
        <v>1530</v>
      </c>
      <c r="D1203" s="3">
        <v>6</v>
      </c>
      <c r="E1203" s="11">
        <f t="shared" si="439"/>
        <v>0</v>
      </c>
      <c r="F1203" s="11">
        <f t="shared" si="440"/>
        <v>1</v>
      </c>
      <c r="G1203" s="7">
        <v>16.367754472987421</v>
      </c>
      <c r="H1203" s="11">
        <f t="shared" si="441"/>
        <v>0.32735508945974845</v>
      </c>
      <c r="I1203" s="7">
        <f t="shared" si="442"/>
        <v>-34762229.555268809</v>
      </c>
      <c r="J1203" s="7">
        <v>20076113.828571424</v>
      </c>
      <c r="K1203" s="12">
        <v>0.11</v>
      </c>
      <c r="L1203" s="7">
        <v>-626717.25</v>
      </c>
      <c r="M1203" s="10">
        <f t="shared" si="443"/>
        <v>3.1217060002323962E-2</v>
      </c>
      <c r="N1203" s="12">
        <f t="shared" si="444"/>
        <v>0.14121706000232395</v>
      </c>
      <c r="O1203" s="7">
        <f t="shared" si="445"/>
        <v>-2085733.7733161284</v>
      </c>
      <c r="P1203" s="11">
        <f t="shared" si="446"/>
        <v>0.10389131039632808</v>
      </c>
      <c r="Q1203" s="12">
        <f t="shared" si="447"/>
        <v>0.21389131039632808</v>
      </c>
      <c r="R1203" s="12">
        <f t="shared" ref="R1203:R1249" si="449">Q1203-N1203</f>
        <v>7.2674250394004131E-2</v>
      </c>
      <c r="S1203" s="12">
        <f t="shared" ref="S1203:S1249" si="450">Q1203/N1203-1</f>
        <v>0.51462798044944535</v>
      </c>
      <c r="T1203" s="7">
        <f t="shared" si="433"/>
        <v>-51679911.660000011</v>
      </c>
      <c r="U1203" s="7">
        <f t="shared" si="434"/>
        <v>97156675.569999993</v>
      </c>
      <c r="V1203" s="7">
        <f t="shared" si="434"/>
        <v>84954808.5</v>
      </c>
      <c r="W1203" s="7">
        <f t="shared" si="434"/>
        <v>65508244.280000001</v>
      </c>
      <c r="X1203" s="7">
        <f t="shared" si="432"/>
        <v>1626465.55</v>
      </c>
      <c r="Y1203" s="7" t="str">
        <f t="shared" si="435"/>
        <v/>
      </c>
      <c r="Z1203" s="7" t="str">
        <f t="shared" si="436"/>
        <v/>
      </c>
      <c r="AA1203" s="7" t="str">
        <f t="shared" si="437"/>
        <v/>
      </c>
      <c r="AB1203" s="7" t="str">
        <f t="shared" si="437"/>
        <v/>
      </c>
      <c r="AC1203" s="8" t="str">
        <f t="shared" si="438"/>
        <v/>
      </c>
      <c r="AE1203" s="9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>
        <v>74998523.829999998</v>
      </c>
      <c r="AR1203" s="7">
        <v>83109236.150000006</v>
      </c>
      <c r="AS1203" s="7">
        <v>37240089.420000002</v>
      </c>
      <c r="AT1203" s="7">
        <v>0</v>
      </c>
      <c r="AU1203" s="7">
        <v>83846390.900000006</v>
      </c>
      <c r="AV1203" s="7">
        <v>80262723.829999998</v>
      </c>
      <c r="AW1203" s="7">
        <v>50887426.140000001</v>
      </c>
      <c r="AX1203" s="7">
        <v>2715316.69</v>
      </c>
      <c r="AY1203" s="7">
        <v>97156675.569999993</v>
      </c>
      <c r="AZ1203" s="7">
        <v>84954808.5</v>
      </c>
      <c r="BA1203" s="7">
        <v>65508244.280000001</v>
      </c>
      <c r="BB1203" s="7">
        <v>1626465.55</v>
      </c>
      <c r="BC1203" s="7"/>
      <c r="BD1203" s="7"/>
      <c r="BE1203" s="7"/>
      <c r="BF1203" s="7"/>
    </row>
    <row r="1204" spans="1:58" hidden="1" x14ac:dyDescent="0.25">
      <c r="A1204" s="3" t="s">
        <v>1461</v>
      </c>
      <c r="B1204" s="3" t="str">
        <f t="shared" si="448"/>
        <v>SP</v>
      </c>
      <c r="C1204" s="3" t="s">
        <v>1530</v>
      </c>
      <c r="D1204" s="3">
        <v>7</v>
      </c>
      <c r="E1204" s="11">
        <f t="shared" si="439"/>
        <v>0</v>
      </c>
      <c r="F1204" s="11">
        <f t="shared" si="440"/>
        <v>1</v>
      </c>
      <c r="G1204" s="7">
        <v>36.346864859762192</v>
      </c>
      <c r="H1204" s="11">
        <f t="shared" si="441"/>
        <v>0.7269372971952438</v>
      </c>
      <c r="I1204" s="7">
        <f t="shared" si="442"/>
        <v>-2420291.4902213728</v>
      </c>
      <c r="J1204" s="7">
        <v>3963287.25</v>
      </c>
      <c r="K1204" s="12">
        <v>0.16</v>
      </c>
      <c r="L1204" s="7">
        <v>0</v>
      </c>
      <c r="M1204" s="10">
        <f t="shared" si="443"/>
        <v>0</v>
      </c>
      <c r="N1204" s="12">
        <f t="shared" si="444"/>
        <v>0.16</v>
      </c>
      <c r="O1204" s="7">
        <f t="shared" si="445"/>
        <v>-145217.48941328237</v>
      </c>
      <c r="P1204" s="11">
        <f t="shared" si="446"/>
        <v>3.6640667267627998E-2</v>
      </c>
      <c r="Q1204" s="12">
        <f t="shared" si="447"/>
        <v>0.19664066726762799</v>
      </c>
      <c r="R1204" s="12">
        <f t="shared" si="449"/>
        <v>3.6640667267627991E-2</v>
      </c>
      <c r="S1204" s="12">
        <f t="shared" si="450"/>
        <v>0.22900417042267485</v>
      </c>
      <c r="T1204" s="7">
        <f t="shared" si="433"/>
        <v>-8863500.8200000003</v>
      </c>
      <c r="U1204" s="7">
        <f t="shared" si="434"/>
        <v>12713696.1</v>
      </c>
      <c r="V1204" s="7">
        <f t="shared" si="434"/>
        <v>13524228.24</v>
      </c>
      <c r="W1204" s="7">
        <f t="shared" si="434"/>
        <v>9478744.1500000004</v>
      </c>
      <c r="X1204" s="7">
        <f t="shared" si="432"/>
        <v>1425775.47</v>
      </c>
      <c r="Y1204" s="7" t="str">
        <f t="shared" si="435"/>
        <v/>
      </c>
      <c r="Z1204" s="7" t="str">
        <f t="shared" si="436"/>
        <v/>
      </c>
      <c r="AA1204" s="7" t="str">
        <f t="shared" si="437"/>
        <v/>
      </c>
      <c r="AB1204" s="7" t="str">
        <f t="shared" si="437"/>
        <v/>
      </c>
      <c r="AC1204" s="8" t="str">
        <f t="shared" si="438"/>
        <v/>
      </c>
      <c r="AE1204" s="9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>
        <v>12125947.199999999</v>
      </c>
      <c r="AR1204" s="7">
        <v>5741320.46</v>
      </c>
      <c r="AS1204" s="7">
        <v>7072619.04</v>
      </c>
      <c r="AT1204" s="7">
        <v>850681.38</v>
      </c>
      <c r="AU1204" s="7">
        <v>9981066.5700000003</v>
      </c>
      <c r="AV1204" s="7">
        <v>8547701.1899999995</v>
      </c>
      <c r="AW1204" s="7">
        <v>8448676.2200000007</v>
      </c>
      <c r="AX1204" s="7">
        <v>1233914.55</v>
      </c>
      <c r="AY1204" s="7">
        <v>11134523.810000001</v>
      </c>
      <c r="AZ1204" s="7">
        <v>11158895.67</v>
      </c>
      <c r="BA1204" s="7">
        <v>9567761.6500000004</v>
      </c>
      <c r="BB1204" s="7">
        <v>1477067.9</v>
      </c>
      <c r="BC1204" s="7">
        <v>12713696.1</v>
      </c>
      <c r="BD1204" s="7">
        <v>13524228.24</v>
      </c>
      <c r="BE1204" s="7">
        <v>9478744.1500000004</v>
      </c>
      <c r="BF1204" s="7">
        <v>1425775.47</v>
      </c>
    </row>
    <row r="1205" spans="1:58" hidden="1" x14ac:dyDescent="0.25">
      <c r="A1205" s="3" t="s">
        <v>1188</v>
      </c>
      <c r="B1205" s="3" t="str">
        <f t="shared" si="448"/>
        <v>RS</v>
      </c>
      <c r="C1205" s="3" t="s">
        <v>1529</v>
      </c>
      <c r="D1205" s="3">
        <v>5</v>
      </c>
      <c r="E1205" s="11">
        <f t="shared" si="439"/>
        <v>0</v>
      </c>
      <c r="F1205" s="11">
        <f t="shared" si="440"/>
        <v>1</v>
      </c>
      <c r="G1205" s="7">
        <v>12.366920654233175</v>
      </c>
      <c r="H1205" s="11">
        <f t="shared" si="441"/>
        <v>0.24733841308466351</v>
      </c>
      <c r="I1205" s="7">
        <f t="shared" si="442"/>
        <v>-168361218.77413836</v>
      </c>
      <c r="J1205" s="7">
        <v>67052265.780000001</v>
      </c>
      <c r="K1205" s="12">
        <v>0.11</v>
      </c>
      <c r="L1205" s="7">
        <v>-9052055.8800000008</v>
      </c>
      <c r="M1205" s="10">
        <f t="shared" si="443"/>
        <v>0.13499999999552589</v>
      </c>
      <c r="N1205" s="12">
        <f t="shared" si="444"/>
        <v>0.24499999999552591</v>
      </c>
      <c r="O1205" s="7">
        <f t="shared" si="445"/>
        <v>-10101673.126448302</v>
      </c>
      <c r="P1205" s="11">
        <f t="shared" si="446"/>
        <v>0.15065371779668296</v>
      </c>
      <c r="Q1205" s="12">
        <f t="shared" si="447"/>
        <v>0.26065371779668295</v>
      </c>
      <c r="R1205" s="12">
        <f t="shared" si="449"/>
        <v>1.5653717801157041E-2</v>
      </c>
      <c r="S1205" s="12">
        <f t="shared" si="450"/>
        <v>6.3892725720175125E-2</v>
      </c>
      <c r="T1205" s="7">
        <f t="shared" si="433"/>
        <v>-223687805.65000001</v>
      </c>
      <c r="U1205" s="7">
        <f t="shared" si="434"/>
        <v>180793393.94999999</v>
      </c>
      <c r="V1205" s="7">
        <f t="shared" si="434"/>
        <v>263669722.41</v>
      </c>
      <c r="W1205" s="7">
        <f t="shared" si="434"/>
        <v>142265476.62</v>
      </c>
      <c r="X1205" s="7">
        <f t="shared" si="432"/>
        <v>1453999.43</v>
      </c>
      <c r="Y1205" s="7" t="str">
        <f t="shared" si="435"/>
        <v/>
      </c>
      <c r="Z1205" s="7" t="str">
        <f t="shared" si="436"/>
        <v/>
      </c>
      <c r="AA1205" s="7" t="str">
        <f t="shared" si="437"/>
        <v/>
      </c>
      <c r="AB1205" s="7" t="str">
        <f t="shared" si="437"/>
        <v/>
      </c>
      <c r="AC1205" s="8" t="str">
        <f t="shared" si="438"/>
        <v/>
      </c>
      <c r="AE1205" s="9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>
        <v>126526995.01000001</v>
      </c>
      <c r="AR1205" s="7">
        <v>191093878.58000001</v>
      </c>
      <c r="AS1205" s="7">
        <v>92978661.359999999</v>
      </c>
      <c r="AT1205" s="7">
        <v>1877315.81</v>
      </c>
      <c r="AU1205" s="7">
        <v>150061307.69999999</v>
      </c>
      <c r="AV1205" s="7">
        <v>223815504.97</v>
      </c>
      <c r="AW1205" s="7">
        <v>116899213.37</v>
      </c>
      <c r="AX1205" s="7">
        <v>1656455.09</v>
      </c>
      <c r="AY1205" s="7">
        <v>180793393.94999999</v>
      </c>
      <c r="AZ1205" s="7">
        <v>263669722.41</v>
      </c>
      <c r="BA1205" s="7">
        <v>142265476.62</v>
      </c>
      <c r="BB1205" s="7">
        <v>1453999.43</v>
      </c>
      <c r="BC1205" s="7"/>
      <c r="BD1205" s="7"/>
      <c r="BE1205" s="7"/>
      <c r="BF1205" s="7"/>
    </row>
    <row r="1206" spans="1:58" hidden="1" x14ac:dyDescent="0.25">
      <c r="A1206" s="3" t="s">
        <v>1463</v>
      </c>
      <c r="B1206" s="3" t="str">
        <f t="shared" si="448"/>
        <v>SP</v>
      </c>
      <c r="C1206" s="3" t="s">
        <v>1530</v>
      </c>
      <c r="D1206" s="3">
        <v>7</v>
      </c>
      <c r="E1206" s="11">
        <f t="shared" si="439"/>
        <v>0</v>
      </c>
      <c r="F1206" s="11">
        <f t="shared" si="440"/>
        <v>1</v>
      </c>
      <c r="G1206" s="7">
        <v>20.515807246760676</v>
      </c>
      <c r="H1206" s="11">
        <f t="shared" si="441"/>
        <v>0.41031614493521351</v>
      </c>
      <c r="I1206" s="7">
        <f t="shared" si="442"/>
        <v>-3459323.5138012958</v>
      </c>
      <c r="J1206" s="7">
        <v>2778634.9</v>
      </c>
      <c r="K1206" s="12">
        <v>0.11</v>
      </c>
      <c r="L1206" s="7">
        <v>-55572.7</v>
      </c>
      <c r="M1206" s="10">
        <f t="shared" si="443"/>
        <v>2.0000000719777901E-2</v>
      </c>
      <c r="N1206" s="12">
        <f t="shared" si="444"/>
        <v>0.13000000071977791</v>
      </c>
      <c r="O1206" s="7">
        <f t="shared" si="445"/>
        <v>-207559.41082807773</v>
      </c>
      <c r="P1206" s="11">
        <f t="shared" si="446"/>
        <v>7.4698338679931545E-2</v>
      </c>
      <c r="Q1206" s="12">
        <f t="shared" si="447"/>
        <v>0.18469833867993155</v>
      </c>
      <c r="R1206" s="12">
        <f t="shared" si="449"/>
        <v>5.4698337960153637E-2</v>
      </c>
      <c r="S1206" s="12">
        <f t="shared" si="450"/>
        <v>0.42075644351771113</v>
      </c>
      <c r="T1206" s="7">
        <f t="shared" si="433"/>
        <v>-5866403.6399999997</v>
      </c>
      <c r="U1206" s="7">
        <f t="shared" si="434"/>
        <v>7643918.5899999999</v>
      </c>
      <c r="V1206" s="7">
        <f t="shared" si="434"/>
        <v>8755047.7799999993</v>
      </c>
      <c r="W1206" s="7">
        <f t="shared" si="434"/>
        <v>4755274.45</v>
      </c>
      <c r="X1206" s="7">
        <f t="shared" si="432"/>
        <v>0</v>
      </c>
      <c r="Y1206" s="7" t="str">
        <f t="shared" si="435"/>
        <v/>
      </c>
      <c r="Z1206" s="7" t="str">
        <f t="shared" si="436"/>
        <v/>
      </c>
      <c r="AA1206" s="7" t="str">
        <f t="shared" si="437"/>
        <v/>
      </c>
      <c r="AB1206" s="7" t="str">
        <f t="shared" si="437"/>
        <v/>
      </c>
      <c r="AC1206" s="8" t="str">
        <f t="shared" si="438"/>
        <v/>
      </c>
      <c r="AE1206" s="9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>
        <v>5749450.3899999997</v>
      </c>
      <c r="AR1206" s="7">
        <v>8334771.5899999999</v>
      </c>
      <c r="AS1206" s="7">
        <v>3087490.98</v>
      </c>
      <c r="AT1206" s="7">
        <v>0</v>
      </c>
      <c r="AU1206" s="7">
        <v>6556200.2300000004</v>
      </c>
      <c r="AV1206" s="7">
        <v>12762239.199999999</v>
      </c>
      <c r="AW1206" s="7">
        <v>4511668.84</v>
      </c>
      <c r="AX1206" s="7">
        <v>0</v>
      </c>
      <c r="AY1206" s="7">
        <v>7643918.5899999999</v>
      </c>
      <c r="AZ1206" s="7">
        <v>8755047.7799999993</v>
      </c>
      <c r="BA1206" s="7">
        <v>4755274.45</v>
      </c>
      <c r="BB1206" s="7">
        <v>0</v>
      </c>
      <c r="BC1206" s="7"/>
      <c r="BD1206" s="7"/>
      <c r="BE1206" s="7"/>
      <c r="BF1206" s="7"/>
    </row>
    <row r="1207" spans="1:58" hidden="1" x14ac:dyDescent="0.25">
      <c r="A1207" s="3" t="s">
        <v>234</v>
      </c>
      <c r="B1207" s="3" t="str">
        <f t="shared" si="448"/>
        <v>GO</v>
      </c>
      <c r="C1207" s="3" t="s">
        <v>1526</v>
      </c>
      <c r="D1207" s="3">
        <v>6</v>
      </c>
      <c r="E1207" s="11">
        <f t="shared" si="439"/>
        <v>0.27721782270882828</v>
      </c>
      <c r="F1207" s="11">
        <f t="shared" si="440"/>
        <v>0.72278217729117178</v>
      </c>
      <c r="G1207" s="7">
        <v>17.731118634140245</v>
      </c>
      <c r="H1207" s="11">
        <f t="shared" si="441"/>
        <v>0.25631473064383908</v>
      </c>
      <c r="I1207" s="7">
        <f t="shared" si="442"/>
        <v>-40587462.355417229</v>
      </c>
      <c r="J1207" s="7">
        <v>8745654.9700000007</v>
      </c>
      <c r="K1207" s="12">
        <v>0.11</v>
      </c>
      <c r="L1207" s="7">
        <v>-682161.09</v>
      </c>
      <c r="M1207" s="10">
        <f t="shared" si="443"/>
        <v>7.8000000267561431E-2</v>
      </c>
      <c r="N1207" s="12">
        <f t="shared" si="444"/>
        <v>0.18800000026756142</v>
      </c>
      <c r="O1207" s="7">
        <f t="shared" si="445"/>
        <v>-2435247.7413250338</v>
      </c>
      <c r="P1207" s="11">
        <f t="shared" si="446"/>
        <v>0.278452299991093</v>
      </c>
      <c r="Q1207" s="12">
        <f t="shared" si="447"/>
        <v>0.38845229999109299</v>
      </c>
      <c r="R1207" s="12">
        <f t="shared" si="449"/>
        <v>0.20045229972353157</v>
      </c>
      <c r="S1207" s="12">
        <f t="shared" si="450"/>
        <v>1.0662356353098299</v>
      </c>
      <c r="T1207" s="7">
        <f t="shared" si="433"/>
        <v>-54576127.869999997</v>
      </c>
      <c r="U1207" s="7">
        <f t="shared" si="434"/>
        <v>2239505.38</v>
      </c>
      <c r="V1207" s="7">
        <f t="shared" si="434"/>
        <v>39446652.530000001</v>
      </c>
      <c r="W1207" s="7">
        <f t="shared" si="434"/>
        <v>22685672.670000002</v>
      </c>
      <c r="X1207" s="7">
        <f t="shared" si="432"/>
        <v>5316691.95</v>
      </c>
      <c r="Y1207" s="7" t="str">
        <f t="shared" si="435"/>
        <v/>
      </c>
      <c r="Z1207" s="7" t="str">
        <f t="shared" si="436"/>
        <v/>
      </c>
      <c r="AA1207" s="7" t="str">
        <f t="shared" si="437"/>
        <v/>
      </c>
      <c r="AB1207" s="7" t="str">
        <f t="shared" si="437"/>
        <v/>
      </c>
      <c r="AC1207" s="8" t="str">
        <f t="shared" si="438"/>
        <v/>
      </c>
      <c r="AE1207" s="9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>
        <v>4912877.8600000003</v>
      </c>
      <c r="AR1207" s="7">
        <v>21104837.949999999</v>
      </c>
      <c r="AS1207" s="7">
        <v>12809178.74</v>
      </c>
      <c r="AT1207" s="7">
        <v>0</v>
      </c>
      <c r="AU1207" s="7">
        <v>2767734.61</v>
      </c>
      <c r="AV1207" s="7">
        <v>25051727.07</v>
      </c>
      <c r="AW1207" s="7">
        <v>17381030.780000001</v>
      </c>
      <c r="AX1207" s="7">
        <v>1995205</v>
      </c>
      <c r="AY1207" s="7">
        <v>2239505.38</v>
      </c>
      <c r="AZ1207" s="7">
        <v>39446652.530000001</v>
      </c>
      <c r="BA1207" s="7">
        <v>22685672.670000002</v>
      </c>
      <c r="BB1207" s="7">
        <v>5316691.95</v>
      </c>
      <c r="BC1207" s="7"/>
      <c r="BD1207" s="7"/>
      <c r="BE1207" s="7"/>
      <c r="BF1207" s="7"/>
    </row>
    <row r="1208" spans="1:58" hidden="1" x14ac:dyDescent="0.25">
      <c r="A1208" s="3" t="s">
        <v>426</v>
      </c>
      <c r="B1208" s="3" t="str">
        <f t="shared" si="448"/>
        <v>MG</v>
      </c>
      <c r="C1208" s="3" t="s">
        <v>1530</v>
      </c>
      <c r="D1208" s="3">
        <v>6</v>
      </c>
      <c r="E1208" s="11">
        <f t="shared" si="439"/>
        <v>0.29896658614724708</v>
      </c>
      <c r="F1208" s="11">
        <f t="shared" si="440"/>
        <v>0.70103341385275297</v>
      </c>
      <c r="G1208" s="7">
        <v>38.896767036645699</v>
      </c>
      <c r="H1208" s="11">
        <f t="shared" si="441"/>
        <v>0.54535866767069929</v>
      </c>
      <c r="I1208" s="7">
        <f t="shared" si="442"/>
        <v>-61166962.786286622</v>
      </c>
      <c r="J1208" s="7">
        <v>19700760.411428571</v>
      </c>
      <c r="K1208" s="12">
        <v>0.11</v>
      </c>
      <c r="L1208" s="7">
        <v>-2856473.91</v>
      </c>
      <c r="M1208" s="10">
        <f t="shared" si="443"/>
        <v>0.14499307896475591</v>
      </c>
      <c r="N1208" s="12">
        <f t="shared" si="444"/>
        <v>0.25499307896475593</v>
      </c>
      <c r="O1208" s="7">
        <f t="shared" si="445"/>
        <v>-3670017.7671771972</v>
      </c>
      <c r="P1208" s="11">
        <f t="shared" si="446"/>
        <v>0.18628812749015464</v>
      </c>
      <c r="Q1208" s="12">
        <f t="shared" si="447"/>
        <v>0.29628812749015465</v>
      </c>
      <c r="R1208" s="12">
        <f t="shared" si="449"/>
        <v>4.1295048525398725E-2</v>
      </c>
      <c r="S1208" s="12">
        <f t="shared" si="450"/>
        <v>0.1619457621871625</v>
      </c>
      <c r="T1208" s="7">
        <f t="shared" si="433"/>
        <v>-134538939.68000001</v>
      </c>
      <c r="U1208" s="7">
        <f t="shared" si="434"/>
        <v>24651150.309999999</v>
      </c>
      <c r="V1208" s="7">
        <f t="shared" si="434"/>
        <v>94316292.180000007</v>
      </c>
      <c r="W1208" s="7">
        <f t="shared" si="434"/>
        <v>83243051.969999999</v>
      </c>
      <c r="X1208" s="7">
        <f t="shared" si="432"/>
        <v>18369254.16</v>
      </c>
      <c r="Y1208" s="7" t="str">
        <f t="shared" si="435"/>
        <v/>
      </c>
      <c r="Z1208" s="7" t="str">
        <f t="shared" si="436"/>
        <v/>
      </c>
      <c r="AA1208" s="7" t="str">
        <f t="shared" si="437"/>
        <v/>
      </c>
      <c r="AB1208" s="7" t="str">
        <f t="shared" si="437"/>
        <v/>
      </c>
      <c r="AC1208" s="8" t="str">
        <f t="shared" si="438"/>
        <v/>
      </c>
      <c r="AE1208" s="9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>
        <v>14786913.73</v>
      </c>
      <c r="AR1208" s="7">
        <v>69064713.790000007</v>
      </c>
      <c r="AS1208" s="7">
        <v>46060610.520000003</v>
      </c>
      <c r="AT1208" s="7">
        <v>13288853.15</v>
      </c>
      <c r="AU1208" s="7">
        <v>18715485.899999999</v>
      </c>
      <c r="AV1208" s="7">
        <v>84742253.159999996</v>
      </c>
      <c r="AW1208" s="7">
        <v>62014243.240000002</v>
      </c>
      <c r="AX1208" s="7">
        <v>17804669.93</v>
      </c>
      <c r="AY1208" s="7">
        <v>24651150.309999999</v>
      </c>
      <c r="AZ1208" s="7">
        <v>94316292.180000007</v>
      </c>
      <c r="BA1208" s="7">
        <v>83243051.969999999</v>
      </c>
      <c r="BB1208" s="7">
        <v>18369254.16</v>
      </c>
      <c r="BC1208" s="7"/>
      <c r="BD1208" s="7"/>
      <c r="BE1208" s="7"/>
      <c r="BF1208" s="7"/>
    </row>
    <row r="1209" spans="1:58" hidden="1" x14ac:dyDescent="0.25">
      <c r="A1209" s="3" t="s">
        <v>1189</v>
      </c>
      <c r="B1209" s="3" t="str">
        <f t="shared" si="448"/>
        <v>RS</v>
      </c>
      <c r="C1209" s="3" t="s">
        <v>1529</v>
      </c>
      <c r="D1209" s="3">
        <v>6</v>
      </c>
      <c r="E1209" s="11">
        <f t="shared" si="439"/>
        <v>0</v>
      </c>
      <c r="F1209" s="11">
        <f t="shared" si="440"/>
        <v>1</v>
      </c>
      <c r="G1209" s="7">
        <v>15.841858079424114</v>
      </c>
      <c r="H1209" s="11">
        <f t="shared" si="441"/>
        <v>0.3168371615884823</v>
      </c>
      <c r="I1209" s="7">
        <f t="shared" si="442"/>
        <v>-5734790.075129644</v>
      </c>
      <c r="J1209" s="7">
        <v>10088558.51</v>
      </c>
      <c r="K1209" s="12">
        <v>0.15570000000000001</v>
      </c>
      <c r="L1209" s="7">
        <v>-375294.38</v>
      </c>
      <c r="M1209" s="10">
        <f t="shared" si="443"/>
        <v>3.7200000339790866E-2</v>
      </c>
      <c r="N1209" s="12">
        <f t="shared" si="444"/>
        <v>0.19290000033979088</v>
      </c>
      <c r="O1209" s="7">
        <f t="shared" si="445"/>
        <v>-344087.40450777864</v>
      </c>
      <c r="P1209" s="11">
        <f t="shared" si="446"/>
        <v>3.4106696627343905E-2</v>
      </c>
      <c r="Q1209" s="12">
        <f t="shared" si="447"/>
        <v>0.1898066966273439</v>
      </c>
      <c r="R1209" s="12">
        <f t="shared" si="449"/>
        <v>-3.093303712446982E-3</v>
      </c>
      <c r="S1209" s="12">
        <f t="shared" si="450"/>
        <v>-1.6035789046128346E-2</v>
      </c>
      <c r="T1209" s="7">
        <f t="shared" si="433"/>
        <v>-8394470.1799999997</v>
      </c>
      <c r="U1209" s="7">
        <f t="shared" si="434"/>
        <v>11651869.949999999</v>
      </c>
      <c r="V1209" s="7">
        <f t="shared" si="434"/>
        <v>19113969.75</v>
      </c>
      <c r="W1209" s="7">
        <f t="shared" si="434"/>
        <v>1315837.43</v>
      </c>
      <c r="X1209" s="7">
        <f t="shared" si="432"/>
        <v>383467.05</v>
      </c>
      <c r="Y1209" s="7">
        <f t="shared" si="435"/>
        <v>-195082781.30666664</v>
      </c>
      <c r="Z1209" s="7">
        <f t="shared" si="436"/>
        <v>-596296032.63999999</v>
      </c>
      <c r="AA1209" s="7">
        <f t="shared" si="437"/>
        <v>5523844.3600000003</v>
      </c>
      <c r="AB1209" s="7">
        <f t="shared" si="437"/>
        <v>440611594.45999998</v>
      </c>
      <c r="AC1209" s="8">
        <f t="shared" si="438"/>
        <v>161208282.53999999</v>
      </c>
      <c r="AE1209" s="9">
        <v>24095103.390000001</v>
      </c>
      <c r="AF1209" s="7">
        <v>250178322.43000001</v>
      </c>
      <c r="AG1209" s="7">
        <v>73421467.730000004</v>
      </c>
      <c r="AH1209" s="7">
        <v>5972749.4500000002</v>
      </c>
      <c r="AI1209" s="7">
        <v>407057399.95999998</v>
      </c>
      <c r="AJ1209" s="7">
        <v>134615634.15000001</v>
      </c>
      <c r="AK1209" s="7">
        <v>5523844.3600000003</v>
      </c>
      <c r="AL1209" s="7">
        <v>440611594.45999998</v>
      </c>
      <c r="AM1209" s="7">
        <v>161208282.53999999</v>
      </c>
      <c r="AN1209" s="7"/>
      <c r="AO1209" s="7"/>
      <c r="AP1209" s="7"/>
      <c r="AQ1209" s="7">
        <v>7227614.4699999997</v>
      </c>
      <c r="AR1209" s="7">
        <v>9460883.5199999996</v>
      </c>
      <c r="AS1209" s="7">
        <v>489136.93</v>
      </c>
      <c r="AT1209" s="7">
        <v>0</v>
      </c>
      <c r="AU1209" s="7">
        <v>8613239.9399999995</v>
      </c>
      <c r="AV1209" s="7">
        <v>13708822.52</v>
      </c>
      <c r="AW1209" s="7">
        <v>1115609.06</v>
      </c>
      <c r="AX1209" s="7">
        <v>418449.14</v>
      </c>
      <c r="AY1209" s="7">
        <v>11651869.949999999</v>
      </c>
      <c r="AZ1209" s="7">
        <v>19113969.75</v>
      </c>
      <c r="BA1209" s="7">
        <v>1315837.43</v>
      </c>
      <c r="BB1209" s="7">
        <v>383467.05</v>
      </c>
      <c r="BC1209" s="7"/>
      <c r="BD1209" s="7"/>
      <c r="BE1209" s="7"/>
      <c r="BF1209" s="7"/>
    </row>
    <row r="1210" spans="1:58" hidden="1" x14ac:dyDescent="0.25">
      <c r="A1210" s="3" t="s">
        <v>39</v>
      </c>
      <c r="B1210" s="3" t="str">
        <f t="shared" si="448"/>
        <v>AP</v>
      </c>
      <c r="C1210" s="3" t="s">
        <v>1527</v>
      </c>
      <c r="D1210" s="3">
        <v>4</v>
      </c>
      <c r="E1210" s="11">
        <f t="shared" si="439"/>
        <v>0</v>
      </c>
      <c r="F1210" s="11">
        <f t="shared" si="440"/>
        <v>1</v>
      </c>
      <c r="G1210" s="7">
        <v>20.098300599413079</v>
      </c>
      <c r="H1210" s="11">
        <f t="shared" si="441"/>
        <v>0.4019660119882616</v>
      </c>
      <c r="I1210" s="7">
        <f t="shared" si="442"/>
        <v>-17946835.981371742</v>
      </c>
      <c r="J1210" s="7">
        <v>35239626.759999998</v>
      </c>
      <c r="K1210" s="12">
        <v>0.11</v>
      </c>
      <c r="L1210" s="7">
        <v>-1677406.23</v>
      </c>
      <c r="M1210" s="10">
        <f t="shared" si="443"/>
        <v>4.7599999892847904E-2</v>
      </c>
      <c r="N1210" s="12">
        <f t="shared" si="444"/>
        <v>0.1575999998928479</v>
      </c>
      <c r="O1210" s="7">
        <f t="shared" si="445"/>
        <v>-1076810.1588823046</v>
      </c>
      <c r="P1210" s="11">
        <f t="shared" si="446"/>
        <v>3.0556798067582731E-2</v>
      </c>
      <c r="Q1210" s="12">
        <f t="shared" si="447"/>
        <v>0.14055679806758273</v>
      </c>
      <c r="R1210" s="12">
        <f t="shared" si="449"/>
        <v>-1.704320182526517E-2</v>
      </c>
      <c r="S1210" s="12">
        <f t="shared" si="450"/>
        <v>-0.10814214363485297</v>
      </c>
      <c r="T1210" s="7">
        <f t="shared" si="433"/>
        <v>-30009725.770000003</v>
      </c>
      <c r="U1210" s="7">
        <f t="shared" si="434"/>
        <v>12078812.48</v>
      </c>
      <c r="V1210" s="7">
        <f t="shared" si="434"/>
        <v>62588203.039999999</v>
      </c>
      <c r="W1210" s="7">
        <f t="shared" si="434"/>
        <v>14806003.310000001</v>
      </c>
      <c r="X1210" s="7">
        <f t="shared" si="432"/>
        <v>35305668.100000001</v>
      </c>
      <c r="Y1210" s="7" t="str">
        <f t="shared" si="435"/>
        <v/>
      </c>
      <c r="Z1210" s="7" t="str">
        <f t="shared" si="436"/>
        <v/>
      </c>
      <c r="AA1210" s="7" t="str">
        <f t="shared" si="437"/>
        <v/>
      </c>
      <c r="AB1210" s="7" t="str">
        <f t="shared" si="437"/>
        <v/>
      </c>
      <c r="AC1210" s="8" t="str">
        <f t="shared" si="438"/>
        <v/>
      </c>
      <c r="AE1210" s="9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>
        <v>12078812.48</v>
      </c>
      <c r="AR1210" s="7">
        <v>62588203.039999999</v>
      </c>
      <c r="AS1210" s="7">
        <v>14806003.310000001</v>
      </c>
      <c r="AT1210" s="7">
        <v>35305668.100000001</v>
      </c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</row>
    <row r="1211" spans="1:58" hidden="1" x14ac:dyDescent="0.25">
      <c r="A1211" s="3" t="s">
        <v>1190</v>
      </c>
      <c r="B1211" s="3" t="str">
        <f t="shared" si="448"/>
        <v>RS</v>
      </c>
      <c r="C1211" s="3" t="s">
        <v>1529</v>
      </c>
      <c r="D1211" s="3">
        <v>7</v>
      </c>
      <c r="E1211" s="11">
        <f t="shared" si="439"/>
        <v>0</v>
      </c>
      <c r="F1211" s="11">
        <f t="shared" si="440"/>
        <v>1</v>
      </c>
      <c r="G1211" s="7">
        <v>7.3000019892459269</v>
      </c>
      <c r="H1211" s="11">
        <f t="shared" si="441"/>
        <v>0.14600003978491854</v>
      </c>
      <c r="I1211" s="7">
        <f t="shared" si="442"/>
        <v>-12383210.455048848</v>
      </c>
      <c r="J1211" s="7">
        <v>8395814.2714285702</v>
      </c>
      <c r="K1211" s="12">
        <v>0.1535</v>
      </c>
      <c r="L1211" s="7">
        <v>-559010.88</v>
      </c>
      <c r="M1211" s="10">
        <f t="shared" si="443"/>
        <v>6.6582092210203545E-2</v>
      </c>
      <c r="N1211" s="12">
        <f t="shared" si="444"/>
        <v>0.22008209221020353</v>
      </c>
      <c r="O1211" s="7">
        <f t="shared" si="445"/>
        <v>-742992.62730293081</v>
      </c>
      <c r="P1211" s="11">
        <f t="shared" si="446"/>
        <v>8.8495600698478602E-2</v>
      </c>
      <c r="Q1211" s="12">
        <f t="shared" si="447"/>
        <v>0.24199560069847859</v>
      </c>
      <c r="R1211" s="12">
        <f t="shared" si="449"/>
        <v>2.1913508488275057E-2</v>
      </c>
      <c r="S1211" s="12">
        <f t="shared" si="450"/>
        <v>9.9569702687782424E-2</v>
      </c>
      <c r="T1211" s="7">
        <f t="shared" si="433"/>
        <v>-14500247.109999999</v>
      </c>
      <c r="U1211" s="7">
        <f t="shared" si="434"/>
        <v>23663172.710000001</v>
      </c>
      <c r="V1211" s="7">
        <f t="shared" si="434"/>
        <v>29615155.359999999</v>
      </c>
      <c r="W1211" s="7">
        <f t="shared" si="434"/>
        <v>10512846.300000001</v>
      </c>
      <c r="X1211" s="7">
        <f t="shared" si="432"/>
        <v>1964581.84</v>
      </c>
      <c r="Y1211" s="7" t="str">
        <f t="shared" si="435"/>
        <v/>
      </c>
      <c r="Z1211" s="7" t="str">
        <f t="shared" si="436"/>
        <v/>
      </c>
      <c r="AA1211" s="7" t="str">
        <f t="shared" si="437"/>
        <v/>
      </c>
      <c r="AB1211" s="7" t="str">
        <f t="shared" si="437"/>
        <v/>
      </c>
      <c r="AC1211" s="8" t="str">
        <f t="shared" si="438"/>
        <v/>
      </c>
      <c r="AE1211" s="9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>
        <v>16579681.17</v>
      </c>
      <c r="AR1211" s="7">
        <v>24481930.670000002</v>
      </c>
      <c r="AS1211" s="7">
        <v>4838706.53</v>
      </c>
      <c r="AT1211" s="7">
        <v>1827636.68</v>
      </c>
      <c r="AU1211" s="7">
        <v>19451859.170000002</v>
      </c>
      <c r="AV1211" s="7">
        <v>28432516.879999999</v>
      </c>
      <c r="AW1211" s="7">
        <v>5714327.5099999998</v>
      </c>
      <c r="AX1211" s="7">
        <v>1927387.22</v>
      </c>
      <c r="AY1211" s="7">
        <v>23663172.710000001</v>
      </c>
      <c r="AZ1211" s="7">
        <v>29615155.359999999</v>
      </c>
      <c r="BA1211" s="7">
        <v>10512846.300000001</v>
      </c>
      <c r="BB1211" s="7">
        <v>1964581.84</v>
      </c>
      <c r="BC1211" s="7"/>
      <c r="BD1211" s="7"/>
      <c r="BE1211" s="7"/>
      <c r="BF1211" s="7"/>
    </row>
    <row r="1212" spans="1:58" hidden="1" x14ac:dyDescent="0.25">
      <c r="A1212" s="3" t="s">
        <v>1464</v>
      </c>
      <c r="B1212" s="3" t="str">
        <f t="shared" si="448"/>
        <v>SP</v>
      </c>
      <c r="C1212" s="3" t="s">
        <v>1530</v>
      </c>
      <c r="D1212" s="3">
        <v>4</v>
      </c>
      <c r="E1212" s="11">
        <f t="shared" si="439"/>
        <v>0</v>
      </c>
      <c r="F1212" s="11">
        <f t="shared" si="440"/>
        <v>1</v>
      </c>
      <c r="G1212" s="7">
        <v>21.802533731511232</v>
      </c>
      <c r="H1212" s="11">
        <f t="shared" si="441"/>
        <v>0.43605067463022462</v>
      </c>
      <c r="I1212" s="7">
        <f t="shared" si="442"/>
        <v>-2339157.7699017781</v>
      </c>
      <c r="J1212" s="7">
        <v>225734002.78</v>
      </c>
      <c r="K1212" s="12">
        <v>0.11</v>
      </c>
      <c r="L1212" s="7">
        <v>-270880.8</v>
      </c>
      <c r="M1212" s="10">
        <f t="shared" si="443"/>
        <v>1.1999999852215441E-3</v>
      </c>
      <c r="N1212" s="12">
        <f t="shared" si="444"/>
        <v>0.11119999998522155</v>
      </c>
      <c r="O1212" s="7">
        <f t="shared" si="445"/>
        <v>-140349.46619410667</v>
      </c>
      <c r="P1212" s="11">
        <f t="shared" si="446"/>
        <v>6.2174712035249313E-4</v>
      </c>
      <c r="Q1212" s="12">
        <f t="shared" si="447"/>
        <v>0.1106217471203525</v>
      </c>
      <c r="R1212" s="12">
        <f t="shared" si="449"/>
        <v>-5.782528648690527E-4</v>
      </c>
      <c r="S1212" s="12">
        <f t="shared" si="450"/>
        <v>-5.2001156919595504E-3</v>
      </c>
      <c r="T1212" s="7">
        <f t="shared" si="433"/>
        <v>-4147815.5300000012</v>
      </c>
      <c r="U1212" s="7">
        <f t="shared" si="434"/>
        <v>425322970.88999999</v>
      </c>
      <c r="V1212" s="7">
        <f t="shared" si="434"/>
        <v>343863724.51999998</v>
      </c>
      <c r="W1212" s="7">
        <f t="shared" si="434"/>
        <v>85607061.900000006</v>
      </c>
      <c r="X1212" s="7">
        <f t="shared" si="432"/>
        <v>0</v>
      </c>
      <c r="Y1212" s="7" t="str">
        <f t="shared" si="435"/>
        <v/>
      </c>
      <c r="Z1212" s="7" t="str">
        <f t="shared" si="436"/>
        <v/>
      </c>
      <c r="AA1212" s="7" t="str">
        <f t="shared" si="437"/>
        <v/>
      </c>
      <c r="AB1212" s="7" t="str">
        <f t="shared" si="437"/>
        <v/>
      </c>
      <c r="AC1212" s="8" t="str">
        <f t="shared" si="438"/>
        <v/>
      </c>
      <c r="AE1212" s="9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>
        <v>253683071.41</v>
      </c>
      <c r="AR1212" s="7">
        <v>242047793.33000001</v>
      </c>
      <c r="AS1212" s="7">
        <v>63482375.560000002</v>
      </c>
      <c r="AT1212" s="7">
        <v>0</v>
      </c>
      <c r="AU1212" s="7">
        <v>326496998.19999999</v>
      </c>
      <c r="AV1212" s="7">
        <v>247747432.49000001</v>
      </c>
      <c r="AW1212" s="7">
        <v>68487109.319999993</v>
      </c>
      <c r="AX1212" s="7">
        <v>0</v>
      </c>
      <c r="AY1212" s="7">
        <v>425322970.88999999</v>
      </c>
      <c r="AZ1212" s="7">
        <v>343863724.51999998</v>
      </c>
      <c r="BA1212" s="7">
        <v>85607061.900000006</v>
      </c>
      <c r="BB1212" s="7">
        <v>0</v>
      </c>
      <c r="BC1212" s="7"/>
      <c r="BD1212" s="7"/>
      <c r="BE1212" s="7"/>
      <c r="BF1212" s="7"/>
    </row>
    <row r="1213" spans="1:58" hidden="1" x14ac:dyDescent="0.25">
      <c r="A1213" s="3" t="s">
        <v>84</v>
      </c>
      <c r="B1213" s="3" t="str">
        <f t="shared" si="448"/>
        <v>CE</v>
      </c>
      <c r="C1213" s="3" t="s">
        <v>1528</v>
      </c>
      <c r="D1213" s="3">
        <v>6</v>
      </c>
      <c r="E1213" s="11">
        <f t="shared" si="439"/>
        <v>0</v>
      </c>
      <c r="F1213" s="11">
        <f t="shared" si="440"/>
        <v>1</v>
      </c>
      <c r="G1213" s="7">
        <v>31.752523911818479</v>
      </c>
      <c r="H1213" s="11">
        <f t="shared" si="441"/>
        <v>0.63505047823636962</v>
      </c>
      <c r="I1213" s="7">
        <f t="shared" si="442"/>
        <v>-17470012.961812083</v>
      </c>
      <c r="J1213" s="7">
        <v>14381847.291428573</v>
      </c>
      <c r="K1213" s="12">
        <v>0.11</v>
      </c>
      <c r="L1213" s="7">
        <v>-1560044.16</v>
      </c>
      <c r="M1213" s="10">
        <f t="shared" si="443"/>
        <v>0.1084731417590402</v>
      </c>
      <c r="N1213" s="12">
        <f t="shared" si="444"/>
        <v>0.2184731417590402</v>
      </c>
      <c r="O1213" s="7">
        <f t="shared" si="445"/>
        <v>-1048200.777708725</v>
      </c>
      <c r="P1213" s="11">
        <f t="shared" si="446"/>
        <v>7.2883598085027743E-2</v>
      </c>
      <c r="Q1213" s="12">
        <f t="shared" si="447"/>
        <v>0.18288359808502774</v>
      </c>
      <c r="R1213" s="12">
        <f t="shared" si="449"/>
        <v>-3.5589543674012458E-2</v>
      </c>
      <c r="S1213" s="12">
        <f t="shared" si="450"/>
        <v>-0.1629012307300689</v>
      </c>
      <c r="T1213" s="7">
        <f t="shared" si="433"/>
        <v>-47869669.420000002</v>
      </c>
      <c r="U1213" s="7">
        <f t="shared" si="434"/>
        <v>6369024.2300000004</v>
      </c>
      <c r="V1213" s="7">
        <f t="shared" si="434"/>
        <v>50431292.119999997</v>
      </c>
      <c r="W1213" s="7">
        <f t="shared" si="434"/>
        <v>3807401.53</v>
      </c>
      <c r="X1213" s="7">
        <f t="shared" si="432"/>
        <v>0</v>
      </c>
      <c r="Y1213" s="7" t="str">
        <f t="shared" si="435"/>
        <v/>
      </c>
      <c r="Z1213" s="7" t="str">
        <f t="shared" si="436"/>
        <v/>
      </c>
      <c r="AA1213" s="7" t="str">
        <f t="shared" si="437"/>
        <v/>
      </c>
      <c r="AB1213" s="7" t="str">
        <f t="shared" si="437"/>
        <v/>
      </c>
      <c r="AC1213" s="8" t="str">
        <f t="shared" si="438"/>
        <v/>
      </c>
      <c r="AE1213" s="9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>
        <v>1580299.08</v>
      </c>
      <c r="AR1213" s="7">
        <v>58238129.560000002</v>
      </c>
      <c r="AS1213" s="7">
        <v>0</v>
      </c>
      <c r="AT1213" s="7">
        <v>0</v>
      </c>
      <c r="AU1213" s="7">
        <v>4007008.79</v>
      </c>
      <c r="AV1213" s="7">
        <v>38029087.310000002</v>
      </c>
      <c r="AW1213" s="7">
        <v>1530013.14</v>
      </c>
      <c r="AX1213" s="7">
        <v>0</v>
      </c>
      <c r="AY1213" s="7">
        <v>6369024.2300000004</v>
      </c>
      <c r="AZ1213" s="7">
        <v>50431292.119999997</v>
      </c>
      <c r="BA1213" s="7">
        <v>3807401.53</v>
      </c>
      <c r="BB1213" s="7">
        <v>0</v>
      </c>
      <c r="BC1213" s="7"/>
      <c r="BD1213" s="7"/>
      <c r="BE1213" s="7"/>
      <c r="BF1213" s="7"/>
    </row>
    <row r="1214" spans="1:58" hidden="1" x14ac:dyDescent="0.25">
      <c r="A1214" s="3" t="s">
        <v>857</v>
      </c>
      <c r="B1214" s="3" t="str">
        <f t="shared" si="448"/>
        <v>PR</v>
      </c>
      <c r="C1214" s="3" t="s">
        <v>1529</v>
      </c>
      <c r="D1214" s="3">
        <v>7</v>
      </c>
      <c r="E1214" s="11">
        <f t="shared" si="439"/>
        <v>0.1685430773949208</v>
      </c>
      <c r="F1214" s="11">
        <f t="shared" si="440"/>
        <v>0.8314569226050792</v>
      </c>
      <c r="G1214" s="7">
        <v>11.195265318179462</v>
      </c>
      <c r="H1214" s="11">
        <f t="shared" si="441"/>
        <v>0.18616761698401738</v>
      </c>
      <c r="I1214" s="7">
        <f t="shared" si="442"/>
        <v>-10185769.963947034</v>
      </c>
      <c r="J1214" s="7">
        <v>7095897.5</v>
      </c>
      <c r="K1214" s="12">
        <v>0.13</v>
      </c>
      <c r="L1214" s="7">
        <v>-260291.33</v>
      </c>
      <c r="M1214" s="10">
        <f t="shared" si="443"/>
        <v>3.6681946152688931E-2</v>
      </c>
      <c r="N1214" s="12">
        <f t="shared" si="444"/>
        <v>0.16668194615268894</v>
      </c>
      <c r="O1214" s="7">
        <f t="shared" si="445"/>
        <v>-611146.19783682202</v>
      </c>
      <c r="P1214" s="11">
        <f t="shared" si="446"/>
        <v>8.6126694732670817E-2</v>
      </c>
      <c r="Q1214" s="12">
        <f t="shared" si="447"/>
        <v>0.21612669473267082</v>
      </c>
      <c r="R1214" s="12">
        <f t="shared" si="449"/>
        <v>4.9444748579981879E-2</v>
      </c>
      <c r="S1214" s="12">
        <f t="shared" si="450"/>
        <v>0.29664129632064662</v>
      </c>
      <c r="T1214" s="7">
        <f t="shared" si="433"/>
        <v>-12515808.140000001</v>
      </c>
      <c r="U1214" s="7">
        <f t="shared" si="434"/>
        <v>777589.5</v>
      </c>
      <c r="V1214" s="7">
        <f t="shared" si="434"/>
        <v>10406355.32</v>
      </c>
      <c r="W1214" s="7">
        <f t="shared" si="434"/>
        <v>2887042.32</v>
      </c>
      <c r="X1214" s="7">
        <f t="shared" si="432"/>
        <v>0</v>
      </c>
      <c r="Y1214" s="7" t="str">
        <f t="shared" si="435"/>
        <v/>
      </c>
      <c r="Z1214" s="7" t="str">
        <f t="shared" si="436"/>
        <v/>
      </c>
      <c r="AA1214" s="7" t="str">
        <f t="shared" si="437"/>
        <v/>
      </c>
      <c r="AB1214" s="7" t="str">
        <f t="shared" si="437"/>
        <v/>
      </c>
      <c r="AC1214" s="8" t="str">
        <f t="shared" si="438"/>
        <v/>
      </c>
      <c r="AE1214" s="9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>
        <v>0</v>
      </c>
      <c r="AV1214" s="7">
        <v>19749698.379999999</v>
      </c>
      <c r="AW1214" s="7">
        <v>0</v>
      </c>
      <c r="AX1214" s="7">
        <v>0</v>
      </c>
      <c r="AY1214" s="7">
        <v>777589.5</v>
      </c>
      <c r="AZ1214" s="7">
        <v>10406355.32</v>
      </c>
      <c r="BA1214" s="7">
        <v>2887042.32</v>
      </c>
      <c r="BB1214" s="7">
        <v>0</v>
      </c>
      <c r="BC1214" s="7"/>
      <c r="BD1214" s="7"/>
      <c r="BE1214" s="7"/>
      <c r="BF1214" s="7"/>
    </row>
    <row r="1215" spans="1:58" hidden="1" x14ac:dyDescent="0.25">
      <c r="A1215" s="3" t="s">
        <v>1191</v>
      </c>
      <c r="B1215" s="3" t="str">
        <f t="shared" si="448"/>
        <v>RS</v>
      </c>
      <c r="C1215" s="3" t="s">
        <v>1529</v>
      </c>
      <c r="D1215" s="3">
        <v>6</v>
      </c>
      <c r="E1215" s="11">
        <f t="shared" si="439"/>
        <v>0.19005793313474825</v>
      </c>
      <c r="F1215" s="11">
        <f t="shared" si="440"/>
        <v>0.80994206686525172</v>
      </c>
      <c r="G1215" s="7">
        <v>6.4184955960769381</v>
      </c>
      <c r="H1215" s="11">
        <f t="shared" si="441"/>
        <v>0.10397219178504143</v>
      </c>
      <c r="I1215" s="7">
        <f t="shared" si="442"/>
        <v>-154492126.48127404</v>
      </c>
      <c r="J1215" s="7">
        <v>34317546.329999998</v>
      </c>
      <c r="K1215" s="12">
        <v>0.11</v>
      </c>
      <c r="L1215" s="7">
        <v>-7824400.5599999996</v>
      </c>
      <c r="M1215" s="10">
        <f t="shared" si="443"/>
        <v>0.22799999990558767</v>
      </c>
      <c r="N1215" s="12">
        <f t="shared" si="444"/>
        <v>0.33799999990558766</v>
      </c>
      <c r="O1215" s="7">
        <f t="shared" si="445"/>
        <v>-9269527.5888764411</v>
      </c>
      <c r="P1215" s="11">
        <f t="shared" si="446"/>
        <v>0.27011044145580793</v>
      </c>
      <c r="Q1215" s="12">
        <f t="shared" si="447"/>
        <v>0.38011044145580791</v>
      </c>
      <c r="R1215" s="12">
        <f t="shared" si="449"/>
        <v>4.2110441550220257E-2</v>
      </c>
      <c r="S1215" s="12">
        <f t="shared" si="450"/>
        <v>0.12458710521296701</v>
      </c>
      <c r="T1215" s="7">
        <f t="shared" si="433"/>
        <v>-172418897.12</v>
      </c>
      <c r="U1215" s="7">
        <f t="shared" si="434"/>
        <v>67165821.579999998</v>
      </c>
      <c r="V1215" s="7">
        <f t="shared" si="434"/>
        <v>139649317.90000001</v>
      </c>
      <c r="W1215" s="7">
        <f t="shared" si="434"/>
        <v>106104371.59999999</v>
      </c>
      <c r="X1215" s="7">
        <f t="shared" si="432"/>
        <v>6168970.7999999998</v>
      </c>
      <c r="Y1215" s="7" t="str">
        <f t="shared" si="435"/>
        <v/>
      </c>
      <c r="Z1215" s="7" t="str">
        <f t="shared" si="436"/>
        <v/>
      </c>
      <c r="AA1215" s="7" t="str">
        <f t="shared" si="437"/>
        <v/>
      </c>
      <c r="AB1215" s="7" t="str">
        <f t="shared" si="437"/>
        <v/>
      </c>
      <c r="AC1215" s="8" t="str">
        <f t="shared" si="438"/>
        <v/>
      </c>
      <c r="AE1215" s="9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>
        <v>46876495.609999999</v>
      </c>
      <c r="AR1215" s="7">
        <v>115920487.72</v>
      </c>
      <c r="AS1215" s="7">
        <v>60157123.880000003</v>
      </c>
      <c r="AT1215" s="7">
        <v>6707541.3600000003</v>
      </c>
      <c r="AU1215" s="7">
        <v>55461638.920000002</v>
      </c>
      <c r="AV1215" s="7">
        <v>131588509.12</v>
      </c>
      <c r="AW1215" s="7">
        <v>83165535.290000007</v>
      </c>
      <c r="AX1215" s="7">
        <v>6659451.4800000004</v>
      </c>
      <c r="AY1215" s="7">
        <v>67165821.579999998</v>
      </c>
      <c r="AZ1215" s="7">
        <v>139649317.90000001</v>
      </c>
      <c r="BA1215" s="7">
        <v>106104371.59999999</v>
      </c>
      <c r="BB1215" s="7">
        <v>6168970.7999999998</v>
      </c>
      <c r="BC1215" s="7"/>
      <c r="BD1215" s="7"/>
      <c r="BE1215" s="7"/>
      <c r="BF1215" s="7"/>
    </row>
    <row r="1216" spans="1:58" hidden="1" x14ac:dyDescent="0.25">
      <c r="A1216" s="3" t="s">
        <v>1309</v>
      </c>
      <c r="B1216" s="3" t="str">
        <f t="shared" si="448"/>
        <v>SC</v>
      </c>
      <c r="C1216" s="3" t="s">
        <v>1529</v>
      </c>
      <c r="D1216" s="3">
        <v>6</v>
      </c>
      <c r="E1216" s="11">
        <f t="shared" si="439"/>
        <v>0</v>
      </c>
      <c r="F1216" s="11">
        <f t="shared" si="440"/>
        <v>1</v>
      </c>
      <c r="G1216" s="7">
        <v>23.36715347176192</v>
      </c>
      <c r="H1216" s="11">
        <f t="shared" si="441"/>
        <v>0.4673430694352384</v>
      </c>
      <c r="I1216" s="7">
        <f t="shared" si="442"/>
        <v>-19571077.072418872</v>
      </c>
      <c r="J1216" s="7">
        <v>11117787.71142857</v>
      </c>
      <c r="K1216" s="12">
        <v>0.11</v>
      </c>
      <c r="L1216" s="7">
        <v>-1232652.83</v>
      </c>
      <c r="M1216" s="10">
        <f t="shared" si="443"/>
        <v>0.11087213229776731</v>
      </c>
      <c r="N1216" s="12">
        <f t="shared" si="444"/>
        <v>0.22087213229776731</v>
      </c>
      <c r="O1216" s="7">
        <f t="shared" si="445"/>
        <v>-1174264.6243451324</v>
      </c>
      <c r="P1216" s="11">
        <f t="shared" si="446"/>
        <v>0.10562034955371948</v>
      </c>
      <c r="Q1216" s="12">
        <f t="shared" si="447"/>
        <v>0.21562034955371948</v>
      </c>
      <c r="R1216" s="12">
        <f t="shared" si="449"/>
        <v>-5.2517827440478337E-3</v>
      </c>
      <c r="S1216" s="12">
        <f t="shared" si="450"/>
        <v>-2.3777480161995657E-2</v>
      </c>
      <c r="T1216" s="7">
        <f t="shared" si="433"/>
        <v>-36742368.209999993</v>
      </c>
      <c r="U1216" s="7">
        <f t="shared" si="434"/>
        <v>39387475.810000002</v>
      </c>
      <c r="V1216" s="7">
        <f t="shared" si="434"/>
        <v>43198760.82</v>
      </c>
      <c r="W1216" s="7">
        <f t="shared" si="434"/>
        <v>35497728.409999996</v>
      </c>
      <c r="X1216" s="7">
        <f t="shared" si="434"/>
        <v>2566645.21</v>
      </c>
      <c r="Y1216" s="7" t="str">
        <f t="shared" si="435"/>
        <v/>
      </c>
      <c r="Z1216" s="7" t="str">
        <f t="shared" si="436"/>
        <v/>
      </c>
      <c r="AA1216" s="7" t="str">
        <f t="shared" si="437"/>
        <v/>
      </c>
      <c r="AB1216" s="7" t="str">
        <f t="shared" si="437"/>
        <v/>
      </c>
      <c r="AC1216" s="8" t="str">
        <f t="shared" si="438"/>
        <v/>
      </c>
      <c r="AE1216" s="9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>
        <v>28460693.48</v>
      </c>
      <c r="AR1216" s="7">
        <v>29374978.640000001</v>
      </c>
      <c r="AS1216" s="7">
        <v>17794980.27</v>
      </c>
      <c r="AT1216" s="7">
        <v>552380.39</v>
      </c>
      <c r="AU1216" s="7">
        <v>32341989.030000001</v>
      </c>
      <c r="AV1216" s="7">
        <v>37457864.07</v>
      </c>
      <c r="AW1216" s="7">
        <v>28524611.18</v>
      </c>
      <c r="AX1216" s="7">
        <v>567948.48</v>
      </c>
      <c r="AY1216" s="7">
        <v>39387475.810000002</v>
      </c>
      <c r="AZ1216" s="7">
        <v>43198760.82</v>
      </c>
      <c r="BA1216" s="7">
        <v>35497728.409999996</v>
      </c>
      <c r="BB1216" s="7">
        <v>2566645.21</v>
      </c>
      <c r="BC1216" s="7"/>
      <c r="BD1216" s="7"/>
      <c r="BE1216" s="7"/>
      <c r="BF1216" s="7"/>
    </row>
    <row r="1217" spans="1:58" hidden="1" x14ac:dyDescent="0.25">
      <c r="A1217" s="3" t="s">
        <v>1192</v>
      </c>
      <c r="B1217" s="3" t="str">
        <f t="shared" si="448"/>
        <v>RS</v>
      </c>
      <c r="C1217" s="3" t="s">
        <v>1529</v>
      </c>
      <c r="D1217" s="3">
        <v>5</v>
      </c>
      <c r="E1217" s="11">
        <f t="shared" si="439"/>
        <v>0.3604666432585899</v>
      </c>
      <c r="F1217" s="11">
        <f t="shared" si="440"/>
        <v>0.6395333567414101</v>
      </c>
      <c r="G1217" s="7">
        <v>11.045226978192893</v>
      </c>
      <c r="H1217" s="11">
        <f t="shared" si="441"/>
        <v>0.14127582170668965</v>
      </c>
      <c r="I1217" s="7">
        <f t="shared" si="442"/>
        <v>-288786022.82885659</v>
      </c>
      <c r="J1217" s="7">
        <v>51605920.020000011</v>
      </c>
      <c r="K1217" s="12">
        <v>0.11</v>
      </c>
      <c r="L1217" s="7">
        <v>-14272718.210000001</v>
      </c>
      <c r="M1217" s="10">
        <f t="shared" si="443"/>
        <v>0.27657133531324646</v>
      </c>
      <c r="N1217" s="12">
        <f t="shared" si="444"/>
        <v>0.38657133531324644</v>
      </c>
      <c r="O1217" s="7">
        <f t="shared" si="445"/>
        <v>-17327161.369731396</v>
      </c>
      <c r="P1217" s="11">
        <f t="shared" si="446"/>
        <v>0.33575917962544238</v>
      </c>
      <c r="Q1217" s="12">
        <f t="shared" si="447"/>
        <v>0.44575917962544237</v>
      </c>
      <c r="R1217" s="12">
        <f t="shared" si="449"/>
        <v>5.9187844312195925E-2</v>
      </c>
      <c r="S1217" s="12">
        <f t="shared" si="450"/>
        <v>0.15310975984350939</v>
      </c>
      <c r="T1217" s="7">
        <f t="shared" ref="T1217:T1257" si="451">IF(SUM(U1217:X1217)&lt;&gt;0,U1217-V1217-W1217+X1217,"")</f>
        <v>-336296601.55000001</v>
      </c>
      <c r="U1217" s="7">
        <f t="shared" ref="U1217:X1257" si="452">IF(SUM($BC1217:$BF1217)&lt;&gt;0,BC1217,IF(SUM($AY1217:$BB1217)&lt;&gt;0,AY1217,IF(SUM($AU1217:$AX1217)&lt;&gt;0,AU1217,IF(SUM($AQ1217:$AT1217)&lt;&gt;0,AQ1217,""))))</f>
        <v>46227555.219999999</v>
      </c>
      <c r="V1217" s="7">
        <f t="shared" si="452"/>
        <v>215072894.44999999</v>
      </c>
      <c r="W1217" s="7">
        <f t="shared" si="452"/>
        <v>173276923.62</v>
      </c>
      <c r="X1217" s="7">
        <f t="shared" si="452"/>
        <v>5825661.2999999998</v>
      </c>
      <c r="Y1217" s="7" t="str">
        <f t="shared" ref="Y1217:Y1257" si="453">IF(SUM(AA1217:AC1217)&lt;&gt;0,AA1217-(AB1217/3)-(AC1217/3),"")</f>
        <v/>
      </c>
      <c r="Z1217" s="7" t="str">
        <f t="shared" ref="Z1217:Z1257" si="454">IF(SUM(AA1217:AC1217)&lt;&gt;0,AA1217-AB1217-AC1217,"")</f>
        <v/>
      </c>
      <c r="AA1217" s="7" t="str">
        <f t="shared" ref="AA1217:AB1257" si="455">IF(SUM($AN1217:$AP1217)&lt;&gt;0,AN1217,IF(SUM($AK1217:$AM1217)&lt;&gt;0,AK1217,IF(SUM($AH1217:$AJ1217)&lt;&gt;0,AH1217,IF(SUM($AE1217:$AG1217)&lt;&gt;0,AE1217,""))))</f>
        <v/>
      </c>
      <c r="AB1217" s="7" t="str">
        <f t="shared" si="455"/>
        <v/>
      </c>
      <c r="AC1217" s="8" t="str">
        <f t="shared" ref="AC1217:AC1257" si="456">IF(SUM($AN1217:$AP1217)&lt;&gt;0,AP1217,IF(SUM($AK1217:$AM1217)&lt;&gt;0,AM1217,IF(SUM($AH1217:$AJ1217)&lt;&gt;0,AJ1217,IF(SUM($AE1217:$AG1217)&lt;&gt;0,AG1217,""))))</f>
        <v/>
      </c>
      <c r="AE1217" s="9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>
        <v>30454708.670000002</v>
      </c>
      <c r="AR1217" s="7">
        <v>198596945.09</v>
      </c>
      <c r="AS1217" s="7">
        <v>132157233.20999999</v>
      </c>
      <c r="AT1217" s="7">
        <v>5867729.8200000003</v>
      </c>
      <c r="AU1217" s="7">
        <v>41017309.280000001</v>
      </c>
      <c r="AV1217" s="7">
        <v>205642152.78</v>
      </c>
      <c r="AW1217" s="7">
        <v>156833688.16999999</v>
      </c>
      <c r="AX1217" s="7">
        <v>881528.73</v>
      </c>
      <c r="AY1217" s="7">
        <v>46227555.219999999</v>
      </c>
      <c r="AZ1217" s="7">
        <v>215072894.44999999</v>
      </c>
      <c r="BA1217" s="7">
        <v>173276923.62</v>
      </c>
      <c r="BB1217" s="7">
        <v>5825661.2999999998</v>
      </c>
      <c r="BC1217" s="7"/>
      <c r="BD1217" s="7"/>
      <c r="BE1217" s="7"/>
      <c r="BF1217" s="7"/>
    </row>
    <row r="1218" spans="1:58" hidden="1" x14ac:dyDescent="0.25">
      <c r="A1218" s="3" t="s">
        <v>235</v>
      </c>
      <c r="B1218" s="3" t="str">
        <f t="shared" si="448"/>
        <v>GO</v>
      </c>
      <c r="C1218" s="3" t="s">
        <v>1526</v>
      </c>
      <c r="D1218" s="3">
        <v>7</v>
      </c>
      <c r="E1218" s="11">
        <f t="shared" si="439"/>
        <v>0.19961734006011536</v>
      </c>
      <c r="F1218" s="11">
        <f t="shared" si="440"/>
        <v>0.80038265993988467</v>
      </c>
      <c r="G1218" s="7">
        <v>7.6099200522668093</v>
      </c>
      <c r="H1218" s="11">
        <f t="shared" si="441"/>
        <v>0.12181696106726349</v>
      </c>
      <c r="I1218" s="7">
        <f t="shared" si="442"/>
        <v>-15268834.531100903</v>
      </c>
      <c r="J1218" s="7">
        <v>4103594</v>
      </c>
      <c r="K1218" s="12">
        <v>0.1285</v>
      </c>
      <c r="L1218" s="7">
        <v>-328287.52</v>
      </c>
      <c r="M1218" s="10">
        <f t="shared" si="443"/>
        <v>0.08</v>
      </c>
      <c r="N1218" s="12">
        <f t="shared" si="444"/>
        <v>0.20850000000000002</v>
      </c>
      <c r="O1218" s="7">
        <f t="shared" si="445"/>
        <v>-916130.07186605409</v>
      </c>
      <c r="P1218" s="11">
        <f t="shared" si="446"/>
        <v>0.22325066072960778</v>
      </c>
      <c r="Q1218" s="12">
        <f t="shared" si="447"/>
        <v>0.35175066072960781</v>
      </c>
      <c r="R1218" s="12">
        <f t="shared" si="449"/>
        <v>0.14325066072960779</v>
      </c>
      <c r="S1218" s="12">
        <f t="shared" si="450"/>
        <v>0.68705352867917391</v>
      </c>
      <c r="T1218" s="7">
        <f t="shared" si="451"/>
        <v>-17386847.450000003</v>
      </c>
      <c r="U1218" s="7">
        <f t="shared" si="452"/>
        <v>4709533</v>
      </c>
      <c r="V1218" s="7">
        <f t="shared" si="452"/>
        <v>13916131.210000001</v>
      </c>
      <c r="W1218" s="7">
        <f t="shared" si="452"/>
        <v>8180249.2400000002</v>
      </c>
      <c r="X1218" s="7">
        <f t="shared" si="452"/>
        <v>0</v>
      </c>
      <c r="Y1218" s="7" t="str">
        <f t="shared" si="453"/>
        <v/>
      </c>
      <c r="Z1218" s="7" t="str">
        <f t="shared" si="454"/>
        <v/>
      </c>
      <c r="AA1218" s="7" t="str">
        <f t="shared" si="455"/>
        <v/>
      </c>
      <c r="AB1218" s="7" t="str">
        <f t="shared" si="455"/>
        <v/>
      </c>
      <c r="AC1218" s="8" t="str">
        <f t="shared" si="456"/>
        <v/>
      </c>
      <c r="AE1218" s="9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>
        <v>3047094.22</v>
      </c>
      <c r="AR1218" s="7">
        <v>11651308.32</v>
      </c>
      <c r="AS1218" s="7">
        <v>2987104.55</v>
      </c>
      <c r="AT1218" s="7">
        <v>0</v>
      </c>
      <c r="AU1218" s="7">
        <v>4058223.55</v>
      </c>
      <c r="AV1218" s="7">
        <v>12636952.960000001</v>
      </c>
      <c r="AW1218" s="7">
        <v>5910296.9900000002</v>
      </c>
      <c r="AX1218" s="7">
        <v>0</v>
      </c>
      <c r="AY1218" s="7">
        <v>4709533</v>
      </c>
      <c r="AZ1218" s="7">
        <v>13916131.210000001</v>
      </c>
      <c r="BA1218" s="7">
        <v>8180249.2400000002</v>
      </c>
      <c r="BB1218" s="7">
        <v>0</v>
      </c>
      <c r="BC1218" s="7"/>
      <c r="BD1218" s="7"/>
      <c r="BE1218" s="7"/>
      <c r="BF1218" s="7"/>
    </row>
    <row r="1219" spans="1:58" hidden="1" x14ac:dyDescent="0.25">
      <c r="A1219" s="3" t="s">
        <v>1193</v>
      </c>
      <c r="B1219" s="3" t="str">
        <f t="shared" si="448"/>
        <v>RS</v>
      </c>
      <c r="C1219" s="3" t="s">
        <v>1529</v>
      </c>
      <c r="D1219" s="3">
        <v>6</v>
      </c>
      <c r="E1219" s="11">
        <f t="shared" si="439"/>
        <v>0</v>
      </c>
      <c r="F1219" s="11">
        <f t="shared" si="440"/>
        <v>1</v>
      </c>
      <c r="G1219" s="7">
        <v>10.412437871569866</v>
      </c>
      <c r="H1219" s="11">
        <f t="shared" si="441"/>
        <v>0.20824875743139731</v>
      </c>
      <c r="I1219" s="7">
        <f t="shared" si="442"/>
        <v>-98473841.590220928</v>
      </c>
      <c r="J1219" s="7">
        <v>32912720.960000001</v>
      </c>
      <c r="K1219" s="12">
        <v>0.11</v>
      </c>
      <c r="L1219" s="7">
        <v>-5266035.3499999996</v>
      </c>
      <c r="M1219" s="10">
        <f t="shared" si="443"/>
        <v>0.15999999989061978</v>
      </c>
      <c r="N1219" s="12">
        <f t="shared" si="444"/>
        <v>0.26999999989061979</v>
      </c>
      <c r="O1219" s="7">
        <f t="shared" si="445"/>
        <v>-5908430.4954132559</v>
      </c>
      <c r="P1219" s="11">
        <f t="shared" si="446"/>
        <v>0.17951814140781558</v>
      </c>
      <c r="Q1219" s="12">
        <f t="shared" si="447"/>
        <v>0.28951814140781557</v>
      </c>
      <c r="R1219" s="12">
        <f t="shared" si="449"/>
        <v>1.9518141517195775E-2</v>
      </c>
      <c r="S1219" s="12">
        <f t="shared" si="450"/>
        <v>7.2289413055936391E-2</v>
      </c>
      <c r="T1219" s="7">
        <f t="shared" si="451"/>
        <v>-124374723.14</v>
      </c>
      <c r="U1219" s="7">
        <f t="shared" si="452"/>
        <v>76017657.939999998</v>
      </c>
      <c r="V1219" s="7">
        <f t="shared" si="452"/>
        <v>155048336</v>
      </c>
      <c r="W1219" s="7">
        <f t="shared" si="452"/>
        <v>57366379</v>
      </c>
      <c r="X1219" s="7">
        <f t="shared" si="452"/>
        <v>12022333.92</v>
      </c>
      <c r="Y1219" s="7" t="str">
        <f t="shared" si="453"/>
        <v/>
      </c>
      <c r="Z1219" s="7" t="str">
        <f t="shared" si="454"/>
        <v/>
      </c>
      <c r="AA1219" s="7" t="str">
        <f t="shared" si="455"/>
        <v/>
      </c>
      <c r="AB1219" s="7" t="str">
        <f t="shared" si="455"/>
        <v/>
      </c>
      <c r="AC1219" s="8" t="str">
        <f t="shared" si="456"/>
        <v/>
      </c>
      <c r="AE1219" s="9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>
        <v>49365567.109999999</v>
      </c>
      <c r="AR1219" s="7">
        <v>101159952.87</v>
      </c>
      <c r="AS1219" s="7">
        <v>44383155.710000001</v>
      </c>
      <c r="AT1219" s="7">
        <v>8344362.46</v>
      </c>
      <c r="AU1219" s="7">
        <v>59472093.990000002</v>
      </c>
      <c r="AV1219" s="7">
        <v>150315215</v>
      </c>
      <c r="AW1219" s="7">
        <v>36839481.380000003</v>
      </c>
      <c r="AX1219" s="7">
        <v>11316690.68</v>
      </c>
      <c r="AY1219" s="7">
        <v>76017657.939999998</v>
      </c>
      <c r="AZ1219" s="7">
        <v>155048336</v>
      </c>
      <c r="BA1219" s="7">
        <v>57366379</v>
      </c>
      <c r="BB1219" s="7">
        <v>12022333.92</v>
      </c>
      <c r="BC1219" s="7"/>
      <c r="BD1219" s="7"/>
      <c r="BE1219" s="7"/>
      <c r="BF1219" s="7"/>
    </row>
    <row r="1220" spans="1:58" hidden="1" x14ac:dyDescent="0.25">
      <c r="A1220" s="3" t="s">
        <v>236</v>
      </c>
      <c r="B1220" s="3" t="str">
        <f t="shared" si="448"/>
        <v>GO</v>
      </c>
      <c r="C1220" s="3" t="s">
        <v>1526</v>
      </c>
      <c r="D1220" s="3">
        <v>7</v>
      </c>
      <c r="E1220" s="11">
        <f t="shared" si="439"/>
        <v>6.5517681137940778E-2</v>
      </c>
      <c r="F1220" s="11">
        <f t="shared" si="440"/>
        <v>0.93448231886205924</v>
      </c>
      <c r="G1220" s="7">
        <v>22.64538517663776</v>
      </c>
      <c r="H1220" s="11">
        <f t="shared" si="441"/>
        <v>0.42323424102777912</v>
      </c>
      <c r="I1220" s="7">
        <f t="shared" si="442"/>
        <v>-13617107.761760652</v>
      </c>
      <c r="J1220" s="7">
        <v>4339428.47</v>
      </c>
      <c r="K1220" s="12">
        <v>0.1459</v>
      </c>
      <c r="L1220" s="7">
        <v>-26036.57</v>
      </c>
      <c r="M1220" s="10">
        <f t="shared" si="443"/>
        <v>5.9999998110350236E-3</v>
      </c>
      <c r="N1220" s="12">
        <f t="shared" si="444"/>
        <v>0.15189999981103502</v>
      </c>
      <c r="O1220" s="7">
        <f t="shared" si="445"/>
        <v>-817026.4657056391</v>
      </c>
      <c r="P1220" s="11">
        <f t="shared" si="446"/>
        <v>0.18827974037457498</v>
      </c>
      <c r="Q1220" s="12">
        <f t="shared" si="447"/>
        <v>0.33417974037457499</v>
      </c>
      <c r="R1220" s="12">
        <f t="shared" si="449"/>
        <v>0.18227974056353996</v>
      </c>
      <c r="S1220" s="12">
        <f t="shared" si="450"/>
        <v>1.1999982935503462</v>
      </c>
      <c r="T1220" s="7">
        <f t="shared" si="451"/>
        <v>-23609424.709999997</v>
      </c>
      <c r="U1220" s="7">
        <f t="shared" si="452"/>
        <v>5597704.3200000003</v>
      </c>
      <c r="V1220" s="7">
        <f t="shared" si="452"/>
        <v>22062589.949999999</v>
      </c>
      <c r="W1220" s="7">
        <f t="shared" si="452"/>
        <v>7899074.6799999997</v>
      </c>
      <c r="X1220" s="7">
        <f t="shared" si="452"/>
        <v>754535.6</v>
      </c>
      <c r="Y1220" s="7" t="str">
        <f t="shared" si="453"/>
        <v/>
      </c>
      <c r="Z1220" s="7" t="str">
        <f t="shared" si="454"/>
        <v/>
      </c>
      <c r="AA1220" s="7" t="str">
        <f t="shared" si="455"/>
        <v/>
      </c>
      <c r="AB1220" s="7" t="str">
        <f t="shared" si="455"/>
        <v/>
      </c>
      <c r="AC1220" s="8" t="str">
        <f t="shared" si="456"/>
        <v/>
      </c>
      <c r="AE1220" s="9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>
        <v>3818392.69</v>
      </c>
      <c r="AR1220" s="7">
        <v>14453715.4</v>
      </c>
      <c r="AS1220" s="7">
        <v>6680999.0999999996</v>
      </c>
      <c r="AT1220" s="7">
        <v>705372.2</v>
      </c>
      <c r="AU1220" s="7">
        <v>4554248.6500000004</v>
      </c>
      <c r="AV1220" s="7">
        <v>15264969.98</v>
      </c>
      <c r="AW1220" s="7">
        <v>5982818.4100000001</v>
      </c>
      <c r="AX1220" s="7">
        <v>649458.55000000005</v>
      </c>
      <c r="AY1220" s="7">
        <v>5597704.3200000003</v>
      </c>
      <c r="AZ1220" s="7">
        <v>22062589.949999999</v>
      </c>
      <c r="BA1220" s="7">
        <v>7899074.6799999997</v>
      </c>
      <c r="BB1220" s="7">
        <v>754535.6</v>
      </c>
      <c r="BC1220" s="7"/>
      <c r="BD1220" s="7"/>
      <c r="BE1220" s="7"/>
      <c r="BF1220" s="7"/>
    </row>
    <row r="1221" spans="1:58" hidden="1" x14ac:dyDescent="0.25">
      <c r="A1221" s="3" t="s">
        <v>915</v>
      </c>
      <c r="B1221" s="3" t="str">
        <f t="shared" si="448"/>
        <v>RJ</v>
      </c>
      <c r="C1221" s="3" t="s">
        <v>1530</v>
      </c>
      <c r="D1221" s="3">
        <v>6</v>
      </c>
      <c r="E1221" s="11">
        <f t="shared" si="439"/>
        <v>0.19506239209188264</v>
      </c>
      <c r="F1221" s="11">
        <f t="shared" si="440"/>
        <v>0.80493760790811741</v>
      </c>
      <c r="G1221" s="7">
        <v>20.905466240958525</v>
      </c>
      <c r="H1221" s="11">
        <f t="shared" si="441"/>
        <v>0.33655191976402116</v>
      </c>
      <c r="I1221" s="7">
        <f t="shared" si="442"/>
        <v>-122731935.83261317</v>
      </c>
      <c r="J1221" s="7">
        <v>27295770.850000001</v>
      </c>
      <c r="K1221" s="12">
        <v>0.11</v>
      </c>
      <c r="L1221" s="7">
        <v>-4094365.63</v>
      </c>
      <c r="M1221" s="10">
        <f t="shared" si="443"/>
        <v>0.15000000009158926</v>
      </c>
      <c r="N1221" s="12">
        <f t="shared" si="444"/>
        <v>0.26000000009158925</v>
      </c>
      <c r="O1221" s="7">
        <f t="shared" si="445"/>
        <v>-7363916.1499567898</v>
      </c>
      <c r="P1221" s="11">
        <f t="shared" si="446"/>
        <v>0.26978231134867509</v>
      </c>
      <c r="Q1221" s="12">
        <f t="shared" si="447"/>
        <v>0.37978231134867507</v>
      </c>
      <c r="R1221" s="12">
        <f t="shared" si="449"/>
        <v>0.11978231125708583</v>
      </c>
      <c r="S1221" s="12">
        <f t="shared" si="450"/>
        <v>0.46070119698034828</v>
      </c>
      <c r="T1221" s="7">
        <f t="shared" si="451"/>
        <v>-184991018.12</v>
      </c>
      <c r="U1221" s="7">
        <f t="shared" si="452"/>
        <v>19656279.510000002</v>
      </c>
      <c r="V1221" s="7">
        <f t="shared" si="452"/>
        <v>148906227.61000001</v>
      </c>
      <c r="W1221" s="7">
        <f t="shared" si="452"/>
        <v>55741070.020000003</v>
      </c>
      <c r="X1221" s="7">
        <f t="shared" si="452"/>
        <v>0</v>
      </c>
      <c r="Y1221" s="7" t="str">
        <f t="shared" si="453"/>
        <v/>
      </c>
      <c r="Z1221" s="7" t="str">
        <f t="shared" si="454"/>
        <v/>
      </c>
      <c r="AA1221" s="7" t="str">
        <f t="shared" si="455"/>
        <v/>
      </c>
      <c r="AB1221" s="7" t="str">
        <f t="shared" si="455"/>
        <v/>
      </c>
      <c r="AC1221" s="8" t="str">
        <f t="shared" si="456"/>
        <v/>
      </c>
      <c r="AE1221" s="9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>
        <v>17855961.710000001</v>
      </c>
      <c r="AR1221" s="7">
        <v>139460676.11000001</v>
      </c>
      <c r="AS1221" s="7">
        <v>41675482.289999999</v>
      </c>
      <c r="AT1221" s="7">
        <v>0</v>
      </c>
      <c r="AU1221" s="7">
        <v>19656279.510000002</v>
      </c>
      <c r="AV1221" s="7">
        <v>148906227.61000001</v>
      </c>
      <c r="AW1221" s="7">
        <v>55741070.020000003</v>
      </c>
      <c r="AX1221" s="7">
        <v>0</v>
      </c>
      <c r="AY1221" s="7"/>
      <c r="AZ1221" s="7"/>
      <c r="BA1221" s="7"/>
      <c r="BB1221" s="7"/>
      <c r="BC1221" s="7"/>
      <c r="BD1221" s="7"/>
      <c r="BE1221" s="7"/>
      <c r="BF1221" s="7"/>
    </row>
    <row r="1222" spans="1:58" hidden="1" x14ac:dyDescent="0.25">
      <c r="A1222" s="3" t="s">
        <v>1465</v>
      </c>
      <c r="B1222" s="3" t="str">
        <f t="shared" si="448"/>
        <v>SP</v>
      </c>
      <c r="C1222" s="3" t="s">
        <v>1530</v>
      </c>
      <c r="D1222" s="3">
        <v>6</v>
      </c>
      <c r="E1222" s="11">
        <f t="shared" si="439"/>
        <v>0</v>
      </c>
      <c r="F1222" s="11">
        <f t="shared" si="440"/>
        <v>1</v>
      </c>
      <c r="G1222" s="7">
        <v>17.706087697247018</v>
      </c>
      <c r="H1222" s="11">
        <f t="shared" si="441"/>
        <v>0.35412175394494033</v>
      </c>
      <c r="I1222" s="7">
        <f t="shared" si="442"/>
        <v>-20019190.393936124</v>
      </c>
      <c r="J1222" s="7">
        <v>19489000</v>
      </c>
      <c r="K1222" s="12">
        <v>0.11</v>
      </c>
      <c r="L1222" s="7">
        <v>-2143790</v>
      </c>
      <c r="M1222" s="10">
        <f t="shared" si="443"/>
        <v>0.11</v>
      </c>
      <c r="N1222" s="12">
        <f t="shared" si="444"/>
        <v>0.22</v>
      </c>
      <c r="O1222" s="7">
        <f t="shared" si="445"/>
        <v>-1201151.4236361673</v>
      </c>
      <c r="P1222" s="11">
        <f t="shared" si="446"/>
        <v>6.1632275829245589E-2</v>
      </c>
      <c r="Q1222" s="12">
        <f t="shared" si="447"/>
        <v>0.17163227582924559</v>
      </c>
      <c r="R1222" s="12">
        <f t="shared" si="449"/>
        <v>-4.8367724170754411E-2</v>
      </c>
      <c r="S1222" s="12">
        <f t="shared" si="450"/>
        <v>-0.21985329168524737</v>
      </c>
      <c r="T1222" s="7">
        <f t="shared" si="451"/>
        <v>-30995300.610000007</v>
      </c>
      <c r="U1222" s="7">
        <f t="shared" si="452"/>
        <v>39111232.859999999</v>
      </c>
      <c r="V1222" s="7">
        <f t="shared" si="452"/>
        <v>34919450.090000004</v>
      </c>
      <c r="W1222" s="7">
        <f t="shared" si="452"/>
        <v>35187083.380000003</v>
      </c>
      <c r="X1222" s="7">
        <f t="shared" si="452"/>
        <v>0</v>
      </c>
      <c r="Y1222" s="7" t="str">
        <f t="shared" si="453"/>
        <v/>
      </c>
      <c r="Z1222" s="7" t="str">
        <f t="shared" si="454"/>
        <v/>
      </c>
      <c r="AA1222" s="7" t="str">
        <f t="shared" si="455"/>
        <v/>
      </c>
      <c r="AB1222" s="7" t="str">
        <f t="shared" si="455"/>
        <v/>
      </c>
      <c r="AC1222" s="8" t="str">
        <f t="shared" si="456"/>
        <v/>
      </c>
      <c r="AE1222" s="9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>
        <v>25512169.16</v>
      </c>
      <c r="AR1222" s="7">
        <v>44380947.240000002</v>
      </c>
      <c r="AS1222" s="7">
        <v>10455178.970000001</v>
      </c>
      <c r="AT1222" s="7">
        <v>0</v>
      </c>
      <c r="AU1222" s="7">
        <v>32038604.960000001</v>
      </c>
      <c r="AV1222" s="7">
        <v>33682758.310000002</v>
      </c>
      <c r="AW1222" s="7">
        <v>29848701.190000001</v>
      </c>
      <c r="AX1222" s="7">
        <v>0</v>
      </c>
      <c r="AY1222" s="7">
        <v>39111232.859999999</v>
      </c>
      <c r="AZ1222" s="7">
        <v>34919450.090000004</v>
      </c>
      <c r="BA1222" s="7">
        <v>35187083.380000003</v>
      </c>
      <c r="BB1222" s="7">
        <v>0</v>
      </c>
      <c r="BC1222" s="7"/>
      <c r="BD1222" s="7"/>
      <c r="BE1222" s="7"/>
      <c r="BF1222" s="7"/>
    </row>
    <row r="1223" spans="1:58" hidden="1" x14ac:dyDescent="0.25">
      <c r="A1223" s="3" t="s">
        <v>237</v>
      </c>
      <c r="B1223" s="3" t="str">
        <f t="shared" si="448"/>
        <v>GO</v>
      </c>
      <c r="C1223" s="3" t="s">
        <v>1526</v>
      </c>
      <c r="D1223" s="3">
        <v>5</v>
      </c>
      <c r="E1223" s="11">
        <f t="shared" si="439"/>
        <v>0.11893567011570082</v>
      </c>
      <c r="F1223" s="11">
        <f t="shared" si="440"/>
        <v>0.88106432988429917</v>
      </c>
      <c r="G1223" s="7">
        <v>51.835282373691086</v>
      </c>
      <c r="H1223" s="11">
        <f t="shared" si="441"/>
        <v>0.9134043665787912</v>
      </c>
      <c r="I1223" s="7">
        <f t="shared" si="442"/>
        <v>-17687874.331055317</v>
      </c>
      <c r="J1223" s="7">
        <v>54512481.399999999</v>
      </c>
      <c r="K1223" s="12">
        <v>0.11</v>
      </c>
      <c r="L1223" s="7">
        <v>-1090248.81</v>
      </c>
      <c r="M1223" s="10">
        <f t="shared" si="443"/>
        <v>1.9999984994262251E-2</v>
      </c>
      <c r="N1223" s="12">
        <f t="shared" si="444"/>
        <v>0.12999998499426224</v>
      </c>
      <c r="O1223" s="7">
        <f t="shared" si="445"/>
        <v>-1061272.4598633191</v>
      </c>
      <c r="P1223" s="11">
        <f t="shared" si="446"/>
        <v>1.9468430579704248E-2</v>
      </c>
      <c r="Q1223" s="12">
        <f t="shared" si="447"/>
        <v>0.12946843057970425</v>
      </c>
      <c r="R1223" s="12">
        <f t="shared" si="449"/>
        <v>-5.3155441455798869E-4</v>
      </c>
      <c r="S1223" s="12">
        <f t="shared" si="450"/>
        <v>-4.0888805839589537E-3</v>
      </c>
      <c r="T1223" s="7">
        <f t="shared" si="451"/>
        <v>-204258270.67999998</v>
      </c>
      <c r="U1223" s="7">
        <f t="shared" si="452"/>
        <v>6264999.46</v>
      </c>
      <c r="V1223" s="7">
        <f t="shared" si="452"/>
        <v>179964676.38</v>
      </c>
      <c r="W1223" s="7">
        <f t="shared" si="452"/>
        <v>30558593.760000002</v>
      </c>
      <c r="X1223" s="7">
        <f t="shared" si="452"/>
        <v>0</v>
      </c>
      <c r="Y1223" s="7" t="str">
        <f t="shared" si="453"/>
        <v/>
      </c>
      <c r="Z1223" s="7" t="str">
        <f t="shared" si="454"/>
        <v/>
      </c>
      <c r="AA1223" s="7" t="str">
        <f t="shared" si="455"/>
        <v/>
      </c>
      <c r="AB1223" s="7" t="str">
        <f t="shared" si="455"/>
        <v/>
      </c>
      <c r="AC1223" s="8" t="str">
        <f t="shared" si="456"/>
        <v/>
      </c>
      <c r="AE1223" s="9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>
        <v>6264999.46</v>
      </c>
      <c r="AV1223" s="7">
        <v>179964676.38</v>
      </c>
      <c r="AW1223" s="7">
        <v>30558593.760000002</v>
      </c>
      <c r="AX1223" s="7">
        <v>0</v>
      </c>
      <c r="AY1223" s="7"/>
      <c r="AZ1223" s="7"/>
      <c r="BA1223" s="7"/>
      <c r="BB1223" s="7"/>
      <c r="BC1223" s="7"/>
      <c r="BD1223" s="7"/>
      <c r="BE1223" s="7"/>
      <c r="BF1223" s="7"/>
    </row>
    <row r="1224" spans="1:58" x14ac:dyDescent="0.25">
      <c r="A1224" s="3" t="s">
        <v>523</v>
      </c>
      <c r="B1224" s="3" t="str">
        <f t="shared" si="448"/>
        <v>MT</v>
      </c>
      <c r="C1224" s="3" t="s">
        <v>1526</v>
      </c>
      <c r="D1224" s="3">
        <v>7</v>
      </c>
      <c r="E1224" s="11">
        <f t="shared" si="439"/>
        <v>0</v>
      </c>
      <c r="F1224" s="11">
        <f t="shared" si="440"/>
        <v>1</v>
      </c>
      <c r="G1224" s="7">
        <v>19.756621740741242</v>
      </c>
      <c r="H1224" s="11">
        <f t="shared" si="441"/>
        <v>0.39513243481482485</v>
      </c>
      <c r="I1224" s="7">
        <f t="shared" si="442"/>
        <v>-4983359.2033850932</v>
      </c>
      <c r="J1224" s="7">
        <v>6386849.8200000003</v>
      </c>
      <c r="K1224" s="12">
        <v>0.11</v>
      </c>
      <c r="L1224" s="7">
        <v>-251003.2</v>
      </c>
      <c r="M1224" s="10">
        <f t="shared" si="443"/>
        <v>3.9300000324729724E-2</v>
      </c>
      <c r="N1224" s="12">
        <f t="shared" si="444"/>
        <v>0.14930000032472973</v>
      </c>
      <c r="O1224" s="7">
        <f t="shared" si="445"/>
        <v>-299001.55220310559</v>
      </c>
      <c r="P1224" s="11">
        <f t="shared" si="446"/>
        <v>4.6815184422655733E-2</v>
      </c>
      <c r="Q1224" s="12">
        <f t="shared" si="447"/>
        <v>0.15681518442265574</v>
      </c>
      <c r="R1224" s="12">
        <f t="shared" si="449"/>
        <v>7.5151840979260087E-3</v>
      </c>
      <c r="S1224" s="12">
        <f t="shared" si="450"/>
        <v>5.0336129146552944E-2</v>
      </c>
      <c r="T1224" s="7">
        <f t="shared" si="451"/>
        <v>-8238760.830000001</v>
      </c>
      <c r="U1224" s="7">
        <f t="shared" si="452"/>
        <v>6239239.29</v>
      </c>
      <c r="V1224" s="7">
        <f t="shared" si="452"/>
        <v>10167994.66</v>
      </c>
      <c r="W1224" s="7">
        <f t="shared" si="452"/>
        <v>5396483.9299999997</v>
      </c>
      <c r="X1224" s="7">
        <f t="shared" si="452"/>
        <v>1086478.47</v>
      </c>
      <c r="Y1224" s="7" t="str">
        <f t="shared" si="453"/>
        <v/>
      </c>
      <c r="Z1224" s="7" t="str">
        <f t="shared" si="454"/>
        <v/>
      </c>
      <c r="AA1224" s="7" t="str">
        <f t="shared" si="455"/>
        <v/>
      </c>
      <c r="AB1224" s="7" t="str">
        <f t="shared" si="455"/>
        <v/>
      </c>
      <c r="AC1224" s="8" t="str">
        <f t="shared" si="456"/>
        <v/>
      </c>
      <c r="AE1224" s="9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>
        <v>3090240.27</v>
      </c>
      <c r="AR1224" s="7">
        <v>6515560.8700000001</v>
      </c>
      <c r="AS1224" s="7">
        <v>3482906.82</v>
      </c>
      <c r="AT1224" s="7">
        <v>1281131.57</v>
      </c>
      <c r="AU1224" s="7">
        <v>4040837.54</v>
      </c>
      <c r="AV1224" s="7">
        <v>8225452.5199999996</v>
      </c>
      <c r="AW1224" s="7">
        <v>4503310.55</v>
      </c>
      <c r="AX1224" s="7">
        <v>1183804.01</v>
      </c>
      <c r="AY1224" s="7">
        <v>6239239.29</v>
      </c>
      <c r="AZ1224" s="7">
        <v>10167994.66</v>
      </c>
      <c r="BA1224" s="7">
        <v>5396483.9299999997</v>
      </c>
      <c r="BB1224" s="7">
        <v>1086478.47</v>
      </c>
      <c r="BC1224" s="7"/>
      <c r="BD1224" s="7"/>
      <c r="BE1224" s="7"/>
      <c r="BF1224" s="7"/>
    </row>
    <row r="1225" spans="1:58" hidden="1" x14ac:dyDescent="0.25">
      <c r="A1225" s="3" t="s">
        <v>427</v>
      </c>
      <c r="B1225" s="3" t="str">
        <f t="shared" si="448"/>
        <v>MG</v>
      </c>
      <c r="C1225" s="3" t="s">
        <v>1530</v>
      </c>
      <c r="D1225" s="3">
        <v>6</v>
      </c>
      <c r="E1225" s="11">
        <f t="shared" si="439"/>
        <v>0.31960905180301047</v>
      </c>
      <c r="F1225" s="11">
        <f t="shared" si="440"/>
        <v>0.68039094819698953</v>
      </c>
      <c r="G1225" s="7">
        <v>26.775052506096173</v>
      </c>
      <c r="H1225" s="11">
        <f t="shared" si="441"/>
        <v>0.36435006725293911</v>
      </c>
      <c r="I1225" s="7">
        <f t="shared" si="442"/>
        <v>-39263225.295613602</v>
      </c>
      <c r="J1225" s="7">
        <v>14930812.41</v>
      </c>
      <c r="K1225" s="12">
        <v>0.11</v>
      </c>
      <c r="L1225" s="7">
        <v>-1168519.29</v>
      </c>
      <c r="M1225" s="10">
        <f t="shared" si="443"/>
        <v>7.8262271195462696E-2</v>
      </c>
      <c r="N1225" s="12">
        <f t="shared" si="444"/>
        <v>0.18826227119546268</v>
      </c>
      <c r="O1225" s="7">
        <f t="shared" si="445"/>
        <v>-2355793.5177368158</v>
      </c>
      <c r="P1225" s="11">
        <f t="shared" si="446"/>
        <v>0.15778066544851968</v>
      </c>
      <c r="Q1225" s="12">
        <f t="shared" si="447"/>
        <v>0.26778066544851969</v>
      </c>
      <c r="R1225" s="12">
        <f t="shared" si="449"/>
        <v>7.9518394253057012E-2</v>
      </c>
      <c r="S1225" s="12">
        <f t="shared" si="450"/>
        <v>0.42238093563896983</v>
      </c>
      <c r="T1225" s="7">
        <f t="shared" si="451"/>
        <v>-61768629.669999994</v>
      </c>
      <c r="U1225" s="7">
        <f t="shared" si="452"/>
        <v>20409539.850000001</v>
      </c>
      <c r="V1225" s="7">
        <f t="shared" si="452"/>
        <v>42026816.509999998</v>
      </c>
      <c r="W1225" s="7">
        <f t="shared" si="452"/>
        <v>42216842.539999999</v>
      </c>
      <c r="X1225" s="7">
        <f t="shared" si="452"/>
        <v>2065489.53</v>
      </c>
      <c r="Y1225" s="7" t="str">
        <f t="shared" si="453"/>
        <v/>
      </c>
      <c r="Z1225" s="7" t="str">
        <f t="shared" si="454"/>
        <v/>
      </c>
      <c r="AA1225" s="7" t="str">
        <f t="shared" si="455"/>
        <v/>
      </c>
      <c r="AB1225" s="7" t="str">
        <f t="shared" si="455"/>
        <v/>
      </c>
      <c r="AC1225" s="8" t="str">
        <f t="shared" si="456"/>
        <v/>
      </c>
      <c r="AE1225" s="9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>
        <v>14286226.189999999</v>
      </c>
      <c r="AR1225" s="7">
        <v>32490950.789999999</v>
      </c>
      <c r="AS1225" s="7">
        <v>30960931.699999999</v>
      </c>
      <c r="AT1225" s="7">
        <v>1040751.91</v>
      </c>
      <c r="AU1225" s="7">
        <v>16414297.220000001</v>
      </c>
      <c r="AV1225" s="7">
        <v>43432041.850000001</v>
      </c>
      <c r="AW1225" s="7">
        <v>33040662.57</v>
      </c>
      <c r="AX1225" s="7">
        <v>2373092.31</v>
      </c>
      <c r="AY1225" s="7">
        <v>20409539.850000001</v>
      </c>
      <c r="AZ1225" s="7">
        <v>42026816.509999998</v>
      </c>
      <c r="BA1225" s="7">
        <v>42216842.539999999</v>
      </c>
      <c r="BB1225" s="7">
        <v>2065489.53</v>
      </c>
      <c r="BC1225" s="7"/>
      <c r="BD1225" s="7"/>
      <c r="BE1225" s="7"/>
      <c r="BF1225" s="7"/>
    </row>
    <row r="1226" spans="1:58" hidden="1" x14ac:dyDescent="0.25">
      <c r="A1226" s="3" t="s">
        <v>1194</v>
      </c>
      <c r="B1226" s="3" t="str">
        <f t="shared" si="448"/>
        <v>RS</v>
      </c>
      <c r="C1226" s="3" t="s">
        <v>1529</v>
      </c>
      <c r="D1226" s="3">
        <v>7</v>
      </c>
      <c r="E1226" s="11">
        <f t="shared" si="439"/>
        <v>0</v>
      </c>
      <c r="F1226" s="11">
        <f t="shared" si="440"/>
        <v>1</v>
      </c>
      <c r="G1226" s="7">
        <v>12.297791753417821</v>
      </c>
      <c r="H1226" s="11">
        <f t="shared" si="441"/>
        <v>0.24595583506835642</v>
      </c>
      <c r="I1226" s="7">
        <f t="shared" si="442"/>
        <v>-10798296.551918752</v>
      </c>
      <c r="J1226" s="7">
        <v>4176345.6085714279</v>
      </c>
      <c r="K1226" s="12">
        <v>0.11</v>
      </c>
      <c r="L1226" s="7">
        <v>-730852.57</v>
      </c>
      <c r="M1226" s="10">
        <f t="shared" si="443"/>
        <v>0.17499810564049495</v>
      </c>
      <c r="N1226" s="12">
        <f t="shared" si="444"/>
        <v>0.28499810564049494</v>
      </c>
      <c r="O1226" s="7">
        <f t="shared" si="445"/>
        <v>-647897.79311512515</v>
      </c>
      <c r="P1226" s="11">
        <f t="shared" si="446"/>
        <v>0.15513509987904159</v>
      </c>
      <c r="Q1226" s="12">
        <f t="shared" si="447"/>
        <v>0.2651350998790416</v>
      </c>
      <c r="R1226" s="12">
        <f t="shared" si="449"/>
        <v>-1.9863005761453334E-2</v>
      </c>
      <c r="S1226" s="12">
        <f t="shared" si="450"/>
        <v>-6.9695220313180317E-2</v>
      </c>
      <c r="T1226" s="7">
        <f t="shared" si="451"/>
        <v>-14320509.399999999</v>
      </c>
      <c r="U1226" s="7">
        <f t="shared" si="452"/>
        <v>14254391.630000001</v>
      </c>
      <c r="V1226" s="7">
        <f t="shared" si="452"/>
        <v>22304965.41</v>
      </c>
      <c r="W1226" s="7">
        <f t="shared" si="452"/>
        <v>6269935.6200000001</v>
      </c>
      <c r="X1226" s="7">
        <f t="shared" si="452"/>
        <v>0</v>
      </c>
      <c r="Y1226" s="7" t="str">
        <f t="shared" si="453"/>
        <v/>
      </c>
      <c r="Z1226" s="7" t="str">
        <f t="shared" si="454"/>
        <v/>
      </c>
      <c r="AA1226" s="7" t="str">
        <f t="shared" si="455"/>
        <v/>
      </c>
      <c r="AB1226" s="7" t="str">
        <f t="shared" si="455"/>
        <v/>
      </c>
      <c r="AC1226" s="8" t="str">
        <f t="shared" si="456"/>
        <v/>
      </c>
      <c r="AE1226" s="9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>
        <v>9238154.4199999999</v>
      </c>
      <c r="AR1226" s="7">
        <v>12703928.789999999</v>
      </c>
      <c r="AS1226" s="7">
        <v>5002984.7699999996</v>
      </c>
      <c r="AT1226" s="7">
        <v>129857.76</v>
      </c>
      <c r="AU1226" s="7">
        <v>10852506.68</v>
      </c>
      <c r="AV1226" s="7">
        <v>17783216.84</v>
      </c>
      <c r="AW1226" s="7">
        <v>4608740.1500000004</v>
      </c>
      <c r="AX1226" s="7">
        <v>0</v>
      </c>
      <c r="AY1226" s="7">
        <v>14254391.630000001</v>
      </c>
      <c r="AZ1226" s="7">
        <v>22304965.41</v>
      </c>
      <c r="BA1226" s="7">
        <v>6269935.6200000001</v>
      </c>
      <c r="BB1226" s="7">
        <v>0</v>
      </c>
      <c r="BC1226" s="7"/>
      <c r="BD1226" s="7"/>
      <c r="BE1226" s="7"/>
      <c r="BF1226" s="7"/>
    </row>
    <row r="1227" spans="1:58" hidden="1" x14ac:dyDescent="0.25">
      <c r="A1227" s="3" t="s">
        <v>1195</v>
      </c>
      <c r="B1227" s="3" t="str">
        <f t="shared" si="448"/>
        <v>RS</v>
      </c>
      <c r="C1227" s="3" t="s">
        <v>1529</v>
      </c>
      <c r="D1227" s="3">
        <v>6</v>
      </c>
      <c r="E1227" s="11">
        <f t="shared" si="439"/>
        <v>0</v>
      </c>
      <c r="F1227" s="11">
        <f t="shared" si="440"/>
        <v>1</v>
      </c>
      <c r="G1227" s="7">
        <v>12.05778154628416</v>
      </c>
      <c r="H1227" s="11">
        <f t="shared" si="441"/>
        <v>0.24115563092568318</v>
      </c>
      <c r="I1227" s="7">
        <f t="shared" si="442"/>
        <v>-21590119.178835079</v>
      </c>
      <c r="J1227" s="7">
        <v>11313495.831428573</v>
      </c>
      <c r="K1227" s="12">
        <v>0.11</v>
      </c>
      <c r="L1227" s="7">
        <v>-1558958.68</v>
      </c>
      <c r="M1227" s="10">
        <f t="shared" si="443"/>
        <v>0.13779637198161657</v>
      </c>
      <c r="N1227" s="12">
        <f t="shared" si="444"/>
        <v>0.24779637198161658</v>
      </c>
      <c r="O1227" s="7">
        <f t="shared" si="445"/>
        <v>-1295407.1507301047</v>
      </c>
      <c r="P1227" s="11">
        <f t="shared" si="446"/>
        <v>0.11450104989931584</v>
      </c>
      <c r="Q1227" s="12">
        <f t="shared" si="447"/>
        <v>0.22450104989931585</v>
      </c>
      <c r="R1227" s="12">
        <f t="shared" si="449"/>
        <v>-2.3295322082300729E-2</v>
      </c>
      <c r="S1227" s="12">
        <f t="shared" si="450"/>
        <v>-9.4009940081079768E-2</v>
      </c>
      <c r="T1227" s="7">
        <f t="shared" si="451"/>
        <v>-28451313.68</v>
      </c>
      <c r="U1227" s="7">
        <f t="shared" si="452"/>
        <v>39101744.509999998</v>
      </c>
      <c r="V1227" s="7">
        <f t="shared" si="452"/>
        <v>42455056.439999998</v>
      </c>
      <c r="W1227" s="7">
        <f t="shared" si="452"/>
        <v>26283150.550000001</v>
      </c>
      <c r="X1227" s="7">
        <f t="shared" si="452"/>
        <v>1185148.8</v>
      </c>
      <c r="Y1227" s="7" t="str">
        <f t="shared" si="453"/>
        <v/>
      </c>
      <c r="Z1227" s="7" t="str">
        <f t="shared" si="454"/>
        <v/>
      </c>
      <c r="AA1227" s="7" t="str">
        <f t="shared" si="455"/>
        <v/>
      </c>
      <c r="AB1227" s="7" t="str">
        <f t="shared" si="455"/>
        <v/>
      </c>
      <c r="AC1227" s="8" t="str">
        <f t="shared" si="456"/>
        <v/>
      </c>
      <c r="AE1227" s="9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>
        <v>28723271.359999999</v>
      </c>
      <c r="AR1227" s="7">
        <v>37732448.060000002</v>
      </c>
      <c r="AS1227" s="7">
        <v>16582280.76</v>
      </c>
      <c r="AT1227" s="7">
        <v>1251746.5</v>
      </c>
      <c r="AU1227" s="7">
        <v>32874702.68</v>
      </c>
      <c r="AV1227" s="7">
        <v>41449543.82</v>
      </c>
      <c r="AW1227" s="7">
        <v>20021044.109999999</v>
      </c>
      <c r="AX1227" s="7">
        <v>1244612.4099999999</v>
      </c>
      <c r="AY1227" s="7">
        <v>39101744.509999998</v>
      </c>
      <c r="AZ1227" s="7">
        <v>42455056.439999998</v>
      </c>
      <c r="BA1227" s="7">
        <v>26283150.550000001</v>
      </c>
      <c r="BB1227" s="7">
        <v>1185148.8</v>
      </c>
      <c r="BC1227" s="7"/>
      <c r="BD1227" s="7"/>
      <c r="BE1227" s="7"/>
      <c r="BF1227" s="7"/>
    </row>
    <row r="1228" spans="1:58" hidden="1" x14ac:dyDescent="0.25">
      <c r="A1228" s="3" t="s">
        <v>579</v>
      </c>
      <c r="B1228" s="3" t="str">
        <f t="shared" si="448"/>
        <v>PB</v>
      </c>
      <c r="C1228" s="3" t="s">
        <v>1528</v>
      </c>
      <c r="D1228" s="3">
        <v>6</v>
      </c>
      <c r="E1228" s="11">
        <f t="shared" si="439"/>
        <v>0.4483011302842605</v>
      </c>
      <c r="F1228" s="11">
        <f t="shared" si="440"/>
        <v>0.55169886971573945</v>
      </c>
      <c r="G1228" s="7">
        <v>11.904619562751114</v>
      </c>
      <c r="H1228" s="11">
        <f t="shared" si="441"/>
        <v>0.1313553031433134</v>
      </c>
      <c r="I1228" s="7">
        <f t="shared" si="442"/>
        <v>-63658859.449353263</v>
      </c>
      <c r="J1228" s="7">
        <v>23473701.34</v>
      </c>
      <c r="K1228" s="12">
        <v>0.12590000000000001</v>
      </c>
      <c r="L1228" s="7">
        <v>-2112632.73</v>
      </c>
      <c r="M1228" s="10">
        <f t="shared" si="443"/>
        <v>8.9999983360101829E-2</v>
      </c>
      <c r="N1228" s="12">
        <f t="shared" si="444"/>
        <v>0.21589998336010185</v>
      </c>
      <c r="O1228" s="7">
        <f t="shared" si="445"/>
        <v>-3819531.5669611958</v>
      </c>
      <c r="P1228" s="11">
        <f t="shared" si="446"/>
        <v>0.16271535160296949</v>
      </c>
      <c r="Q1228" s="12">
        <f t="shared" si="447"/>
        <v>0.28861535160296947</v>
      </c>
      <c r="R1228" s="12">
        <f t="shared" si="449"/>
        <v>7.2715368242867617E-2</v>
      </c>
      <c r="S1228" s="12">
        <f t="shared" si="450"/>
        <v>0.33680117576287572</v>
      </c>
      <c r="T1228" s="7">
        <f t="shared" si="451"/>
        <v>-73285268.049999997</v>
      </c>
      <c r="U1228" s="7">
        <f t="shared" si="452"/>
        <v>606015.74</v>
      </c>
      <c r="V1228" s="7">
        <f t="shared" si="452"/>
        <v>40431399.549999997</v>
      </c>
      <c r="W1228" s="7">
        <f t="shared" si="452"/>
        <v>42184994.689999998</v>
      </c>
      <c r="X1228" s="7">
        <f t="shared" si="452"/>
        <v>8725110.4499999993</v>
      </c>
      <c r="Y1228" s="7" t="str">
        <f t="shared" si="453"/>
        <v/>
      </c>
      <c r="Z1228" s="7" t="str">
        <f t="shared" si="454"/>
        <v/>
      </c>
      <c r="AA1228" s="7" t="str">
        <f t="shared" si="455"/>
        <v/>
      </c>
      <c r="AB1228" s="7" t="str">
        <f t="shared" si="455"/>
        <v/>
      </c>
      <c r="AC1228" s="8" t="str">
        <f t="shared" si="456"/>
        <v/>
      </c>
      <c r="AE1228" s="9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>
        <v>3989890.09</v>
      </c>
      <c r="AR1228" s="7">
        <v>55074247.710000001</v>
      </c>
      <c r="AS1228" s="7">
        <v>23995869.829999998</v>
      </c>
      <c r="AT1228" s="7">
        <v>0</v>
      </c>
      <c r="AU1228" s="7">
        <v>1300465.3500000001</v>
      </c>
      <c r="AV1228" s="7">
        <v>53592600.079999998</v>
      </c>
      <c r="AW1228" s="7">
        <v>28304746.190000001</v>
      </c>
      <c r="AX1228" s="7">
        <v>0</v>
      </c>
      <c r="AY1228" s="7">
        <v>606015.74</v>
      </c>
      <c r="AZ1228" s="7">
        <v>40431399.549999997</v>
      </c>
      <c r="BA1228" s="7">
        <v>42184994.689999998</v>
      </c>
      <c r="BB1228" s="7">
        <v>8725110.4499999993</v>
      </c>
      <c r="BC1228" s="7"/>
      <c r="BD1228" s="7"/>
      <c r="BE1228" s="7"/>
      <c r="BF1228" s="7"/>
    </row>
    <row r="1229" spans="1:58" hidden="1" x14ac:dyDescent="0.25">
      <c r="A1229" s="3" t="s">
        <v>1310</v>
      </c>
      <c r="B1229" s="3" t="str">
        <f t="shared" si="448"/>
        <v>SC</v>
      </c>
      <c r="C1229" s="3" t="s">
        <v>1529</v>
      </c>
      <c r="D1229" s="3">
        <v>5</v>
      </c>
      <c r="E1229" s="11">
        <f t="shared" si="439"/>
        <v>0</v>
      </c>
      <c r="F1229" s="11">
        <f t="shared" si="440"/>
        <v>1</v>
      </c>
      <c r="G1229" s="7">
        <v>8.7612471613303082</v>
      </c>
      <c r="H1229" s="11">
        <f t="shared" si="441"/>
        <v>0.17522494322660617</v>
      </c>
      <c r="I1229" s="7">
        <f t="shared" si="442"/>
        <v>-184311467.79374048</v>
      </c>
      <c r="J1229" s="7">
        <v>71065937.930000007</v>
      </c>
      <c r="K1229" s="12">
        <v>0.11</v>
      </c>
      <c r="L1229" s="7">
        <v>-5166493.6900000004</v>
      </c>
      <c r="M1229" s="10">
        <f t="shared" si="443"/>
        <v>7.2700000035023804E-2</v>
      </c>
      <c r="N1229" s="12">
        <f t="shared" si="444"/>
        <v>0.18270000003502379</v>
      </c>
      <c r="O1229" s="7">
        <f t="shared" si="445"/>
        <v>-11058688.067624429</v>
      </c>
      <c r="P1229" s="11">
        <f t="shared" si="446"/>
        <v>0.15561165292037998</v>
      </c>
      <c r="Q1229" s="12">
        <f t="shared" si="447"/>
        <v>0.26561165292037997</v>
      </c>
      <c r="R1229" s="12">
        <f t="shared" si="449"/>
        <v>8.291165288535618E-2</v>
      </c>
      <c r="S1229" s="12">
        <f t="shared" si="450"/>
        <v>0.45381309726032804</v>
      </c>
      <c r="T1229" s="7">
        <f t="shared" si="451"/>
        <v>-223468770.39999998</v>
      </c>
      <c r="U1229" s="7">
        <f t="shared" si="452"/>
        <v>261638432.84</v>
      </c>
      <c r="V1229" s="7">
        <f t="shared" si="452"/>
        <v>293912422.33999997</v>
      </c>
      <c r="W1229" s="7">
        <f t="shared" si="452"/>
        <v>191441217.16</v>
      </c>
      <c r="X1229" s="7">
        <f t="shared" si="452"/>
        <v>246436.26</v>
      </c>
      <c r="Y1229" s="7" t="str">
        <f t="shared" si="453"/>
        <v/>
      </c>
      <c r="Z1229" s="7" t="str">
        <f t="shared" si="454"/>
        <v/>
      </c>
      <c r="AA1229" s="7" t="str">
        <f t="shared" si="455"/>
        <v/>
      </c>
      <c r="AB1229" s="7" t="str">
        <f t="shared" si="455"/>
        <v/>
      </c>
      <c r="AC1229" s="8" t="str">
        <f t="shared" si="456"/>
        <v/>
      </c>
      <c r="AE1229" s="9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>
        <v>194952778.16999999</v>
      </c>
      <c r="AR1229" s="7">
        <v>216595124.96000001</v>
      </c>
      <c r="AS1229" s="7">
        <v>121109490.81</v>
      </c>
      <c r="AT1229" s="7">
        <v>1028790.19</v>
      </c>
      <c r="AU1229" s="7">
        <v>219755793.09999999</v>
      </c>
      <c r="AV1229" s="7">
        <v>261463027.90000001</v>
      </c>
      <c r="AW1229" s="7">
        <v>155628157.25</v>
      </c>
      <c r="AX1229" s="7">
        <v>441592.94</v>
      </c>
      <c r="AY1229" s="7">
        <v>261638432.84</v>
      </c>
      <c r="AZ1229" s="7">
        <v>293912422.33999997</v>
      </c>
      <c r="BA1229" s="7">
        <v>191441217.16</v>
      </c>
      <c r="BB1229" s="7">
        <v>246436.26</v>
      </c>
      <c r="BC1229" s="7"/>
      <c r="BD1229" s="7"/>
      <c r="BE1229" s="7"/>
      <c r="BF1229" s="7"/>
    </row>
    <row r="1230" spans="1:58" hidden="1" x14ac:dyDescent="0.25">
      <c r="A1230" s="3" t="s">
        <v>676</v>
      </c>
      <c r="B1230" s="3" t="str">
        <f t="shared" si="448"/>
        <v>PE</v>
      </c>
      <c r="C1230" s="3" t="s">
        <v>1528</v>
      </c>
      <c r="D1230" s="3">
        <v>5</v>
      </c>
      <c r="E1230" s="11">
        <f t="shared" si="439"/>
        <v>0</v>
      </c>
      <c r="F1230" s="11">
        <f t="shared" si="440"/>
        <v>1</v>
      </c>
      <c r="G1230" s="7">
        <v>13.614496352668427</v>
      </c>
      <c r="H1230" s="11">
        <f t="shared" si="441"/>
        <v>0.27228992705336852</v>
      </c>
      <c r="I1230" s="7">
        <f t="shared" si="442"/>
        <v>-11780054.132646089</v>
      </c>
      <c r="J1230" s="7">
        <v>6097214.79</v>
      </c>
      <c r="K1230" s="12">
        <v>0.11449999999999999</v>
      </c>
      <c r="L1230" s="7">
        <v>-219499.73</v>
      </c>
      <c r="M1230" s="10">
        <f t="shared" si="443"/>
        <v>3.5999999599817284E-2</v>
      </c>
      <c r="N1230" s="12">
        <f t="shared" si="444"/>
        <v>0.15049999959981727</v>
      </c>
      <c r="O1230" s="7">
        <f t="shared" si="445"/>
        <v>-706803.24795876537</v>
      </c>
      <c r="P1230" s="11">
        <f t="shared" si="446"/>
        <v>0.11592231408970347</v>
      </c>
      <c r="Q1230" s="12">
        <f t="shared" si="447"/>
        <v>0.23042231408970346</v>
      </c>
      <c r="R1230" s="12">
        <f t="shared" si="449"/>
        <v>7.9922314489886181E-2</v>
      </c>
      <c r="S1230" s="12">
        <f t="shared" si="450"/>
        <v>0.53104528041462684</v>
      </c>
      <c r="T1230" s="7">
        <f t="shared" si="451"/>
        <v>-16187839.869999999</v>
      </c>
      <c r="U1230" s="7">
        <f t="shared" si="452"/>
        <v>6263217.2000000002</v>
      </c>
      <c r="V1230" s="7">
        <f t="shared" si="452"/>
        <v>21437972.719999999</v>
      </c>
      <c r="W1230" s="7">
        <f t="shared" si="452"/>
        <v>1013084.35</v>
      </c>
      <c r="X1230" s="7">
        <f t="shared" si="452"/>
        <v>0</v>
      </c>
      <c r="Y1230" s="7">
        <f t="shared" si="453"/>
        <v>-216021088.84000003</v>
      </c>
      <c r="Z1230" s="7">
        <f t="shared" si="454"/>
        <v>-648298639.48000002</v>
      </c>
      <c r="AA1230" s="7">
        <f t="shared" si="455"/>
        <v>117686.48</v>
      </c>
      <c r="AB1230" s="7">
        <f t="shared" si="455"/>
        <v>460866281.49000001</v>
      </c>
      <c r="AC1230" s="8">
        <f t="shared" si="456"/>
        <v>187550044.47</v>
      </c>
      <c r="AE1230" s="9">
        <v>2432179.0499999998</v>
      </c>
      <c r="AF1230" s="7">
        <v>253786266.13999999</v>
      </c>
      <c r="AG1230" s="7">
        <v>159363905.81999999</v>
      </c>
      <c r="AH1230" s="7">
        <v>104756.83</v>
      </c>
      <c r="AI1230" s="7">
        <v>-102271911.98999999</v>
      </c>
      <c r="AJ1230" s="7">
        <v>206026335.16</v>
      </c>
      <c r="AK1230" s="7">
        <v>117686.48</v>
      </c>
      <c r="AL1230" s="7">
        <v>460866281.49000001</v>
      </c>
      <c r="AM1230" s="7">
        <v>187550044.47</v>
      </c>
      <c r="AN1230" s="7"/>
      <c r="AO1230" s="7"/>
      <c r="AP1230" s="7"/>
      <c r="AQ1230" s="7">
        <v>4604795.5199999996</v>
      </c>
      <c r="AR1230" s="7">
        <v>4829799.0599999996</v>
      </c>
      <c r="AS1230" s="7">
        <v>0</v>
      </c>
      <c r="AT1230" s="7">
        <v>0</v>
      </c>
      <c r="AU1230" s="7">
        <v>6177542.2300000004</v>
      </c>
      <c r="AV1230" s="7">
        <v>-8773649.0399999991</v>
      </c>
      <c r="AW1230" s="7">
        <v>816965.55</v>
      </c>
      <c r="AX1230" s="7">
        <v>0</v>
      </c>
      <c r="AY1230" s="7">
        <v>6263217.2000000002</v>
      </c>
      <c r="AZ1230" s="7">
        <v>21437972.719999999</v>
      </c>
      <c r="BA1230" s="7">
        <v>1013084.35</v>
      </c>
      <c r="BB1230" s="7">
        <v>0</v>
      </c>
      <c r="BC1230" s="7"/>
      <c r="BD1230" s="7"/>
      <c r="BE1230" s="7"/>
      <c r="BF1230" s="7"/>
    </row>
    <row r="1231" spans="1:58" hidden="1" x14ac:dyDescent="0.25">
      <c r="A1231" s="3" t="s">
        <v>1196</v>
      </c>
      <c r="B1231" s="3" t="str">
        <f t="shared" si="448"/>
        <v>RS</v>
      </c>
      <c r="C1231" s="3" t="s">
        <v>1529</v>
      </c>
      <c r="D1231" s="3">
        <v>5</v>
      </c>
      <c r="E1231" s="11">
        <f t="shared" si="439"/>
        <v>0.20050808543748211</v>
      </c>
      <c r="F1231" s="11">
        <f t="shared" si="440"/>
        <v>0.79949191456251789</v>
      </c>
      <c r="G1231" s="7">
        <v>26.696455753927165</v>
      </c>
      <c r="H1231" s="11">
        <f t="shared" si="441"/>
        <v>0.42687201045481549</v>
      </c>
      <c r="I1231" s="7">
        <f t="shared" si="442"/>
        <v>-139466846.1023438</v>
      </c>
      <c r="J1231" s="7">
        <v>39571763.622857139</v>
      </c>
      <c r="K1231" s="12">
        <v>0.11</v>
      </c>
      <c r="L1231" s="7">
        <v>-5786066.7999999998</v>
      </c>
      <c r="M1231" s="10">
        <f t="shared" si="443"/>
        <v>0.14621705656449177</v>
      </c>
      <c r="N1231" s="12">
        <f t="shared" si="444"/>
        <v>0.25621705656449179</v>
      </c>
      <c r="O1231" s="7">
        <f t="shared" si="445"/>
        <v>-8368010.7661406277</v>
      </c>
      <c r="P1231" s="11">
        <f t="shared" si="446"/>
        <v>0.21146418557163224</v>
      </c>
      <c r="Q1231" s="12">
        <f t="shared" si="447"/>
        <v>0.32146418557163225</v>
      </c>
      <c r="R1231" s="12">
        <f t="shared" si="449"/>
        <v>6.524712900714047E-2</v>
      </c>
      <c r="S1231" s="12">
        <f t="shared" si="450"/>
        <v>0.25465568093714031</v>
      </c>
      <c r="T1231" s="7">
        <f t="shared" si="451"/>
        <v>-243343282.21000004</v>
      </c>
      <c r="U1231" s="7">
        <f t="shared" si="452"/>
        <v>66054748.539999999</v>
      </c>
      <c r="V1231" s="7">
        <f t="shared" si="452"/>
        <v>194550986.59</v>
      </c>
      <c r="W1231" s="7">
        <f t="shared" si="452"/>
        <v>120785391.48</v>
      </c>
      <c r="X1231" s="7">
        <f t="shared" si="452"/>
        <v>5938347.3200000003</v>
      </c>
      <c r="Y1231" s="7" t="str">
        <f t="shared" si="453"/>
        <v/>
      </c>
      <c r="Z1231" s="7" t="str">
        <f t="shared" si="454"/>
        <v/>
      </c>
      <c r="AA1231" s="7" t="str">
        <f t="shared" si="455"/>
        <v/>
      </c>
      <c r="AB1231" s="7" t="str">
        <f t="shared" si="455"/>
        <v/>
      </c>
      <c r="AC1231" s="8" t="str">
        <f t="shared" si="456"/>
        <v/>
      </c>
      <c r="AE1231" s="9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>
        <v>44249343.560000002</v>
      </c>
      <c r="AR1231" s="7">
        <v>130653912.20999999</v>
      </c>
      <c r="AS1231" s="7">
        <v>75898109.75</v>
      </c>
      <c r="AT1231" s="7">
        <v>0</v>
      </c>
      <c r="AU1231" s="7">
        <v>55595973.229999997</v>
      </c>
      <c r="AV1231" s="7">
        <v>198739773.96000001</v>
      </c>
      <c r="AW1231" s="7">
        <v>88024910.489999995</v>
      </c>
      <c r="AX1231" s="7">
        <v>4789109.79</v>
      </c>
      <c r="AY1231" s="7">
        <v>66054748.539999999</v>
      </c>
      <c r="AZ1231" s="7">
        <v>194550986.59</v>
      </c>
      <c r="BA1231" s="7">
        <v>120785391.48</v>
      </c>
      <c r="BB1231" s="7">
        <v>5938347.3200000003</v>
      </c>
      <c r="BC1231" s="7"/>
      <c r="BD1231" s="7"/>
      <c r="BE1231" s="7"/>
      <c r="BF1231" s="7"/>
    </row>
    <row r="1232" spans="1:58" hidden="1" x14ac:dyDescent="0.25">
      <c r="A1232" s="3" t="s">
        <v>238</v>
      </c>
      <c r="B1232" s="3" t="str">
        <f t="shared" si="448"/>
        <v>GO</v>
      </c>
      <c r="C1232" s="3" t="s">
        <v>1526</v>
      </c>
      <c r="D1232" s="3">
        <v>6</v>
      </c>
      <c r="E1232" s="11">
        <f t="shared" si="439"/>
        <v>0.23804246565045775</v>
      </c>
      <c r="F1232" s="11">
        <f t="shared" si="440"/>
        <v>0.76195753434954228</v>
      </c>
      <c r="G1232" s="7">
        <v>39.904023415626007</v>
      </c>
      <c r="H1232" s="11">
        <f t="shared" si="441"/>
        <v>0.60810342584793586</v>
      </c>
      <c r="I1232" s="7">
        <f t="shared" si="442"/>
        <v>-9867876.7543134186</v>
      </c>
      <c r="J1232" s="7">
        <v>8396602.6300000008</v>
      </c>
      <c r="K1232" s="12">
        <v>0.16469999999999999</v>
      </c>
      <c r="L1232" s="7">
        <v>-419830.13</v>
      </c>
      <c r="M1232" s="10">
        <f t="shared" si="443"/>
        <v>4.9999999821356313E-2</v>
      </c>
      <c r="N1232" s="12">
        <f t="shared" si="444"/>
        <v>0.21469999982135629</v>
      </c>
      <c r="O1232" s="7">
        <f t="shared" si="445"/>
        <v>-592072.6052588051</v>
      </c>
      <c r="P1232" s="11">
        <f t="shared" si="446"/>
        <v>7.0513353001058363E-2</v>
      </c>
      <c r="Q1232" s="12">
        <f t="shared" si="447"/>
        <v>0.23521335300105833</v>
      </c>
      <c r="R1232" s="12">
        <f t="shared" si="449"/>
        <v>2.0513353179702043E-2</v>
      </c>
      <c r="S1232" s="12">
        <f t="shared" si="450"/>
        <v>9.5544262677086378E-2</v>
      </c>
      <c r="T1232" s="7">
        <f t="shared" si="451"/>
        <v>-25179798.459999997</v>
      </c>
      <c r="U1232" s="7">
        <f t="shared" si="452"/>
        <v>6177511.8399999999</v>
      </c>
      <c r="V1232" s="7">
        <f t="shared" si="452"/>
        <v>19185937.149999999</v>
      </c>
      <c r="W1232" s="7">
        <f t="shared" si="452"/>
        <v>16963511.449999999</v>
      </c>
      <c r="X1232" s="7">
        <f t="shared" si="452"/>
        <v>4792138.3</v>
      </c>
      <c r="Y1232" s="7" t="str">
        <f t="shared" si="453"/>
        <v/>
      </c>
      <c r="Z1232" s="7" t="str">
        <f t="shared" si="454"/>
        <v/>
      </c>
      <c r="AA1232" s="7" t="str">
        <f t="shared" si="455"/>
        <v/>
      </c>
      <c r="AB1232" s="7" t="str">
        <f t="shared" si="455"/>
        <v/>
      </c>
      <c r="AC1232" s="8" t="str">
        <f t="shared" si="456"/>
        <v/>
      </c>
      <c r="AE1232" s="9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>
        <v>2246900.42</v>
      </c>
      <c r="AR1232" s="7">
        <v>23701219.600000001</v>
      </c>
      <c r="AS1232" s="7">
        <v>6846619.2800000003</v>
      </c>
      <c r="AT1232" s="7">
        <v>7272570.1900000004</v>
      </c>
      <c r="AU1232" s="7">
        <v>3708638.01</v>
      </c>
      <c r="AV1232" s="7">
        <v>26247901.109999999</v>
      </c>
      <c r="AW1232" s="7">
        <v>10398134.27</v>
      </c>
      <c r="AX1232" s="7">
        <v>8062379.0499999998</v>
      </c>
      <c r="AY1232" s="7">
        <v>6177511.8399999999</v>
      </c>
      <c r="AZ1232" s="7">
        <v>19185937.149999999</v>
      </c>
      <c r="BA1232" s="7">
        <v>16963511.449999999</v>
      </c>
      <c r="BB1232" s="7">
        <v>4792138.3</v>
      </c>
      <c r="BC1232" s="7"/>
      <c r="BD1232" s="7"/>
      <c r="BE1232" s="7"/>
      <c r="BF1232" s="7"/>
    </row>
    <row r="1233" spans="1:58" hidden="1" x14ac:dyDescent="0.25">
      <c r="A1233" s="3" t="s">
        <v>916</v>
      </c>
      <c r="B1233" s="3" t="str">
        <f t="shared" si="448"/>
        <v>RJ</v>
      </c>
      <c r="C1233" s="3" t="s">
        <v>1530</v>
      </c>
      <c r="D1233" s="3">
        <v>6</v>
      </c>
      <c r="E1233" s="11">
        <f t="shared" si="439"/>
        <v>0.26992212621856798</v>
      </c>
      <c r="F1233" s="11">
        <f t="shared" si="440"/>
        <v>0.73007787378143196</v>
      </c>
      <c r="G1233" s="7">
        <v>15.883463439395923</v>
      </c>
      <c r="H1233" s="11">
        <f t="shared" si="441"/>
        <v>0.2319233043223857</v>
      </c>
      <c r="I1233" s="7">
        <f t="shared" si="442"/>
        <v>-109996790.8803235</v>
      </c>
      <c r="J1233" s="7">
        <v>26304123.82</v>
      </c>
      <c r="K1233" s="12">
        <v>0.11</v>
      </c>
      <c r="L1233" s="7">
        <v>0</v>
      </c>
      <c r="M1233" s="10">
        <f t="shared" si="443"/>
        <v>0</v>
      </c>
      <c r="N1233" s="12">
        <f t="shared" si="444"/>
        <v>0.11</v>
      </c>
      <c r="O1233" s="7">
        <f t="shared" si="445"/>
        <v>-6599807.4528194098</v>
      </c>
      <c r="P1233" s="11">
        <f t="shared" si="446"/>
        <v>0.25090390761471904</v>
      </c>
      <c r="Q1233" s="12">
        <f t="shared" si="447"/>
        <v>0.36090390761471902</v>
      </c>
      <c r="R1233" s="12">
        <f t="shared" si="449"/>
        <v>0.25090390761471904</v>
      </c>
      <c r="S1233" s="12">
        <f t="shared" si="450"/>
        <v>2.2809446146792638</v>
      </c>
      <c r="T1233" s="7">
        <f t="shared" si="451"/>
        <v>-143210686.51000002</v>
      </c>
      <c r="U1233" s="7">
        <f t="shared" si="452"/>
        <v>29435090.710000001</v>
      </c>
      <c r="V1233" s="7">
        <f t="shared" si="452"/>
        <v>104554953.51000001</v>
      </c>
      <c r="W1233" s="7">
        <f t="shared" si="452"/>
        <v>73742036.810000002</v>
      </c>
      <c r="X1233" s="7">
        <f t="shared" si="452"/>
        <v>5651213.0999999996</v>
      </c>
      <c r="Y1233" s="7" t="str">
        <f t="shared" si="453"/>
        <v/>
      </c>
      <c r="Z1233" s="7" t="str">
        <f t="shared" si="454"/>
        <v/>
      </c>
      <c r="AA1233" s="7" t="str">
        <f t="shared" si="455"/>
        <v/>
      </c>
      <c r="AB1233" s="7" t="str">
        <f t="shared" si="455"/>
        <v/>
      </c>
      <c r="AC1233" s="8" t="str">
        <f t="shared" si="456"/>
        <v/>
      </c>
      <c r="AE1233" s="9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>
        <v>35617016.759999998</v>
      </c>
      <c r="AR1233" s="7">
        <v>122859976.34999999</v>
      </c>
      <c r="AS1233" s="7">
        <v>54868487.909999996</v>
      </c>
      <c r="AT1233" s="7">
        <v>0</v>
      </c>
      <c r="AU1233" s="7">
        <v>35383551.170000002</v>
      </c>
      <c r="AV1233" s="7">
        <v>96897100.969999999</v>
      </c>
      <c r="AW1233" s="7">
        <v>61454291.18</v>
      </c>
      <c r="AX1233" s="7">
        <v>0</v>
      </c>
      <c r="AY1233" s="7">
        <v>29435090.710000001</v>
      </c>
      <c r="AZ1233" s="7">
        <v>104554953.51000001</v>
      </c>
      <c r="BA1233" s="7">
        <v>73742036.810000002</v>
      </c>
      <c r="BB1233" s="7">
        <v>5651213.0999999996</v>
      </c>
      <c r="BC1233" s="7"/>
      <c r="BD1233" s="7"/>
      <c r="BE1233" s="7"/>
      <c r="BF1233" s="7"/>
    </row>
    <row r="1234" spans="1:58" hidden="1" x14ac:dyDescent="0.25">
      <c r="A1234" s="3" t="s">
        <v>428</v>
      </c>
      <c r="B1234" s="3" t="str">
        <f t="shared" si="448"/>
        <v>MG</v>
      </c>
      <c r="C1234" s="3" t="s">
        <v>1530</v>
      </c>
      <c r="D1234" s="3">
        <v>5</v>
      </c>
      <c r="E1234" s="11">
        <f t="shared" si="439"/>
        <v>0</v>
      </c>
      <c r="F1234" s="11">
        <f t="shared" si="440"/>
        <v>1</v>
      </c>
      <c r="G1234" s="7">
        <v>9.6401969803091294</v>
      </c>
      <c r="H1234" s="11">
        <f t="shared" si="441"/>
        <v>0.19280393960618258</v>
      </c>
      <c r="I1234" s="7">
        <f t="shared" si="442"/>
        <v>-67818584.139278606</v>
      </c>
      <c r="J1234" s="7">
        <v>27745960.440000001</v>
      </c>
      <c r="K1234" s="12">
        <v>0.11</v>
      </c>
      <c r="L1234" s="7">
        <v>-2963268.57</v>
      </c>
      <c r="M1234" s="10">
        <f t="shared" si="443"/>
        <v>0.10679999982008191</v>
      </c>
      <c r="N1234" s="12">
        <f t="shared" si="444"/>
        <v>0.21679999982008191</v>
      </c>
      <c r="O1234" s="7">
        <f t="shared" si="445"/>
        <v>-4069115.0483567161</v>
      </c>
      <c r="P1234" s="11">
        <f t="shared" si="446"/>
        <v>0.14665612520986915</v>
      </c>
      <c r="Q1234" s="12">
        <f t="shared" si="447"/>
        <v>0.25665612520986913</v>
      </c>
      <c r="R1234" s="12">
        <f t="shared" si="449"/>
        <v>3.9856125389787223E-2</v>
      </c>
      <c r="S1234" s="12">
        <f t="shared" si="450"/>
        <v>0.1838382168951247</v>
      </c>
      <c r="T1234" s="7">
        <f t="shared" si="451"/>
        <v>-84017486.540000021</v>
      </c>
      <c r="U1234" s="7">
        <f t="shared" si="452"/>
        <v>70342551.849999994</v>
      </c>
      <c r="V1234" s="7">
        <f t="shared" si="452"/>
        <v>112653112.62</v>
      </c>
      <c r="W1234" s="7">
        <f t="shared" si="452"/>
        <v>41706925.770000003</v>
      </c>
      <c r="X1234" s="7">
        <f t="shared" si="452"/>
        <v>0</v>
      </c>
      <c r="Y1234" s="7" t="str">
        <f t="shared" si="453"/>
        <v/>
      </c>
      <c r="Z1234" s="7" t="str">
        <f t="shared" si="454"/>
        <v/>
      </c>
      <c r="AA1234" s="7" t="str">
        <f t="shared" si="455"/>
        <v/>
      </c>
      <c r="AB1234" s="7" t="str">
        <f t="shared" si="455"/>
        <v/>
      </c>
      <c r="AC1234" s="8" t="str">
        <f t="shared" si="456"/>
        <v/>
      </c>
      <c r="AE1234" s="9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>
        <v>45602817.810000002</v>
      </c>
      <c r="AR1234" s="7">
        <v>95374092.219999999</v>
      </c>
      <c r="AS1234" s="7">
        <v>20477707.600000001</v>
      </c>
      <c r="AT1234" s="7">
        <v>11948774.220000001</v>
      </c>
      <c r="AU1234" s="7">
        <v>55083583.719999999</v>
      </c>
      <c r="AV1234" s="7">
        <v>100775363.20999999</v>
      </c>
      <c r="AW1234" s="7">
        <v>30846813.539999999</v>
      </c>
      <c r="AX1234" s="7">
        <v>8260610.3099999996</v>
      </c>
      <c r="AY1234" s="7">
        <v>70342551.849999994</v>
      </c>
      <c r="AZ1234" s="7">
        <v>112653112.62</v>
      </c>
      <c r="BA1234" s="7">
        <v>41706925.770000003</v>
      </c>
      <c r="BB1234" s="7">
        <v>0</v>
      </c>
      <c r="BC1234" s="7"/>
      <c r="BD1234" s="7"/>
      <c r="BE1234" s="7"/>
      <c r="BF1234" s="7"/>
    </row>
    <row r="1235" spans="1:58" hidden="1" x14ac:dyDescent="0.25">
      <c r="A1235" s="3" t="s">
        <v>1197</v>
      </c>
      <c r="B1235" s="3" t="str">
        <f t="shared" si="448"/>
        <v>RS</v>
      </c>
      <c r="C1235" s="3" t="s">
        <v>1529</v>
      </c>
      <c r="D1235" s="3">
        <v>6</v>
      </c>
      <c r="E1235" s="11">
        <f t="shared" si="439"/>
        <v>0.18776925364681241</v>
      </c>
      <c r="F1235" s="11">
        <f t="shared" si="440"/>
        <v>0.81223074635318759</v>
      </c>
      <c r="G1235" s="7">
        <v>12.146098436669396</v>
      </c>
      <c r="H1235" s="11">
        <f t="shared" si="441"/>
        <v>0.19730869196990536</v>
      </c>
      <c r="I1235" s="7">
        <f t="shared" si="442"/>
        <v>-52191327.238691472</v>
      </c>
      <c r="J1235" s="7">
        <v>13537535.15</v>
      </c>
      <c r="K1235" s="12">
        <v>0.11</v>
      </c>
      <c r="L1235" s="7">
        <v>-1895254.92</v>
      </c>
      <c r="M1235" s="10">
        <f t="shared" si="443"/>
        <v>0.1399999999261313</v>
      </c>
      <c r="N1235" s="12">
        <f t="shared" si="444"/>
        <v>0.24999999992613131</v>
      </c>
      <c r="O1235" s="7">
        <f t="shared" si="445"/>
        <v>-3131479.634321488</v>
      </c>
      <c r="P1235" s="11">
        <f t="shared" si="446"/>
        <v>0.2313183012729971</v>
      </c>
      <c r="Q1235" s="12">
        <f t="shared" si="447"/>
        <v>0.34131830127299712</v>
      </c>
      <c r="R1235" s="12">
        <f t="shared" si="449"/>
        <v>9.1318301346865804E-2</v>
      </c>
      <c r="S1235" s="12">
        <f t="shared" si="450"/>
        <v>0.36527320549539222</v>
      </c>
      <c r="T1235" s="7">
        <f t="shared" si="451"/>
        <v>-65020421.569999993</v>
      </c>
      <c r="U1235" s="7">
        <f t="shared" si="452"/>
        <v>26694594.609999999</v>
      </c>
      <c r="V1235" s="7">
        <f t="shared" si="452"/>
        <v>52811585.539999999</v>
      </c>
      <c r="W1235" s="7">
        <f t="shared" si="452"/>
        <v>43896867.640000001</v>
      </c>
      <c r="X1235" s="7">
        <f t="shared" si="452"/>
        <v>4993437</v>
      </c>
      <c r="Y1235" s="7" t="str">
        <f t="shared" si="453"/>
        <v/>
      </c>
      <c r="Z1235" s="7" t="str">
        <f t="shared" si="454"/>
        <v/>
      </c>
      <c r="AA1235" s="7" t="str">
        <f t="shared" si="455"/>
        <v/>
      </c>
      <c r="AB1235" s="7" t="str">
        <f t="shared" si="455"/>
        <v/>
      </c>
      <c r="AC1235" s="8" t="str">
        <f t="shared" si="456"/>
        <v/>
      </c>
      <c r="AE1235" s="9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>
        <v>20973279.16</v>
      </c>
      <c r="AR1235" s="7">
        <v>45479681.719999999</v>
      </c>
      <c r="AS1235" s="7">
        <v>27730937.460000001</v>
      </c>
      <c r="AT1235" s="7">
        <v>419150.34</v>
      </c>
      <c r="AU1235" s="7">
        <v>23784831.489999998</v>
      </c>
      <c r="AV1235" s="7">
        <v>47285952.759999998</v>
      </c>
      <c r="AW1235" s="7">
        <v>33486478.5</v>
      </c>
      <c r="AX1235" s="7">
        <v>279433.56</v>
      </c>
      <c r="AY1235" s="7">
        <v>26694594.609999999</v>
      </c>
      <c r="AZ1235" s="7">
        <v>52811585.539999999</v>
      </c>
      <c r="BA1235" s="7">
        <v>43896867.640000001</v>
      </c>
      <c r="BB1235" s="7">
        <v>4993437</v>
      </c>
      <c r="BC1235" s="7"/>
      <c r="BD1235" s="7"/>
      <c r="BE1235" s="7"/>
      <c r="BF1235" s="7"/>
    </row>
    <row r="1236" spans="1:58" hidden="1" x14ac:dyDescent="0.25">
      <c r="A1236" s="3" t="s">
        <v>1198</v>
      </c>
      <c r="B1236" s="3" t="str">
        <f t="shared" si="448"/>
        <v>RS</v>
      </c>
      <c r="C1236" s="3" t="s">
        <v>1529</v>
      </c>
      <c r="D1236" s="3">
        <v>6</v>
      </c>
      <c r="E1236" s="11">
        <f t="shared" si="439"/>
        <v>0</v>
      </c>
      <c r="F1236" s="11">
        <f t="shared" si="440"/>
        <v>1</v>
      </c>
      <c r="G1236" s="7">
        <v>20.894017652974533</v>
      </c>
      <c r="H1236" s="11">
        <f t="shared" si="441"/>
        <v>0.41788035305949067</v>
      </c>
      <c r="I1236" s="7">
        <f t="shared" si="442"/>
        <v>-14037119.618065108</v>
      </c>
      <c r="J1236" s="7">
        <v>9234013.3599999994</v>
      </c>
      <c r="K1236" s="12">
        <v>0.1229</v>
      </c>
      <c r="L1236" s="7">
        <v>-1543003.63</v>
      </c>
      <c r="M1236" s="10">
        <f t="shared" si="443"/>
        <v>0.16709999973402681</v>
      </c>
      <c r="N1236" s="12">
        <f t="shared" si="444"/>
        <v>0.28999999973402679</v>
      </c>
      <c r="O1236" s="7">
        <f t="shared" si="445"/>
        <v>-842227.17708390637</v>
      </c>
      <c r="P1236" s="11">
        <f t="shared" si="446"/>
        <v>9.120922227947767E-2</v>
      </c>
      <c r="Q1236" s="12">
        <f t="shared" si="447"/>
        <v>0.21410922227947765</v>
      </c>
      <c r="R1236" s="12">
        <f t="shared" si="449"/>
        <v>-7.5890777454549141E-2</v>
      </c>
      <c r="S1236" s="12">
        <f t="shared" si="450"/>
        <v>-0.26169233629018029</v>
      </c>
      <c r="T1236" s="7">
        <f t="shared" si="451"/>
        <v>-24113804.939999998</v>
      </c>
      <c r="U1236" s="7">
        <f t="shared" si="452"/>
        <v>12720149.210000001</v>
      </c>
      <c r="V1236" s="7">
        <f t="shared" si="452"/>
        <v>28101276.039999999</v>
      </c>
      <c r="W1236" s="7">
        <f t="shared" si="452"/>
        <v>8732678.1099999994</v>
      </c>
      <c r="X1236" s="7">
        <f t="shared" si="452"/>
        <v>0</v>
      </c>
      <c r="Y1236" s="7" t="str">
        <f t="shared" si="453"/>
        <v/>
      </c>
      <c r="Z1236" s="7" t="str">
        <f t="shared" si="454"/>
        <v/>
      </c>
      <c r="AA1236" s="7" t="str">
        <f t="shared" si="455"/>
        <v/>
      </c>
      <c r="AB1236" s="7" t="str">
        <f t="shared" si="455"/>
        <v/>
      </c>
      <c r="AC1236" s="8" t="str">
        <f t="shared" si="456"/>
        <v/>
      </c>
      <c r="AE1236" s="9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>
        <v>4932365.96</v>
      </c>
      <c r="AR1236" s="7">
        <v>27593499.120000001</v>
      </c>
      <c r="AS1236" s="7">
        <v>3212064.33</v>
      </c>
      <c r="AT1236" s="7">
        <v>0</v>
      </c>
      <c r="AU1236" s="7">
        <v>8487570.3499999996</v>
      </c>
      <c r="AV1236" s="7">
        <v>26386185.460000001</v>
      </c>
      <c r="AW1236" s="7">
        <v>5593566.4199999999</v>
      </c>
      <c r="AX1236" s="7">
        <v>0</v>
      </c>
      <c r="AY1236" s="7">
        <v>12720149.210000001</v>
      </c>
      <c r="AZ1236" s="7">
        <v>28101276.039999999</v>
      </c>
      <c r="BA1236" s="7">
        <v>8732678.1099999994</v>
      </c>
      <c r="BB1236" s="7">
        <v>0</v>
      </c>
      <c r="BC1236" s="7"/>
      <c r="BD1236" s="7"/>
      <c r="BE1236" s="7"/>
      <c r="BF1236" s="7"/>
    </row>
    <row r="1237" spans="1:58" hidden="1" x14ac:dyDescent="0.25">
      <c r="A1237" s="3" t="s">
        <v>429</v>
      </c>
      <c r="B1237" s="3" t="str">
        <f t="shared" si="448"/>
        <v>MG</v>
      </c>
      <c r="C1237" s="3" t="s">
        <v>1530</v>
      </c>
      <c r="D1237" s="3">
        <v>7</v>
      </c>
      <c r="E1237" s="11">
        <f t="shared" si="439"/>
        <v>0.15258748487373994</v>
      </c>
      <c r="F1237" s="11">
        <f t="shared" si="440"/>
        <v>0.84741251512626004</v>
      </c>
      <c r="G1237" s="7">
        <v>16.985273751644378</v>
      </c>
      <c r="H1237" s="11">
        <f t="shared" si="441"/>
        <v>0.2878706709997802</v>
      </c>
      <c r="I1237" s="7">
        <f t="shared" si="442"/>
        <v>-10596984.650770428</v>
      </c>
      <c r="J1237" s="7">
        <v>2562522.12</v>
      </c>
      <c r="K1237" s="12">
        <v>0.14829999999999999</v>
      </c>
      <c r="L1237" s="7">
        <v>-358022.44</v>
      </c>
      <c r="M1237" s="10">
        <f t="shared" si="443"/>
        <v>0.13971486810033859</v>
      </c>
      <c r="N1237" s="12">
        <f t="shared" si="444"/>
        <v>0.28801486810033861</v>
      </c>
      <c r="O1237" s="7">
        <f t="shared" si="445"/>
        <v>-635819.07904622564</v>
      </c>
      <c r="P1237" s="11">
        <f t="shared" si="446"/>
        <v>0.24812237681141486</v>
      </c>
      <c r="Q1237" s="12">
        <f t="shared" si="447"/>
        <v>0.39642237681141484</v>
      </c>
      <c r="R1237" s="12">
        <f t="shared" si="449"/>
        <v>0.10840750871107624</v>
      </c>
      <c r="S1237" s="12">
        <f t="shared" si="450"/>
        <v>0.37639552925201492</v>
      </c>
      <c r="T1237" s="7">
        <f t="shared" si="451"/>
        <v>-14880702.450000001</v>
      </c>
      <c r="U1237" s="7">
        <f t="shared" si="452"/>
        <v>7247698.4699999997</v>
      </c>
      <c r="V1237" s="7">
        <f t="shared" si="452"/>
        <v>12610093.49</v>
      </c>
      <c r="W1237" s="7">
        <f t="shared" si="452"/>
        <v>9686739.6699999999</v>
      </c>
      <c r="X1237" s="7">
        <f t="shared" si="452"/>
        <v>168432.24</v>
      </c>
      <c r="Y1237" s="7" t="str">
        <f t="shared" si="453"/>
        <v/>
      </c>
      <c r="Z1237" s="7" t="str">
        <f t="shared" si="454"/>
        <v/>
      </c>
      <c r="AA1237" s="7" t="str">
        <f t="shared" si="455"/>
        <v/>
      </c>
      <c r="AB1237" s="7" t="str">
        <f t="shared" si="455"/>
        <v/>
      </c>
      <c r="AC1237" s="8" t="str">
        <f t="shared" si="456"/>
        <v/>
      </c>
      <c r="AE1237" s="9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>
        <v>6221753.7699999996</v>
      </c>
      <c r="AR1237" s="7">
        <v>12294116.289999999</v>
      </c>
      <c r="AS1237" s="7">
        <v>6755090.3200000003</v>
      </c>
      <c r="AT1237" s="7">
        <v>232751.56</v>
      </c>
      <c r="AU1237" s="7">
        <v>7247698.4699999997</v>
      </c>
      <c r="AV1237" s="7">
        <v>12610093.49</v>
      </c>
      <c r="AW1237" s="7">
        <v>9686739.6699999999</v>
      </c>
      <c r="AX1237" s="7">
        <v>168432.24</v>
      </c>
      <c r="AY1237" s="7"/>
      <c r="AZ1237" s="7"/>
      <c r="BA1237" s="7"/>
      <c r="BB1237" s="7"/>
      <c r="BC1237" s="7"/>
      <c r="BD1237" s="7"/>
      <c r="BE1237" s="7"/>
      <c r="BF1237" s="7"/>
    </row>
    <row r="1238" spans="1:58" hidden="1" x14ac:dyDescent="0.25">
      <c r="A1238" s="3" t="s">
        <v>972</v>
      </c>
      <c r="B1238" s="3" t="str">
        <f t="shared" si="448"/>
        <v>RO</v>
      </c>
      <c r="C1238" s="3" t="s">
        <v>1527</v>
      </c>
      <c r="D1238" s="3">
        <v>6</v>
      </c>
      <c r="E1238" s="11">
        <f t="shared" si="439"/>
        <v>0</v>
      </c>
      <c r="F1238" s="11">
        <f t="shared" si="440"/>
        <v>1</v>
      </c>
      <c r="G1238" s="7">
        <v>22.034615680561156</v>
      </c>
      <c r="H1238" s="11">
        <f t="shared" si="441"/>
        <v>0.44069231361122313</v>
      </c>
      <c r="I1238" s="7">
        <f t="shared" si="442"/>
        <v>-6569184.1058811182</v>
      </c>
      <c r="J1238" s="7">
        <v>11052311.35</v>
      </c>
      <c r="K1238" s="12">
        <v>0.11</v>
      </c>
      <c r="L1238" s="7">
        <v>-173957.26</v>
      </c>
      <c r="M1238" s="10">
        <f t="shared" si="443"/>
        <v>1.5739446210950258E-2</v>
      </c>
      <c r="N1238" s="12">
        <f t="shared" si="444"/>
        <v>0.12573944621095026</v>
      </c>
      <c r="O1238" s="7">
        <f t="shared" si="445"/>
        <v>-394151.0463528671</v>
      </c>
      <c r="P1238" s="11">
        <f t="shared" si="446"/>
        <v>3.5662318393959024E-2</v>
      </c>
      <c r="Q1238" s="12">
        <f t="shared" si="447"/>
        <v>0.14566231839395902</v>
      </c>
      <c r="R1238" s="12">
        <f t="shared" si="449"/>
        <v>1.9922872183008755E-2</v>
      </c>
      <c r="S1238" s="12">
        <f t="shared" si="450"/>
        <v>0.15844568099643608</v>
      </c>
      <c r="T1238" s="7">
        <f t="shared" si="451"/>
        <v>-11745206.199999999</v>
      </c>
      <c r="U1238" s="7">
        <f t="shared" si="452"/>
        <v>20004780.190000001</v>
      </c>
      <c r="V1238" s="7">
        <f t="shared" si="452"/>
        <v>26686060.120000001</v>
      </c>
      <c r="W1238" s="7">
        <f t="shared" si="452"/>
        <v>5063926.2699999996</v>
      </c>
      <c r="X1238" s="7">
        <f t="shared" si="452"/>
        <v>0</v>
      </c>
      <c r="Y1238" s="7" t="str">
        <f t="shared" si="453"/>
        <v/>
      </c>
      <c r="Z1238" s="7" t="str">
        <f t="shared" si="454"/>
        <v/>
      </c>
      <c r="AA1238" s="7" t="str">
        <f t="shared" si="455"/>
        <v/>
      </c>
      <c r="AB1238" s="7" t="str">
        <f t="shared" si="455"/>
        <v/>
      </c>
      <c r="AC1238" s="8" t="str">
        <f t="shared" si="456"/>
        <v/>
      </c>
      <c r="AE1238" s="9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>
        <v>14602234.09</v>
      </c>
      <c r="AR1238" s="7">
        <v>21298496.309999999</v>
      </c>
      <c r="AS1238" s="7">
        <v>2266769.8199999998</v>
      </c>
      <c r="AT1238" s="7">
        <v>0</v>
      </c>
      <c r="AU1238" s="7">
        <v>17130322.309999999</v>
      </c>
      <c r="AV1238" s="7">
        <v>21488346.120000001</v>
      </c>
      <c r="AW1238" s="7">
        <v>3078454.1</v>
      </c>
      <c r="AX1238" s="7">
        <v>0</v>
      </c>
      <c r="AY1238" s="7">
        <v>20004780.190000001</v>
      </c>
      <c r="AZ1238" s="7">
        <v>26686060.120000001</v>
      </c>
      <c r="BA1238" s="7">
        <v>5063926.2699999996</v>
      </c>
      <c r="BB1238" s="7">
        <v>0</v>
      </c>
      <c r="BC1238" s="7"/>
      <c r="BD1238" s="7"/>
      <c r="BE1238" s="7"/>
      <c r="BF1238" s="7"/>
    </row>
    <row r="1239" spans="1:58" hidden="1" x14ac:dyDescent="0.25">
      <c r="A1239" s="3" t="s">
        <v>734</v>
      </c>
      <c r="B1239" s="3" t="str">
        <f t="shared" si="448"/>
        <v>PI</v>
      </c>
      <c r="C1239" s="3" t="s">
        <v>1528</v>
      </c>
      <c r="D1239" s="3">
        <v>7</v>
      </c>
      <c r="E1239" s="11">
        <f t="shared" si="439"/>
        <v>0</v>
      </c>
      <c r="F1239" s="11">
        <f t="shared" si="440"/>
        <v>1</v>
      </c>
      <c r="G1239" s="7">
        <v>21.093161752124232</v>
      </c>
      <c r="H1239" s="11">
        <f t="shared" si="441"/>
        <v>0.42186323504248463</v>
      </c>
      <c r="I1239" s="7">
        <f t="shared" si="442"/>
        <v>-14145034.429001365</v>
      </c>
      <c r="J1239" s="7">
        <v>5769096.8399999999</v>
      </c>
      <c r="K1239" s="12">
        <v>0.11</v>
      </c>
      <c r="L1239" s="7">
        <v>-610815.63</v>
      </c>
      <c r="M1239" s="10">
        <f t="shared" si="443"/>
        <v>0.10587716707490735</v>
      </c>
      <c r="N1239" s="12">
        <f t="shared" si="444"/>
        <v>0.21587716707490734</v>
      </c>
      <c r="O1239" s="7">
        <f t="shared" si="445"/>
        <v>-848702.06574008183</v>
      </c>
      <c r="P1239" s="11">
        <f t="shared" si="446"/>
        <v>0.14711177317316135</v>
      </c>
      <c r="Q1239" s="12">
        <f t="shared" si="447"/>
        <v>0.25711177317316136</v>
      </c>
      <c r="R1239" s="12">
        <f t="shared" si="449"/>
        <v>4.1234606098254023E-2</v>
      </c>
      <c r="S1239" s="12">
        <f t="shared" si="450"/>
        <v>0.19100957575539246</v>
      </c>
      <c r="T1239" s="7">
        <f t="shared" si="451"/>
        <v>-24466588.68</v>
      </c>
      <c r="U1239" s="7">
        <f t="shared" si="452"/>
        <v>637371.35</v>
      </c>
      <c r="V1239" s="7">
        <f t="shared" si="452"/>
        <v>25103960.030000001</v>
      </c>
      <c r="W1239" s="7">
        <f t="shared" si="452"/>
        <v>0</v>
      </c>
      <c r="X1239" s="7">
        <f t="shared" si="452"/>
        <v>0</v>
      </c>
      <c r="Y1239" s="7" t="str">
        <f t="shared" si="453"/>
        <v/>
      </c>
      <c r="Z1239" s="7" t="str">
        <f t="shared" si="454"/>
        <v/>
      </c>
      <c r="AA1239" s="7" t="str">
        <f t="shared" si="455"/>
        <v/>
      </c>
      <c r="AB1239" s="7" t="str">
        <f t="shared" si="455"/>
        <v/>
      </c>
      <c r="AC1239" s="8" t="str">
        <f t="shared" si="456"/>
        <v/>
      </c>
      <c r="AE1239" s="9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>
        <v>0</v>
      </c>
      <c r="AV1239" s="7">
        <v>25851034.91</v>
      </c>
      <c r="AW1239" s="7">
        <v>0</v>
      </c>
      <c r="AX1239" s="7">
        <v>0</v>
      </c>
      <c r="AY1239" s="7">
        <v>637371.35</v>
      </c>
      <c r="AZ1239" s="7">
        <v>25103960.030000001</v>
      </c>
      <c r="BA1239" s="7">
        <v>0</v>
      </c>
      <c r="BB1239" s="7">
        <v>0</v>
      </c>
      <c r="BC1239" s="7"/>
      <c r="BD1239" s="7"/>
      <c r="BE1239" s="7"/>
      <c r="BF1239" s="7"/>
    </row>
    <row r="1240" spans="1:58" hidden="1" x14ac:dyDescent="0.25">
      <c r="A1240" s="3" t="s">
        <v>1311</v>
      </c>
      <c r="B1240" s="3" t="str">
        <f t="shared" si="448"/>
        <v>SC</v>
      </c>
      <c r="C1240" s="3" t="s">
        <v>1529</v>
      </c>
      <c r="D1240" s="3">
        <v>6</v>
      </c>
      <c r="E1240" s="11">
        <f t="shared" si="439"/>
        <v>0</v>
      </c>
      <c r="F1240" s="11">
        <f t="shared" si="440"/>
        <v>1</v>
      </c>
      <c r="G1240" s="7">
        <v>21.560335587721511</v>
      </c>
      <c r="H1240" s="11">
        <f t="shared" si="441"/>
        <v>0.43120671175443021</v>
      </c>
      <c r="I1240" s="7">
        <f t="shared" si="442"/>
        <v>-112324030.46653864</v>
      </c>
      <c r="J1240" s="7">
        <v>56340001.148571432</v>
      </c>
      <c r="K1240" s="12">
        <v>0.11</v>
      </c>
      <c r="L1240" s="7">
        <v>-2780888.65</v>
      </c>
      <c r="M1240" s="10">
        <f t="shared" si="443"/>
        <v>4.9359044964636334E-2</v>
      </c>
      <c r="N1240" s="12">
        <f t="shared" si="444"/>
        <v>0.15935904496463632</v>
      </c>
      <c r="O1240" s="7">
        <f t="shared" si="445"/>
        <v>-6739441.8279923182</v>
      </c>
      <c r="P1240" s="11">
        <f t="shared" si="446"/>
        <v>0.11962090327652052</v>
      </c>
      <c r="Q1240" s="12">
        <f t="shared" si="447"/>
        <v>0.22962090327652052</v>
      </c>
      <c r="R1240" s="12">
        <f t="shared" si="449"/>
        <v>7.0261858311884196E-2</v>
      </c>
      <c r="S1240" s="12">
        <f t="shared" si="450"/>
        <v>0.4409028576161218</v>
      </c>
      <c r="T1240" s="7">
        <f t="shared" si="451"/>
        <v>-197477770.55000001</v>
      </c>
      <c r="U1240" s="7">
        <f t="shared" si="452"/>
        <v>18227425.84</v>
      </c>
      <c r="V1240" s="7">
        <f t="shared" si="452"/>
        <v>198276348.56</v>
      </c>
      <c r="W1240" s="7">
        <f t="shared" si="452"/>
        <v>17428847.829999998</v>
      </c>
      <c r="X1240" s="7">
        <f t="shared" si="452"/>
        <v>0</v>
      </c>
      <c r="Y1240" s="7" t="str">
        <f t="shared" si="453"/>
        <v/>
      </c>
      <c r="Z1240" s="7" t="str">
        <f t="shared" si="454"/>
        <v/>
      </c>
      <c r="AA1240" s="7" t="str">
        <f t="shared" si="455"/>
        <v/>
      </c>
      <c r="AB1240" s="7" t="str">
        <f t="shared" si="455"/>
        <v/>
      </c>
      <c r="AC1240" s="8" t="str">
        <f t="shared" si="456"/>
        <v/>
      </c>
      <c r="AE1240" s="9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>
        <v>0</v>
      </c>
      <c r="AR1240" s="7">
        <v>152587177.86000001</v>
      </c>
      <c r="AS1240" s="7">
        <v>0</v>
      </c>
      <c r="AT1240" s="7">
        <v>0</v>
      </c>
      <c r="AU1240" s="7">
        <v>2605139.9300000002</v>
      </c>
      <c r="AV1240" s="7">
        <v>169667732.91</v>
      </c>
      <c r="AW1240" s="7">
        <v>0</v>
      </c>
      <c r="AX1240" s="7">
        <v>0</v>
      </c>
      <c r="AY1240" s="7">
        <v>18227425.84</v>
      </c>
      <c r="AZ1240" s="7">
        <v>198276348.56</v>
      </c>
      <c r="BA1240" s="7">
        <v>17428847.829999998</v>
      </c>
      <c r="BB1240" s="7">
        <v>0</v>
      </c>
      <c r="BC1240" s="7"/>
      <c r="BD1240" s="7"/>
      <c r="BE1240" s="7"/>
      <c r="BF1240" s="7"/>
    </row>
    <row r="1241" spans="1:58" hidden="1" x14ac:dyDescent="0.25">
      <c r="A1241" s="3" t="s">
        <v>1199</v>
      </c>
      <c r="B1241" s="3" t="str">
        <f t="shared" si="448"/>
        <v>RS</v>
      </c>
      <c r="C1241" s="3" t="s">
        <v>1529</v>
      </c>
      <c r="D1241" s="3">
        <v>5</v>
      </c>
      <c r="E1241" s="11">
        <f t="shared" si="439"/>
        <v>7.4804745365855095E-3</v>
      </c>
      <c r="F1241" s="11">
        <f t="shared" si="440"/>
        <v>0.99251952546341449</v>
      </c>
      <c r="G1241" s="7">
        <v>12.18367907486067</v>
      </c>
      <c r="H1241" s="11">
        <f t="shared" si="441"/>
        <v>0.24185078747558492</v>
      </c>
      <c r="I1241" s="7">
        <f t="shared" si="442"/>
        <v>-89619353.395298794</v>
      </c>
      <c r="J1241" s="7">
        <v>28133352.629999999</v>
      </c>
      <c r="K1241" s="12">
        <v>0.11</v>
      </c>
      <c r="L1241" s="7">
        <v>-6293430.9800000004</v>
      </c>
      <c r="M1241" s="10">
        <f t="shared" si="443"/>
        <v>0.22369999988159964</v>
      </c>
      <c r="N1241" s="12">
        <f t="shared" si="444"/>
        <v>0.33369999988159965</v>
      </c>
      <c r="O1241" s="7">
        <f t="shared" si="445"/>
        <v>-5377161.2037179274</v>
      </c>
      <c r="P1241" s="11">
        <f t="shared" si="446"/>
        <v>0.19113119131006065</v>
      </c>
      <c r="Q1241" s="12">
        <f t="shared" si="447"/>
        <v>0.30113119131006066</v>
      </c>
      <c r="R1241" s="12">
        <f t="shared" si="449"/>
        <v>-3.2568808571538987E-2</v>
      </c>
      <c r="S1241" s="12">
        <f t="shared" si="450"/>
        <v>-9.7599066775830856E-2</v>
      </c>
      <c r="T1241" s="7">
        <f t="shared" si="451"/>
        <v>-118208067.64</v>
      </c>
      <c r="U1241" s="7">
        <f t="shared" si="452"/>
        <v>57331118.770000003</v>
      </c>
      <c r="V1241" s="7">
        <f t="shared" si="452"/>
        <v>117323815.2</v>
      </c>
      <c r="W1241" s="7">
        <f t="shared" si="452"/>
        <v>74983872.510000005</v>
      </c>
      <c r="X1241" s="7">
        <f t="shared" si="452"/>
        <v>16768501.300000001</v>
      </c>
      <c r="Y1241" s="7" t="str">
        <f t="shared" si="453"/>
        <v/>
      </c>
      <c r="Z1241" s="7" t="str">
        <f t="shared" si="454"/>
        <v/>
      </c>
      <c r="AA1241" s="7" t="str">
        <f t="shared" si="455"/>
        <v/>
      </c>
      <c r="AB1241" s="7" t="str">
        <f t="shared" si="455"/>
        <v/>
      </c>
      <c r="AC1241" s="8" t="str">
        <f t="shared" si="456"/>
        <v/>
      </c>
      <c r="AE1241" s="9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>
        <v>41321993.130000003</v>
      </c>
      <c r="AR1241" s="7">
        <v>106134933.73999999</v>
      </c>
      <c r="AS1241" s="7">
        <v>48669801.560000002</v>
      </c>
      <c r="AT1241" s="7">
        <v>7191622.7000000002</v>
      </c>
      <c r="AU1241" s="7">
        <v>49179238.560000002</v>
      </c>
      <c r="AV1241" s="7">
        <v>128828351.22</v>
      </c>
      <c r="AW1241" s="7">
        <v>53225010.68</v>
      </c>
      <c r="AX1241" s="7">
        <v>13658573.279999999</v>
      </c>
      <c r="AY1241" s="7">
        <v>57331118.770000003</v>
      </c>
      <c r="AZ1241" s="7">
        <v>117323815.2</v>
      </c>
      <c r="BA1241" s="7">
        <v>74983872.510000005</v>
      </c>
      <c r="BB1241" s="7">
        <v>16768501.300000001</v>
      </c>
      <c r="BC1241" s="7"/>
      <c r="BD1241" s="7"/>
      <c r="BE1241" s="7"/>
      <c r="BF1241" s="7"/>
    </row>
    <row r="1242" spans="1:58" hidden="1" x14ac:dyDescent="0.25">
      <c r="A1242" s="3" t="s">
        <v>941</v>
      </c>
      <c r="B1242" s="3" t="str">
        <f t="shared" si="448"/>
        <v>RN</v>
      </c>
      <c r="C1242" s="3" t="s">
        <v>1528</v>
      </c>
      <c r="D1242" s="3">
        <v>5</v>
      </c>
      <c r="E1242" s="11">
        <f t="shared" si="439"/>
        <v>0</v>
      </c>
      <c r="F1242" s="11">
        <f t="shared" si="440"/>
        <v>1</v>
      </c>
      <c r="G1242" s="7">
        <v>32.782775076738346</v>
      </c>
      <c r="H1242" s="11">
        <f t="shared" si="441"/>
        <v>0.65565550153476693</v>
      </c>
      <c r="I1242" s="7">
        <f t="shared" si="442"/>
        <v>-80147364.097351119</v>
      </c>
      <c r="J1242" s="7">
        <v>50330984.520000003</v>
      </c>
      <c r="K1242" s="12">
        <v>0.11</v>
      </c>
      <c r="L1242" s="7">
        <v>-5793096.3200000003</v>
      </c>
      <c r="M1242" s="10">
        <f t="shared" si="443"/>
        <v>0.1151000000347301</v>
      </c>
      <c r="N1242" s="12">
        <f t="shared" si="444"/>
        <v>0.2251000000347301</v>
      </c>
      <c r="O1242" s="7">
        <f t="shared" si="445"/>
        <v>-4808841.8458410669</v>
      </c>
      <c r="P1242" s="11">
        <f t="shared" si="446"/>
        <v>9.5544362815517328E-2</v>
      </c>
      <c r="Q1242" s="12">
        <f t="shared" si="447"/>
        <v>0.20554436281551733</v>
      </c>
      <c r="R1242" s="12">
        <f t="shared" si="449"/>
        <v>-1.9555637219212774E-2</v>
      </c>
      <c r="S1242" s="12">
        <f t="shared" si="450"/>
        <v>-8.6875331924458399E-2</v>
      </c>
      <c r="T1242" s="7">
        <f t="shared" si="451"/>
        <v>-232753432.84000003</v>
      </c>
      <c r="U1242" s="7">
        <f t="shared" si="452"/>
        <v>68352760.700000003</v>
      </c>
      <c r="V1242" s="7">
        <f t="shared" si="452"/>
        <v>241920098.93000001</v>
      </c>
      <c r="W1242" s="7">
        <f t="shared" si="452"/>
        <v>59186094.609999999</v>
      </c>
      <c r="X1242" s="7">
        <f t="shared" si="452"/>
        <v>0</v>
      </c>
      <c r="Y1242" s="7" t="str">
        <f t="shared" si="453"/>
        <v/>
      </c>
      <c r="Z1242" s="7" t="str">
        <f t="shared" si="454"/>
        <v/>
      </c>
      <c r="AA1242" s="7" t="str">
        <f t="shared" si="455"/>
        <v/>
      </c>
      <c r="AB1242" s="7" t="str">
        <f t="shared" si="455"/>
        <v/>
      </c>
      <c r="AC1242" s="8" t="str">
        <f t="shared" si="456"/>
        <v/>
      </c>
      <c r="AE1242" s="9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>
        <v>42454663.920000002</v>
      </c>
      <c r="AR1242" s="7">
        <v>281763009.36000001</v>
      </c>
      <c r="AS1242" s="7">
        <v>42717807.740000002</v>
      </c>
      <c r="AT1242" s="7">
        <v>0</v>
      </c>
      <c r="AU1242" s="7">
        <v>54867342.859999999</v>
      </c>
      <c r="AV1242" s="7">
        <v>305453398.13</v>
      </c>
      <c r="AW1242" s="7">
        <v>46835985.5</v>
      </c>
      <c r="AX1242" s="7">
        <v>0</v>
      </c>
      <c r="AY1242" s="7">
        <v>68352760.700000003</v>
      </c>
      <c r="AZ1242" s="7">
        <v>241920098.93000001</v>
      </c>
      <c r="BA1242" s="7">
        <v>59186094.609999999</v>
      </c>
      <c r="BB1242" s="7">
        <v>0</v>
      </c>
      <c r="BC1242" s="7"/>
      <c r="BD1242" s="7"/>
      <c r="BE1242" s="7"/>
      <c r="BF1242" s="7"/>
    </row>
    <row r="1243" spans="1:58" hidden="1" x14ac:dyDescent="0.25">
      <c r="A1243" s="3" t="s">
        <v>735</v>
      </c>
      <c r="B1243" s="3" t="str">
        <f t="shared" si="448"/>
        <v>PI</v>
      </c>
      <c r="C1243" s="3" t="s">
        <v>1528</v>
      </c>
      <c r="D1243" s="3">
        <v>7</v>
      </c>
      <c r="E1243" s="11">
        <f t="shared" si="439"/>
        <v>0.37477662338871903</v>
      </c>
      <c r="F1243" s="11">
        <f t="shared" si="440"/>
        <v>0.62522337661128091</v>
      </c>
      <c r="G1243" s="7">
        <v>19.673741252056047</v>
      </c>
      <c r="H1243" s="11">
        <f t="shared" si="441"/>
        <v>0.24600965872374261</v>
      </c>
      <c r="I1243" s="7">
        <f t="shared" si="442"/>
        <v>-11783826.250426112</v>
      </c>
      <c r="J1243" s="7">
        <v>3053860.1279999996</v>
      </c>
      <c r="K1243" s="12">
        <v>0.11</v>
      </c>
      <c r="L1243" s="7">
        <v>-295675.05</v>
      </c>
      <c r="M1243" s="10">
        <f t="shared" si="443"/>
        <v>9.6820102299066402E-2</v>
      </c>
      <c r="N1243" s="12">
        <f t="shared" si="444"/>
        <v>0.20682010229906639</v>
      </c>
      <c r="O1243" s="7">
        <f t="shared" si="445"/>
        <v>-707029.57502556662</v>
      </c>
      <c r="P1243" s="11">
        <f t="shared" si="446"/>
        <v>0.23151996011310663</v>
      </c>
      <c r="Q1243" s="12">
        <f t="shared" si="447"/>
        <v>0.34151996011310665</v>
      </c>
      <c r="R1243" s="12">
        <f t="shared" si="449"/>
        <v>0.13469985781404026</v>
      </c>
      <c r="S1243" s="12">
        <f t="shared" si="450"/>
        <v>0.65128996802864614</v>
      </c>
      <c r="T1243" s="7">
        <f t="shared" si="451"/>
        <v>-15628616.98</v>
      </c>
      <c r="U1243" s="7">
        <f t="shared" si="452"/>
        <v>272924.62</v>
      </c>
      <c r="V1243" s="7">
        <f t="shared" si="452"/>
        <v>9771376.6799999997</v>
      </c>
      <c r="W1243" s="7">
        <f t="shared" si="452"/>
        <v>6130164.9199999999</v>
      </c>
      <c r="X1243" s="7">
        <f t="shared" si="452"/>
        <v>0</v>
      </c>
      <c r="Y1243" s="7" t="str">
        <f t="shared" si="453"/>
        <v/>
      </c>
      <c r="Z1243" s="7" t="str">
        <f t="shared" si="454"/>
        <v/>
      </c>
      <c r="AA1243" s="7" t="str">
        <f t="shared" si="455"/>
        <v/>
      </c>
      <c r="AB1243" s="7" t="str">
        <f t="shared" si="455"/>
        <v/>
      </c>
      <c r="AC1243" s="8" t="str">
        <f t="shared" si="456"/>
        <v/>
      </c>
      <c r="AE1243" s="9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>
        <v>340500.89</v>
      </c>
      <c r="AR1243" s="7">
        <v>9880246.5600000005</v>
      </c>
      <c r="AS1243" s="7">
        <v>4709768.28</v>
      </c>
      <c r="AT1243" s="7">
        <v>0</v>
      </c>
      <c r="AU1243" s="7">
        <v>272924.62</v>
      </c>
      <c r="AV1243" s="7">
        <v>9771376.6799999997</v>
      </c>
      <c r="AW1243" s="7">
        <v>6130164.9199999999</v>
      </c>
      <c r="AX1243" s="7">
        <v>0</v>
      </c>
      <c r="AY1243" s="7"/>
      <c r="AZ1243" s="7"/>
      <c r="BA1243" s="7"/>
      <c r="BB1243" s="7"/>
      <c r="BC1243" s="7"/>
      <c r="BD1243" s="7"/>
      <c r="BE1243" s="7"/>
      <c r="BF1243" s="7"/>
    </row>
    <row r="1244" spans="1:58" hidden="1" x14ac:dyDescent="0.25">
      <c r="A1244" s="3" t="s">
        <v>1200</v>
      </c>
      <c r="B1244" s="3" t="str">
        <f t="shared" si="448"/>
        <v>RS</v>
      </c>
      <c r="C1244" s="3" t="s">
        <v>1529</v>
      </c>
      <c r="D1244" s="3">
        <v>6</v>
      </c>
      <c r="E1244" s="11">
        <f t="shared" si="439"/>
        <v>0</v>
      </c>
      <c r="F1244" s="11">
        <f t="shared" si="440"/>
        <v>1</v>
      </c>
      <c r="G1244" s="7">
        <v>12.180891307071709</v>
      </c>
      <c r="H1244" s="11">
        <f t="shared" si="441"/>
        <v>0.24361782614143418</v>
      </c>
      <c r="I1244" s="7">
        <f t="shared" si="442"/>
        <v>-17351304.434818331</v>
      </c>
      <c r="J1244" s="7">
        <v>10072752.699999999</v>
      </c>
      <c r="K1244" s="12">
        <v>0.11</v>
      </c>
      <c r="L1244" s="7">
        <v>-2002463.24</v>
      </c>
      <c r="M1244" s="10">
        <f t="shared" si="443"/>
        <v>0.19880000032165984</v>
      </c>
      <c r="N1244" s="12">
        <f t="shared" si="444"/>
        <v>0.30880000032165983</v>
      </c>
      <c r="O1244" s="7">
        <f t="shared" si="445"/>
        <v>-1041078.2660890998</v>
      </c>
      <c r="P1244" s="11">
        <f t="shared" si="446"/>
        <v>0.10335588464205021</v>
      </c>
      <c r="Q1244" s="12">
        <f t="shared" si="447"/>
        <v>0.21335588464205021</v>
      </c>
      <c r="R1244" s="12">
        <f t="shared" si="449"/>
        <v>-9.5444115679609615E-2</v>
      </c>
      <c r="S1244" s="12">
        <f t="shared" si="450"/>
        <v>-0.30908068516901155</v>
      </c>
      <c r="T1244" s="7">
        <f t="shared" si="451"/>
        <v>-22939864.310000002</v>
      </c>
      <c r="U1244" s="7">
        <f t="shared" si="452"/>
        <v>34745277.609999999</v>
      </c>
      <c r="V1244" s="7">
        <f t="shared" si="452"/>
        <v>39342854.340000004</v>
      </c>
      <c r="W1244" s="7">
        <f t="shared" si="452"/>
        <v>18342287.579999998</v>
      </c>
      <c r="X1244" s="7">
        <f t="shared" si="452"/>
        <v>0</v>
      </c>
      <c r="Y1244" s="7" t="str">
        <f t="shared" si="453"/>
        <v/>
      </c>
      <c r="Z1244" s="7" t="str">
        <f t="shared" si="454"/>
        <v/>
      </c>
      <c r="AA1244" s="7" t="str">
        <f t="shared" si="455"/>
        <v/>
      </c>
      <c r="AB1244" s="7" t="str">
        <f t="shared" si="455"/>
        <v/>
      </c>
      <c r="AC1244" s="8" t="str">
        <f t="shared" si="456"/>
        <v/>
      </c>
      <c r="AE1244" s="9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>
        <v>23840478.949999999</v>
      </c>
      <c r="AR1244" s="7">
        <v>31532018.489999998</v>
      </c>
      <c r="AS1244" s="7">
        <v>14798073</v>
      </c>
      <c r="AT1244" s="7">
        <v>0</v>
      </c>
      <c r="AU1244" s="7">
        <v>28443712.399999999</v>
      </c>
      <c r="AV1244" s="7">
        <v>34331321.149999999</v>
      </c>
      <c r="AW1244" s="7">
        <v>15616276.369999999</v>
      </c>
      <c r="AX1244" s="7">
        <v>0</v>
      </c>
      <c r="AY1244" s="7">
        <v>34745277.609999999</v>
      </c>
      <c r="AZ1244" s="7">
        <v>39342854.340000004</v>
      </c>
      <c r="BA1244" s="7">
        <v>18342287.579999998</v>
      </c>
      <c r="BB1244" s="7">
        <v>0</v>
      </c>
      <c r="BC1244" s="7"/>
      <c r="BD1244" s="7"/>
      <c r="BE1244" s="7"/>
      <c r="BF1244" s="7"/>
    </row>
    <row r="1245" spans="1:58" hidden="1" x14ac:dyDescent="0.25">
      <c r="A1245" s="3" t="s">
        <v>677</v>
      </c>
      <c r="B1245" s="3" t="str">
        <f t="shared" si="448"/>
        <v>PE</v>
      </c>
      <c r="C1245" s="3" t="s">
        <v>1528</v>
      </c>
      <c r="D1245" s="3">
        <v>6</v>
      </c>
      <c r="E1245" s="11">
        <f t="shared" si="439"/>
        <v>0.56267883920918815</v>
      </c>
      <c r="F1245" s="11">
        <f t="shared" si="440"/>
        <v>0.43732116079081185</v>
      </c>
      <c r="G1245" s="7">
        <v>40.19590377179005</v>
      </c>
      <c r="H1245" s="11">
        <f t="shared" si="441"/>
        <v>0.35157038593029993</v>
      </c>
      <c r="I1245" s="7">
        <f t="shared" si="442"/>
        <v>-68909497.924106583</v>
      </c>
      <c r="J1245" s="7">
        <v>11053453.189999999</v>
      </c>
      <c r="K1245" s="12">
        <v>0.11</v>
      </c>
      <c r="L1245" s="7">
        <v>-1265803.18</v>
      </c>
      <c r="M1245" s="10">
        <f t="shared" si="443"/>
        <v>0.11451653689049549</v>
      </c>
      <c r="N1245" s="12">
        <f t="shared" si="444"/>
        <v>0.2245165368904955</v>
      </c>
      <c r="O1245" s="7">
        <f t="shared" si="445"/>
        <v>-4134569.875446395</v>
      </c>
      <c r="P1245" s="11">
        <f t="shared" si="446"/>
        <v>0.37405232594524562</v>
      </c>
      <c r="Q1245" s="12">
        <f t="shared" si="447"/>
        <v>0.48405232594524561</v>
      </c>
      <c r="R1245" s="12">
        <f t="shared" si="449"/>
        <v>0.25953578905475011</v>
      </c>
      <c r="S1245" s="12">
        <f t="shared" si="450"/>
        <v>1.1559762708318218</v>
      </c>
      <c r="T1245" s="7">
        <f t="shared" si="451"/>
        <v>-106271361.49999999</v>
      </c>
      <c r="U1245" s="7">
        <f t="shared" si="452"/>
        <v>25851.17</v>
      </c>
      <c r="V1245" s="7">
        <f t="shared" si="452"/>
        <v>46474715.170000002</v>
      </c>
      <c r="W1245" s="7">
        <f t="shared" si="452"/>
        <v>61555650.009999998</v>
      </c>
      <c r="X1245" s="7">
        <f t="shared" si="452"/>
        <v>1733152.51</v>
      </c>
      <c r="Y1245" s="7" t="str">
        <f t="shared" si="453"/>
        <v/>
      </c>
      <c r="Z1245" s="7" t="str">
        <f t="shared" si="454"/>
        <v/>
      </c>
      <c r="AA1245" s="7" t="str">
        <f t="shared" si="455"/>
        <v/>
      </c>
      <c r="AB1245" s="7" t="str">
        <f t="shared" si="455"/>
        <v/>
      </c>
      <c r="AC1245" s="8" t="str">
        <f t="shared" si="456"/>
        <v/>
      </c>
      <c r="AE1245" s="9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>
        <v>106370.18</v>
      </c>
      <c r="AR1245" s="7">
        <v>45629797.18</v>
      </c>
      <c r="AS1245" s="7">
        <v>34454681.840000004</v>
      </c>
      <c r="AT1245" s="7">
        <v>2648366</v>
      </c>
      <c r="AU1245" s="7">
        <v>429947.8</v>
      </c>
      <c r="AV1245" s="7">
        <v>51515414.68</v>
      </c>
      <c r="AW1245" s="7">
        <v>41965288.590000004</v>
      </c>
      <c r="AX1245" s="7">
        <v>1115552.8400000001</v>
      </c>
      <c r="AY1245" s="7">
        <v>25851.17</v>
      </c>
      <c r="AZ1245" s="7">
        <v>46474715.170000002</v>
      </c>
      <c r="BA1245" s="7">
        <v>61555650.009999998</v>
      </c>
      <c r="BB1245" s="7">
        <v>1733152.51</v>
      </c>
      <c r="BC1245" s="7"/>
      <c r="BD1245" s="7"/>
      <c r="BE1245" s="7"/>
      <c r="BF1245" s="7"/>
    </row>
    <row r="1246" spans="1:58" hidden="1" x14ac:dyDescent="0.25">
      <c r="A1246" s="3" t="s">
        <v>1312</v>
      </c>
      <c r="B1246" s="3" t="str">
        <f t="shared" si="448"/>
        <v>SC</v>
      </c>
      <c r="C1246" s="3" t="s">
        <v>1529</v>
      </c>
      <c r="D1246" s="3">
        <v>6</v>
      </c>
      <c r="E1246" s="11">
        <f t="shared" si="439"/>
        <v>6.5716317393664028E-2</v>
      </c>
      <c r="F1246" s="11">
        <f t="shared" si="440"/>
        <v>0.93428368260633599</v>
      </c>
      <c r="G1246" s="7">
        <v>8.1850366039294684</v>
      </c>
      <c r="H1246" s="11">
        <f t="shared" si="441"/>
        <v>0.15294292281173763</v>
      </c>
      <c r="I1246" s="7">
        <f t="shared" si="442"/>
        <v>-35524416.440838315</v>
      </c>
      <c r="J1246" s="7">
        <v>14418830.509999998</v>
      </c>
      <c r="K1246" s="12">
        <v>0.11</v>
      </c>
      <c r="L1246" s="7">
        <v>-493061.13</v>
      </c>
      <c r="M1246" s="10">
        <f t="shared" si="443"/>
        <v>3.419563949087575E-2</v>
      </c>
      <c r="N1246" s="12">
        <f t="shared" si="444"/>
        <v>0.14419563949087574</v>
      </c>
      <c r="O1246" s="7">
        <f t="shared" si="445"/>
        <v>-2131464.9864502987</v>
      </c>
      <c r="P1246" s="11">
        <f t="shared" si="446"/>
        <v>0.14782509475869407</v>
      </c>
      <c r="Q1246" s="12">
        <f t="shared" si="447"/>
        <v>0.25782509475869408</v>
      </c>
      <c r="R1246" s="12">
        <f t="shared" si="449"/>
        <v>0.11362945526781834</v>
      </c>
      <c r="S1246" s="12">
        <f t="shared" si="450"/>
        <v>0.78802282557933001</v>
      </c>
      <c r="T1246" s="7">
        <f t="shared" si="451"/>
        <v>-41938633.650000006</v>
      </c>
      <c r="U1246" s="7">
        <f t="shared" si="452"/>
        <v>30707934.120000001</v>
      </c>
      <c r="V1246" s="7">
        <f t="shared" si="452"/>
        <v>39182581.090000004</v>
      </c>
      <c r="W1246" s="7">
        <f t="shared" si="452"/>
        <v>33463986.68</v>
      </c>
      <c r="X1246" s="7">
        <f t="shared" si="452"/>
        <v>0</v>
      </c>
      <c r="Y1246" s="7" t="str">
        <f t="shared" si="453"/>
        <v/>
      </c>
      <c r="Z1246" s="7" t="str">
        <f t="shared" si="454"/>
        <v/>
      </c>
      <c r="AA1246" s="7" t="str">
        <f t="shared" si="455"/>
        <v/>
      </c>
      <c r="AB1246" s="7" t="str">
        <f t="shared" si="455"/>
        <v/>
      </c>
      <c r="AC1246" s="8" t="str">
        <f t="shared" si="456"/>
        <v/>
      </c>
      <c r="AE1246" s="9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>
        <v>20475622.859999999</v>
      </c>
      <c r="AR1246" s="7">
        <v>22786774.739999998</v>
      </c>
      <c r="AS1246" s="7">
        <v>19005332.02</v>
      </c>
      <c r="AT1246" s="7">
        <v>0</v>
      </c>
      <c r="AU1246" s="7">
        <v>24485842.100000001</v>
      </c>
      <c r="AV1246" s="7">
        <v>38015533.630000003</v>
      </c>
      <c r="AW1246" s="7">
        <v>24224731.239999998</v>
      </c>
      <c r="AX1246" s="7">
        <v>0</v>
      </c>
      <c r="AY1246" s="7">
        <v>30707934.120000001</v>
      </c>
      <c r="AZ1246" s="7">
        <v>39182581.090000004</v>
      </c>
      <c r="BA1246" s="7">
        <v>33463986.68</v>
      </c>
      <c r="BB1246" s="7">
        <v>0</v>
      </c>
      <c r="BC1246" s="7"/>
      <c r="BD1246" s="7"/>
      <c r="BE1246" s="7"/>
      <c r="BF1246" s="7"/>
    </row>
    <row r="1247" spans="1:58" hidden="1" x14ac:dyDescent="0.25">
      <c r="A1247" s="3" t="s">
        <v>1201</v>
      </c>
      <c r="B1247" s="3" t="str">
        <f t="shared" si="448"/>
        <v>RS</v>
      </c>
      <c r="C1247" s="3" t="s">
        <v>1529</v>
      </c>
      <c r="D1247" s="3">
        <v>7</v>
      </c>
      <c r="E1247" s="11">
        <f t="shared" si="439"/>
        <v>0</v>
      </c>
      <c r="F1247" s="11">
        <f t="shared" si="440"/>
        <v>1</v>
      </c>
      <c r="G1247" s="7">
        <v>15.94723000910105</v>
      </c>
      <c r="H1247" s="11">
        <f t="shared" si="441"/>
        <v>0.31894460018202098</v>
      </c>
      <c r="I1247" s="7">
        <f t="shared" si="442"/>
        <v>-9923179.9119193722</v>
      </c>
      <c r="J1247" s="7">
        <v>3423890.44</v>
      </c>
      <c r="K1247" s="12">
        <v>0.11</v>
      </c>
      <c r="L1247" s="7">
        <v>-643691.4</v>
      </c>
      <c r="M1247" s="10">
        <f t="shared" si="443"/>
        <v>0.18799999920558208</v>
      </c>
      <c r="N1247" s="12">
        <f t="shared" si="444"/>
        <v>0.29799999920558207</v>
      </c>
      <c r="O1247" s="7">
        <f t="shared" si="445"/>
        <v>-595390.79471516225</v>
      </c>
      <c r="P1247" s="11">
        <f t="shared" si="446"/>
        <v>0.17389306262824294</v>
      </c>
      <c r="Q1247" s="12">
        <f t="shared" si="447"/>
        <v>0.28389306262824293</v>
      </c>
      <c r="R1247" s="12">
        <f t="shared" si="449"/>
        <v>-1.4106936577339135E-2</v>
      </c>
      <c r="S1247" s="12">
        <f t="shared" si="450"/>
        <v>-4.7338713472972693E-2</v>
      </c>
      <c r="T1247" s="7">
        <f t="shared" si="451"/>
        <v>-14570297.68</v>
      </c>
      <c r="U1247" s="7">
        <f t="shared" si="452"/>
        <v>8971156.6699999999</v>
      </c>
      <c r="V1247" s="7">
        <f t="shared" si="452"/>
        <v>16052552.92</v>
      </c>
      <c r="W1247" s="7">
        <f t="shared" si="452"/>
        <v>7488901.4299999997</v>
      </c>
      <c r="X1247" s="7">
        <f t="shared" si="452"/>
        <v>0</v>
      </c>
      <c r="Y1247" s="7" t="str">
        <f t="shared" si="453"/>
        <v/>
      </c>
      <c r="Z1247" s="7" t="str">
        <f t="shared" si="454"/>
        <v/>
      </c>
      <c r="AA1247" s="7" t="str">
        <f t="shared" si="455"/>
        <v/>
      </c>
      <c r="AB1247" s="7" t="str">
        <f t="shared" si="455"/>
        <v/>
      </c>
      <c r="AC1247" s="8" t="str">
        <f t="shared" si="456"/>
        <v/>
      </c>
      <c r="AE1247" s="9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>
        <v>5826126.25</v>
      </c>
      <c r="AR1247" s="7">
        <v>13108733.369999999</v>
      </c>
      <c r="AS1247" s="7">
        <v>4511655.46</v>
      </c>
      <c r="AT1247" s="7">
        <v>0</v>
      </c>
      <c r="AU1247" s="7">
        <v>7184764.9199999999</v>
      </c>
      <c r="AV1247" s="7">
        <v>14137177.82</v>
      </c>
      <c r="AW1247" s="7">
        <v>5495498.6100000003</v>
      </c>
      <c r="AX1247" s="7">
        <v>0</v>
      </c>
      <c r="AY1247" s="7">
        <v>8971156.6699999999</v>
      </c>
      <c r="AZ1247" s="7">
        <v>16052552.92</v>
      </c>
      <c r="BA1247" s="7">
        <v>7488901.4299999997</v>
      </c>
      <c r="BB1247" s="7">
        <v>0</v>
      </c>
      <c r="BC1247" s="7"/>
      <c r="BD1247" s="7"/>
      <c r="BE1247" s="7"/>
      <c r="BF1247" s="7"/>
    </row>
    <row r="1248" spans="1:58" hidden="1" x14ac:dyDescent="0.25">
      <c r="A1248" s="3" t="s">
        <v>239</v>
      </c>
      <c r="B1248" s="3" t="str">
        <f t="shared" si="448"/>
        <v>GO</v>
      </c>
      <c r="C1248" s="3" t="s">
        <v>1526</v>
      </c>
      <c r="D1248" s="3">
        <v>6</v>
      </c>
      <c r="E1248" s="11">
        <f t="shared" si="439"/>
        <v>0</v>
      </c>
      <c r="F1248" s="11">
        <f t="shared" si="440"/>
        <v>1</v>
      </c>
      <c r="G1248" s="7">
        <v>42.357198890761929</v>
      </c>
      <c r="H1248" s="11">
        <f t="shared" si="441"/>
        <v>0.84714397781523854</v>
      </c>
      <c r="I1248" s="7">
        <f t="shared" si="442"/>
        <v>-3120586.6095609525</v>
      </c>
      <c r="J1248" s="7">
        <v>8125452.7971428577</v>
      </c>
      <c r="K1248" s="12">
        <v>0.13019999999999998</v>
      </c>
      <c r="L1248" s="7">
        <v>-370532.56</v>
      </c>
      <c r="M1248" s="10">
        <f t="shared" si="443"/>
        <v>4.5601466066025255E-2</v>
      </c>
      <c r="N1248" s="12">
        <f t="shared" si="444"/>
        <v>0.17580146606602523</v>
      </c>
      <c r="O1248" s="7">
        <f t="shared" si="445"/>
        <v>-187235.19657365716</v>
      </c>
      <c r="P1248" s="11">
        <f t="shared" si="446"/>
        <v>2.3043047722767454E-2</v>
      </c>
      <c r="Q1248" s="12">
        <f t="shared" si="447"/>
        <v>0.15324304772276742</v>
      </c>
      <c r="R1248" s="12">
        <f t="shared" si="449"/>
        <v>-2.2558418343257808E-2</v>
      </c>
      <c r="S1248" s="12">
        <f t="shared" si="450"/>
        <v>-0.12831757805014898</v>
      </c>
      <c r="T1248" s="7">
        <f t="shared" si="451"/>
        <v>-20415202.260000002</v>
      </c>
      <c r="U1248" s="7">
        <f t="shared" si="452"/>
        <v>4621191.93</v>
      </c>
      <c r="V1248" s="7">
        <f t="shared" si="452"/>
        <v>22725943.280000001</v>
      </c>
      <c r="W1248" s="7">
        <f t="shared" si="452"/>
        <v>9239018.4499999993</v>
      </c>
      <c r="X1248" s="7">
        <f t="shared" si="452"/>
        <v>6928567.54</v>
      </c>
      <c r="Y1248" s="7" t="str">
        <f t="shared" si="453"/>
        <v/>
      </c>
      <c r="Z1248" s="7" t="str">
        <f t="shared" si="454"/>
        <v/>
      </c>
      <c r="AA1248" s="7" t="str">
        <f t="shared" si="455"/>
        <v/>
      </c>
      <c r="AB1248" s="7" t="str">
        <f t="shared" si="455"/>
        <v/>
      </c>
      <c r="AC1248" s="8" t="str">
        <f t="shared" si="456"/>
        <v/>
      </c>
      <c r="AE1248" s="9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>
        <v>2019466</v>
      </c>
      <c r="AR1248" s="7">
        <v>17391978.780000001</v>
      </c>
      <c r="AS1248" s="7">
        <v>4935596.7</v>
      </c>
      <c r="AT1248" s="7">
        <v>5851018.2300000004</v>
      </c>
      <c r="AU1248" s="7">
        <v>2150290.04</v>
      </c>
      <c r="AV1248" s="7">
        <v>19188662.899999999</v>
      </c>
      <c r="AW1248" s="7">
        <v>7286287.4900000002</v>
      </c>
      <c r="AX1248" s="7">
        <v>7047889.2199999997</v>
      </c>
      <c r="AY1248" s="7">
        <v>4621191.93</v>
      </c>
      <c r="AZ1248" s="7">
        <v>22725943.280000001</v>
      </c>
      <c r="BA1248" s="7">
        <v>9239018.4499999993</v>
      </c>
      <c r="BB1248" s="7">
        <v>6928567.54</v>
      </c>
      <c r="BC1248" s="7"/>
      <c r="BD1248" s="7"/>
      <c r="BE1248" s="7"/>
      <c r="BF1248" s="7"/>
    </row>
    <row r="1249" spans="1:58" hidden="1" x14ac:dyDescent="0.25">
      <c r="A1249" s="3" t="s">
        <v>1466</v>
      </c>
      <c r="B1249" s="3" t="str">
        <f t="shared" si="448"/>
        <v>SP</v>
      </c>
      <c r="C1249" s="3" t="s">
        <v>1530</v>
      </c>
      <c r="D1249" s="3">
        <v>7</v>
      </c>
      <c r="E1249" s="11">
        <f t="shared" ref="E1249:E1305" si="457">IF(U1249+X1249&gt;=W1249,0,(U1249+X1249-W1249)/T1249)</f>
        <v>0</v>
      </c>
      <c r="F1249" s="11">
        <f t="shared" ref="F1249:F1305" si="458">IF(T1249&gt;=0,0,1-E1249)</f>
        <v>1</v>
      </c>
      <c r="G1249" s="7">
        <v>17.6304673007213</v>
      </c>
      <c r="H1249" s="11">
        <f t="shared" ref="H1249:H1305" si="459">IF(T1249&gt;0,"",G1249*$G$2*F1249/100)</f>
        <v>0.35260934601442601</v>
      </c>
      <c r="I1249" s="7">
        <f t="shared" ref="I1249:I1305" si="460">IF(T1249&gt;0,"",T1249*(1-H1249))</f>
        <v>-2292309.64299013</v>
      </c>
      <c r="J1249" s="7">
        <v>3836959.824</v>
      </c>
      <c r="K1249" s="12">
        <v>0.11509999999999999</v>
      </c>
      <c r="L1249" s="7">
        <v>-208818.3</v>
      </c>
      <c r="M1249" s="10">
        <f t="shared" ref="M1249:M1305" si="461">L1249*-1/J1249</f>
        <v>5.44228528779091E-2</v>
      </c>
      <c r="N1249" s="12">
        <f t="shared" ref="N1249:N1305" si="462">M1249+K1249</f>
        <v>0.16952285287790908</v>
      </c>
      <c r="O1249" s="7">
        <f t="shared" ref="O1249:O1305" si="463">6%*I1249</f>
        <v>-137538.5785794078</v>
      </c>
      <c r="P1249" s="11">
        <f t="shared" ref="P1249:P1305" si="464">O1249*-1/J1249</f>
        <v>3.5845717674475135E-2</v>
      </c>
      <c r="Q1249" s="12">
        <f t="shared" ref="Q1249:Q1305" si="465">P1249+K1249</f>
        <v>0.15094571767447512</v>
      </c>
      <c r="R1249" s="12">
        <f t="shared" si="449"/>
        <v>-1.8577135203433959E-2</v>
      </c>
      <c r="S1249" s="12">
        <f t="shared" si="450"/>
        <v>-0.10958484291680293</v>
      </c>
      <c r="T1249" s="7">
        <f t="shared" si="451"/>
        <v>-3540844.5100000007</v>
      </c>
      <c r="U1249" s="7">
        <f t="shared" si="452"/>
        <v>11424492.1</v>
      </c>
      <c r="V1249" s="7">
        <f t="shared" si="452"/>
        <v>10625339.060000001</v>
      </c>
      <c r="W1249" s="7">
        <f t="shared" si="452"/>
        <v>4339997.55</v>
      </c>
      <c r="X1249" s="7">
        <f t="shared" si="452"/>
        <v>0</v>
      </c>
      <c r="Y1249" s="7" t="str">
        <f t="shared" si="453"/>
        <v/>
      </c>
      <c r="Z1249" s="7" t="str">
        <f t="shared" si="454"/>
        <v/>
      </c>
      <c r="AA1249" s="7" t="str">
        <f t="shared" si="455"/>
        <v/>
      </c>
      <c r="AB1249" s="7" t="str">
        <f t="shared" si="455"/>
        <v/>
      </c>
      <c r="AC1249" s="8" t="str">
        <f t="shared" si="456"/>
        <v/>
      </c>
      <c r="AE1249" s="9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>
        <v>11424492.1</v>
      </c>
      <c r="AR1249" s="7">
        <v>10625339.060000001</v>
      </c>
      <c r="AS1249" s="7">
        <v>4339997.55</v>
      </c>
      <c r="AT1249" s="7">
        <v>0</v>
      </c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</row>
    <row r="1250" spans="1:58" hidden="1" x14ac:dyDescent="0.25">
      <c r="A1250" s="3" t="s">
        <v>430</v>
      </c>
      <c r="B1250" s="3" t="str">
        <f t="shared" ref="B1250:B1306" si="466">RIGHT(A1250,2)</f>
        <v>MG</v>
      </c>
      <c r="C1250" s="3" t="s">
        <v>1530</v>
      </c>
      <c r="D1250" s="3">
        <v>5</v>
      </c>
      <c r="E1250" s="11">
        <f t="shared" si="457"/>
        <v>0.43583728992263909</v>
      </c>
      <c r="F1250" s="11">
        <f t="shared" si="458"/>
        <v>0.56416271007736096</v>
      </c>
      <c r="G1250" s="7">
        <v>6.4727389863457292</v>
      </c>
      <c r="H1250" s="11">
        <f t="shared" si="459"/>
        <v>7.3033559363203937E-2</v>
      </c>
      <c r="I1250" s="7">
        <f t="shared" si="460"/>
        <v>-155958321.7345688</v>
      </c>
      <c r="J1250" s="7">
        <v>44493353.363999993</v>
      </c>
      <c r="K1250" s="12">
        <v>0.11</v>
      </c>
      <c r="L1250" s="7">
        <v>-5562208.4100000001</v>
      </c>
      <c r="M1250" s="10">
        <f t="shared" si="461"/>
        <v>0.1250121195517809</v>
      </c>
      <c r="N1250" s="12">
        <f t="shared" si="462"/>
        <v>0.23501211955178092</v>
      </c>
      <c r="O1250" s="7">
        <f t="shared" si="463"/>
        <v>-9357499.3040741272</v>
      </c>
      <c r="P1250" s="11">
        <f t="shared" si="464"/>
        <v>0.21031229603038579</v>
      </c>
      <c r="Q1250" s="12">
        <f t="shared" si="465"/>
        <v>0.3203122960303858</v>
      </c>
      <c r="R1250" s="12">
        <f t="shared" ref="R1250:R1306" si="467">Q1250-N1250</f>
        <v>8.5300176478604883E-2</v>
      </c>
      <c r="S1250" s="12">
        <f t="shared" ref="S1250:S1306" si="468">Q1250/N1250-1</f>
        <v>0.36296075556141871</v>
      </c>
      <c r="T1250" s="7">
        <f t="shared" si="451"/>
        <v>-168245920.13000003</v>
      </c>
      <c r="U1250" s="7">
        <f t="shared" si="452"/>
        <v>38692965.590000004</v>
      </c>
      <c r="V1250" s="7">
        <f t="shared" si="452"/>
        <v>94918074.260000005</v>
      </c>
      <c r="W1250" s="7">
        <f t="shared" si="452"/>
        <v>117731244.87</v>
      </c>
      <c r="X1250" s="7">
        <f t="shared" si="452"/>
        <v>5710433.4100000001</v>
      </c>
      <c r="Y1250" s="7" t="str">
        <f t="shared" si="453"/>
        <v/>
      </c>
      <c r="Z1250" s="7" t="str">
        <f t="shared" si="454"/>
        <v/>
      </c>
      <c r="AA1250" s="7" t="str">
        <f t="shared" si="455"/>
        <v/>
      </c>
      <c r="AB1250" s="7" t="str">
        <f t="shared" si="455"/>
        <v/>
      </c>
      <c r="AC1250" s="8" t="str">
        <f t="shared" si="456"/>
        <v/>
      </c>
      <c r="AE1250" s="9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>
        <v>30819040.710000001</v>
      </c>
      <c r="AR1250" s="7">
        <v>65433404.289999999</v>
      </c>
      <c r="AS1250" s="7">
        <v>89549800.090000004</v>
      </c>
      <c r="AT1250" s="7">
        <v>6011568.9500000002</v>
      </c>
      <c r="AU1250" s="7">
        <v>32343481.469999999</v>
      </c>
      <c r="AV1250" s="7">
        <v>94767805.439999998</v>
      </c>
      <c r="AW1250" s="7">
        <v>100127010.52</v>
      </c>
      <c r="AX1250" s="7">
        <v>6295323.1900000004</v>
      </c>
      <c r="AY1250" s="7">
        <v>38692965.590000004</v>
      </c>
      <c r="AZ1250" s="7">
        <v>94918074.260000005</v>
      </c>
      <c r="BA1250" s="7">
        <v>117731244.87</v>
      </c>
      <c r="BB1250" s="7">
        <v>5710433.4100000001</v>
      </c>
      <c r="BC1250" s="7"/>
      <c r="BD1250" s="7"/>
      <c r="BE1250" s="7"/>
      <c r="BF1250" s="7"/>
    </row>
    <row r="1251" spans="1:58" hidden="1" x14ac:dyDescent="0.25">
      <c r="A1251" s="3" t="s">
        <v>431</v>
      </c>
      <c r="B1251" s="3" t="str">
        <f t="shared" si="466"/>
        <v>MG</v>
      </c>
      <c r="C1251" s="3" t="s">
        <v>1530</v>
      </c>
      <c r="D1251" s="3">
        <v>6</v>
      </c>
      <c r="E1251" s="11">
        <f t="shared" si="457"/>
        <v>0</v>
      </c>
      <c r="F1251" s="11">
        <f t="shared" si="458"/>
        <v>1</v>
      </c>
      <c r="G1251" s="7">
        <v>22.171040913385994</v>
      </c>
      <c r="H1251" s="11">
        <f t="shared" si="459"/>
        <v>0.4434208182677199</v>
      </c>
      <c r="I1251" s="7">
        <f t="shared" si="460"/>
        <v>-5769202.790488068</v>
      </c>
      <c r="J1251" s="7">
        <v>4791755.745000001</v>
      </c>
      <c r="K1251" s="12">
        <v>0.2</v>
      </c>
      <c r="L1251" s="7">
        <v>-224669.3</v>
      </c>
      <c r="M1251" s="10">
        <f t="shared" si="461"/>
        <v>4.6886634452190747E-2</v>
      </c>
      <c r="N1251" s="12">
        <f t="shared" si="462"/>
        <v>0.24688663445219075</v>
      </c>
      <c r="O1251" s="7">
        <f t="shared" si="463"/>
        <v>-346152.16742928408</v>
      </c>
      <c r="P1251" s="11">
        <f t="shared" si="464"/>
        <v>7.2239109389179434E-2</v>
      </c>
      <c r="Q1251" s="12">
        <f t="shared" si="465"/>
        <v>0.27223910938917945</v>
      </c>
      <c r="R1251" s="12">
        <f t="shared" si="467"/>
        <v>2.5352474936988695E-2</v>
      </c>
      <c r="S1251" s="12">
        <f t="shared" si="468"/>
        <v>0.102688729964028</v>
      </c>
      <c r="T1251" s="7">
        <f t="shared" si="451"/>
        <v>-10365466.370000001</v>
      </c>
      <c r="U1251" s="7">
        <f t="shared" si="452"/>
        <v>3003340</v>
      </c>
      <c r="V1251" s="7">
        <f t="shared" si="452"/>
        <v>11698836.310000001</v>
      </c>
      <c r="W1251" s="7">
        <f t="shared" si="452"/>
        <v>2661403.4500000002</v>
      </c>
      <c r="X1251" s="7">
        <f t="shared" si="452"/>
        <v>991433.39</v>
      </c>
      <c r="Y1251" s="7" t="str">
        <f t="shared" si="453"/>
        <v/>
      </c>
      <c r="Z1251" s="7" t="str">
        <f t="shared" si="454"/>
        <v/>
      </c>
      <c r="AA1251" s="7" t="str">
        <f t="shared" si="455"/>
        <v/>
      </c>
      <c r="AB1251" s="7" t="str">
        <f t="shared" si="455"/>
        <v/>
      </c>
      <c r="AC1251" s="8" t="str">
        <f t="shared" si="456"/>
        <v/>
      </c>
      <c r="AE1251" s="9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>
        <v>3003340</v>
      </c>
      <c r="AR1251" s="7">
        <v>11698836.310000001</v>
      </c>
      <c r="AS1251" s="7">
        <v>2661403.4500000002</v>
      </c>
      <c r="AT1251" s="7">
        <v>991433.39</v>
      </c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</row>
    <row r="1252" spans="1:58" hidden="1" x14ac:dyDescent="0.25">
      <c r="A1252" s="3" t="s">
        <v>736</v>
      </c>
      <c r="B1252" s="3" t="str">
        <f t="shared" si="466"/>
        <v>PI</v>
      </c>
      <c r="C1252" s="3" t="s">
        <v>1528</v>
      </c>
      <c r="D1252" s="3">
        <v>6</v>
      </c>
      <c r="E1252" s="11">
        <f t="shared" si="457"/>
        <v>0.28851146558024526</v>
      </c>
      <c r="F1252" s="11">
        <f t="shared" si="458"/>
        <v>0.71148853441975479</v>
      </c>
      <c r="G1252" s="7">
        <v>18.635317196588549</v>
      </c>
      <c r="H1252" s="11">
        <f t="shared" si="459"/>
        <v>0.26517629041296081</v>
      </c>
      <c r="I1252" s="7">
        <f t="shared" si="460"/>
        <v>-50977503.07789512</v>
      </c>
      <c r="J1252" s="7">
        <v>8417767.9499999993</v>
      </c>
      <c r="K1252" s="12">
        <v>0.12</v>
      </c>
      <c r="L1252" s="7">
        <v>-901955.4</v>
      </c>
      <c r="M1252" s="10">
        <f t="shared" si="461"/>
        <v>0.10714899785280968</v>
      </c>
      <c r="N1252" s="12">
        <f t="shared" si="462"/>
        <v>0.22714899785280968</v>
      </c>
      <c r="O1252" s="7">
        <f t="shared" si="463"/>
        <v>-3058650.184673707</v>
      </c>
      <c r="P1252" s="11">
        <f t="shared" si="464"/>
        <v>0.36335643876637241</v>
      </c>
      <c r="Q1252" s="12">
        <f t="shared" si="465"/>
        <v>0.48335643876637241</v>
      </c>
      <c r="R1252" s="12">
        <f t="shared" si="467"/>
        <v>0.25620744091356273</v>
      </c>
      <c r="S1252" s="12">
        <f t="shared" si="468"/>
        <v>1.1279267940225854</v>
      </c>
      <c r="T1252" s="7">
        <f t="shared" si="451"/>
        <v>-69373786.409999996</v>
      </c>
      <c r="U1252" s="7">
        <f t="shared" si="452"/>
        <v>2447635.12</v>
      </c>
      <c r="V1252" s="7">
        <f t="shared" si="452"/>
        <v>49358653.619999997</v>
      </c>
      <c r="W1252" s="7">
        <f t="shared" si="452"/>
        <v>22462767.91</v>
      </c>
      <c r="X1252" s="7">
        <f t="shared" si="452"/>
        <v>0</v>
      </c>
      <c r="Y1252" s="7" t="str">
        <f t="shared" si="453"/>
        <v/>
      </c>
      <c r="Z1252" s="7" t="str">
        <f t="shared" si="454"/>
        <v/>
      </c>
      <c r="AA1252" s="7" t="str">
        <f t="shared" si="455"/>
        <v/>
      </c>
      <c r="AB1252" s="7" t="str">
        <f t="shared" si="455"/>
        <v/>
      </c>
      <c r="AC1252" s="8" t="str">
        <f t="shared" si="456"/>
        <v/>
      </c>
      <c r="AE1252" s="9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>
        <v>1038681.11</v>
      </c>
      <c r="AR1252" s="7">
        <v>51267102.350000001</v>
      </c>
      <c r="AS1252" s="7">
        <v>0</v>
      </c>
      <c r="AT1252" s="7">
        <v>0</v>
      </c>
      <c r="AU1252" s="7">
        <v>1983071.92</v>
      </c>
      <c r="AV1252" s="7">
        <v>46963274.409999996</v>
      </c>
      <c r="AW1252" s="7">
        <v>15205310.710000001</v>
      </c>
      <c r="AX1252" s="7">
        <v>0</v>
      </c>
      <c r="AY1252" s="7">
        <v>2447635.12</v>
      </c>
      <c r="AZ1252" s="7">
        <v>49358653.619999997</v>
      </c>
      <c r="BA1252" s="7">
        <v>22462767.91</v>
      </c>
      <c r="BB1252" s="7">
        <v>0</v>
      </c>
      <c r="BC1252" s="7"/>
      <c r="BD1252" s="7"/>
      <c r="BE1252" s="7"/>
      <c r="BF1252" s="7"/>
    </row>
    <row r="1253" spans="1:58" hidden="1" x14ac:dyDescent="0.25">
      <c r="A1253" s="3" t="s">
        <v>1313</v>
      </c>
      <c r="B1253" s="3" t="str">
        <f t="shared" si="466"/>
        <v>SC</v>
      </c>
      <c r="C1253" s="3" t="s">
        <v>1529</v>
      </c>
      <c r="D1253" s="3">
        <v>4</v>
      </c>
      <c r="E1253" s="11">
        <f t="shared" si="457"/>
        <v>0</v>
      </c>
      <c r="F1253" s="11">
        <f t="shared" si="458"/>
        <v>1</v>
      </c>
      <c r="G1253" s="7">
        <v>39.98004240740385</v>
      </c>
      <c r="H1253" s="11">
        <f t="shared" si="459"/>
        <v>0.79960084814807697</v>
      </c>
      <c r="I1253" s="7">
        <f t="shared" si="460"/>
        <v>-79670104.877165437</v>
      </c>
      <c r="J1253" s="7">
        <v>128549703.6685714</v>
      </c>
      <c r="K1253" s="12">
        <v>0.11</v>
      </c>
      <c r="L1253" s="7">
        <v>-27421047.079999998</v>
      </c>
      <c r="M1253" s="10">
        <f t="shared" si="461"/>
        <v>0.2133108540700904</v>
      </c>
      <c r="N1253" s="12">
        <f t="shared" si="462"/>
        <v>0.32331085407009041</v>
      </c>
      <c r="O1253" s="7">
        <f t="shared" si="463"/>
        <v>-4780206.2926299265</v>
      </c>
      <c r="P1253" s="11">
        <f t="shared" si="464"/>
        <v>3.7185665592464681E-2</v>
      </c>
      <c r="Q1253" s="12">
        <f t="shared" si="465"/>
        <v>0.14718566559246468</v>
      </c>
      <c r="R1253" s="12">
        <f t="shared" si="467"/>
        <v>-0.17612518847762573</v>
      </c>
      <c r="S1253" s="12">
        <f t="shared" si="468"/>
        <v>-0.54475495103373062</v>
      </c>
      <c r="T1253" s="7">
        <f t="shared" si="451"/>
        <v>-397557096.13</v>
      </c>
      <c r="U1253" s="7">
        <f t="shared" si="452"/>
        <v>217623800.97</v>
      </c>
      <c r="V1253" s="7">
        <f t="shared" si="452"/>
        <v>477242573.62</v>
      </c>
      <c r="W1253" s="7">
        <f t="shared" si="452"/>
        <v>148620139.53</v>
      </c>
      <c r="X1253" s="7">
        <f t="shared" si="452"/>
        <v>10681816.050000001</v>
      </c>
      <c r="Y1253" s="7" t="str">
        <f t="shared" si="453"/>
        <v/>
      </c>
      <c r="Z1253" s="7" t="str">
        <f t="shared" si="454"/>
        <v/>
      </c>
      <c r="AA1253" s="7" t="str">
        <f t="shared" si="455"/>
        <v/>
      </c>
      <c r="AB1253" s="7" t="str">
        <f t="shared" si="455"/>
        <v/>
      </c>
      <c r="AC1253" s="8" t="str">
        <f t="shared" si="456"/>
        <v/>
      </c>
      <c r="AE1253" s="9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>
        <v>118143951.31</v>
      </c>
      <c r="AR1253" s="7">
        <v>283030979.79000002</v>
      </c>
      <c r="AS1253" s="7">
        <v>96931545.189999998</v>
      </c>
      <c r="AT1253" s="7">
        <v>7879877.54</v>
      </c>
      <c r="AU1253" s="7">
        <v>155105423.59999999</v>
      </c>
      <c r="AV1253" s="7">
        <v>326827005.56</v>
      </c>
      <c r="AW1253" s="7">
        <v>113289968.72</v>
      </c>
      <c r="AX1253" s="7">
        <v>0</v>
      </c>
      <c r="AY1253" s="7">
        <v>217623800.97</v>
      </c>
      <c r="AZ1253" s="7">
        <v>477242573.62</v>
      </c>
      <c r="BA1253" s="7">
        <v>148620139.53</v>
      </c>
      <c r="BB1253" s="7">
        <v>10681816.050000001</v>
      </c>
      <c r="BC1253" s="7"/>
      <c r="BD1253" s="7"/>
      <c r="BE1253" s="7"/>
      <c r="BF1253" s="7"/>
    </row>
    <row r="1254" spans="1:58" hidden="1" x14ac:dyDescent="0.25">
      <c r="A1254" s="3" t="s">
        <v>678</v>
      </c>
      <c r="B1254" s="3" t="str">
        <f t="shared" si="466"/>
        <v>PE</v>
      </c>
      <c r="C1254" s="3" t="s">
        <v>1528</v>
      </c>
      <c r="D1254" s="3">
        <v>6</v>
      </c>
      <c r="E1254" s="11">
        <f t="shared" si="457"/>
        <v>0.21011169353175355</v>
      </c>
      <c r="F1254" s="11">
        <f t="shared" si="458"/>
        <v>0.78988830646824648</v>
      </c>
      <c r="G1254" s="7">
        <v>17.975536352434773</v>
      </c>
      <c r="H1254" s="11">
        <f t="shared" si="459"/>
        <v>0.28397331934566206</v>
      </c>
      <c r="I1254" s="7">
        <f t="shared" si="460"/>
        <v>-47878139.442349739</v>
      </c>
      <c r="J1254" s="7">
        <v>10248708.210000001</v>
      </c>
      <c r="K1254" s="12">
        <v>0.11</v>
      </c>
      <c r="L1254" s="7">
        <v>-614922.49</v>
      </c>
      <c r="M1254" s="10">
        <f t="shared" si="461"/>
        <v>5.9999999746309485E-2</v>
      </c>
      <c r="N1254" s="12">
        <f t="shared" si="462"/>
        <v>0.16999999974630947</v>
      </c>
      <c r="O1254" s="7">
        <f t="shared" si="463"/>
        <v>-2872688.3665409843</v>
      </c>
      <c r="P1254" s="11">
        <f t="shared" si="464"/>
        <v>0.28029760509114776</v>
      </c>
      <c r="Q1254" s="12">
        <f t="shared" si="465"/>
        <v>0.39029760509114775</v>
      </c>
      <c r="R1254" s="12">
        <f t="shared" si="467"/>
        <v>0.22029760534483828</v>
      </c>
      <c r="S1254" s="12">
        <f t="shared" si="468"/>
        <v>1.2958682686681633</v>
      </c>
      <c r="T1254" s="7">
        <f t="shared" si="451"/>
        <v>-66866418.159999996</v>
      </c>
      <c r="U1254" s="7">
        <f t="shared" si="452"/>
        <v>12291288.439999999</v>
      </c>
      <c r="V1254" s="7">
        <f t="shared" si="452"/>
        <v>52817001.799999997</v>
      </c>
      <c r="W1254" s="7">
        <f t="shared" si="452"/>
        <v>27072086.02</v>
      </c>
      <c r="X1254" s="7">
        <f t="shared" si="452"/>
        <v>731381.22</v>
      </c>
      <c r="Y1254" s="7" t="str">
        <f t="shared" si="453"/>
        <v/>
      </c>
      <c r="Z1254" s="7" t="str">
        <f t="shared" si="454"/>
        <v/>
      </c>
      <c r="AA1254" s="7" t="str">
        <f t="shared" si="455"/>
        <v/>
      </c>
      <c r="AB1254" s="7" t="str">
        <f t="shared" si="455"/>
        <v/>
      </c>
      <c r="AC1254" s="8" t="str">
        <f t="shared" si="456"/>
        <v/>
      </c>
      <c r="AE1254" s="9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>
        <v>9579823.1899999995</v>
      </c>
      <c r="AR1254" s="7">
        <v>38080948.460000001</v>
      </c>
      <c r="AS1254" s="7">
        <v>19741597.190000001</v>
      </c>
      <c r="AT1254" s="7">
        <v>0</v>
      </c>
      <c r="AU1254" s="7">
        <v>10609767.16</v>
      </c>
      <c r="AV1254" s="7">
        <v>37132970.399999999</v>
      </c>
      <c r="AW1254" s="7">
        <v>20610735.390000001</v>
      </c>
      <c r="AX1254" s="7">
        <v>397764.43</v>
      </c>
      <c r="AY1254" s="7">
        <v>12291288.439999999</v>
      </c>
      <c r="AZ1254" s="7">
        <v>52817001.799999997</v>
      </c>
      <c r="BA1254" s="7">
        <v>27072086.02</v>
      </c>
      <c r="BB1254" s="7">
        <v>731381.22</v>
      </c>
      <c r="BC1254" s="7"/>
      <c r="BD1254" s="7"/>
      <c r="BE1254" s="7"/>
      <c r="BF1254" s="7"/>
    </row>
    <row r="1255" spans="1:58" hidden="1" x14ac:dyDescent="0.25">
      <c r="A1255" s="3" t="s">
        <v>29</v>
      </c>
      <c r="B1255" s="3" t="str">
        <f t="shared" si="466"/>
        <v>AL</v>
      </c>
      <c r="C1255" s="3" t="s">
        <v>1528</v>
      </c>
      <c r="D1255" s="3">
        <v>6</v>
      </c>
      <c r="E1255" s="11">
        <f t="shared" si="457"/>
        <v>0.39459487547666516</v>
      </c>
      <c r="F1255" s="11">
        <f t="shared" si="458"/>
        <v>0.60540512452333484</v>
      </c>
      <c r="G1255" s="7">
        <v>29.615805970909214</v>
      </c>
      <c r="H1255" s="11">
        <f t="shared" si="459"/>
        <v>0.35859121403354427</v>
      </c>
      <c r="I1255" s="7">
        <f t="shared" si="460"/>
        <v>-53737777.68580199</v>
      </c>
      <c r="J1255" s="7">
        <v>13824334.42</v>
      </c>
      <c r="K1255" s="12">
        <v>0.16320000000000001</v>
      </c>
      <c r="L1255" s="7">
        <v>-1347959.67</v>
      </c>
      <c r="M1255" s="10">
        <f t="shared" si="461"/>
        <v>9.7506297883670545E-2</v>
      </c>
      <c r="N1255" s="12">
        <f t="shared" si="462"/>
        <v>0.26070629788367056</v>
      </c>
      <c r="O1255" s="7">
        <f t="shared" si="463"/>
        <v>-3224266.6611481193</v>
      </c>
      <c r="P1255" s="11">
        <f t="shared" si="464"/>
        <v>0.23323124015891097</v>
      </c>
      <c r="Q1255" s="12">
        <f t="shared" si="465"/>
        <v>0.39643124015891096</v>
      </c>
      <c r="R1255" s="12">
        <f t="shared" si="467"/>
        <v>0.1357249422752404</v>
      </c>
      <c r="S1255" s="12">
        <f t="shared" si="468"/>
        <v>0.52060477010724937</v>
      </c>
      <c r="T1255" s="7">
        <f t="shared" si="451"/>
        <v>-83780856.859999985</v>
      </c>
      <c r="U1255" s="7">
        <f t="shared" si="452"/>
        <v>21186.74</v>
      </c>
      <c r="V1255" s="7">
        <f t="shared" si="452"/>
        <v>50721360.079999998</v>
      </c>
      <c r="W1255" s="7">
        <f t="shared" si="452"/>
        <v>41270202.609999999</v>
      </c>
      <c r="X1255" s="7">
        <f t="shared" si="452"/>
        <v>8189519.0899999999</v>
      </c>
      <c r="Y1255" s="7" t="str">
        <f t="shared" si="453"/>
        <v/>
      </c>
      <c r="Z1255" s="7" t="str">
        <f t="shared" si="454"/>
        <v/>
      </c>
      <c r="AA1255" s="7" t="str">
        <f t="shared" si="455"/>
        <v/>
      </c>
      <c r="AB1255" s="7" t="str">
        <f t="shared" si="455"/>
        <v/>
      </c>
      <c r="AC1255" s="8" t="str">
        <f t="shared" si="456"/>
        <v/>
      </c>
      <c r="AE1255" s="9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>
        <v>32706.16</v>
      </c>
      <c r="AR1255" s="7">
        <v>-20836488.09</v>
      </c>
      <c r="AS1255" s="7">
        <v>28436831.629999999</v>
      </c>
      <c r="AT1255" s="7">
        <v>10186738.1</v>
      </c>
      <c r="AU1255" s="7">
        <v>123938.34</v>
      </c>
      <c r="AV1255" s="7">
        <v>60155395.759999998</v>
      </c>
      <c r="AW1255" s="7">
        <v>35697812.149999999</v>
      </c>
      <c r="AX1255" s="7">
        <v>8797994.8100000005</v>
      </c>
      <c r="AY1255" s="7">
        <v>21186.74</v>
      </c>
      <c r="AZ1255" s="7">
        <v>50721360.079999998</v>
      </c>
      <c r="BA1255" s="7">
        <v>41270202.609999999</v>
      </c>
      <c r="BB1255" s="7">
        <v>8189519.0899999999</v>
      </c>
      <c r="BC1255" s="7"/>
      <c r="BD1255" s="7"/>
      <c r="BE1255" s="7"/>
      <c r="BF1255" s="7"/>
    </row>
    <row r="1256" spans="1:58" hidden="1" x14ac:dyDescent="0.25">
      <c r="A1256" s="3" t="s">
        <v>272</v>
      </c>
      <c r="B1256" s="3" t="str">
        <f t="shared" si="466"/>
        <v>MA</v>
      </c>
      <c r="C1256" s="3" t="s">
        <v>1528</v>
      </c>
      <c r="D1256" s="3">
        <v>4</v>
      </c>
      <c r="E1256" s="11">
        <f t="shared" si="457"/>
        <v>0</v>
      </c>
      <c r="F1256" s="11">
        <f t="shared" si="458"/>
        <v>1</v>
      </c>
      <c r="G1256" s="7">
        <v>19.987744233025357</v>
      </c>
      <c r="H1256" s="11">
        <f t="shared" si="459"/>
        <v>0.39975488466050713</v>
      </c>
      <c r="I1256" s="7">
        <f t="shared" si="460"/>
        <v>-196890798.050374</v>
      </c>
      <c r="J1256" s="7">
        <v>65812735.579999998</v>
      </c>
      <c r="K1256" s="12">
        <v>0.11</v>
      </c>
      <c r="L1256" s="7">
        <v>-19710914.309999999</v>
      </c>
      <c r="M1256" s="10">
        <f t="shared" si="461"/>
        <v>0.29950000005758765</v>
      </c>
      <c r="N1256" s="12">
        <f t="shared" si="462"/>
        <v>0.40950000005758763</v>
      </c>
      <c r="O1256" s="7">
        <f t="shared" si="463"/>
        <v>-11813447.883022439</v>
      </c>
      <c r="P1256" s="11">
        <f t="shared" si="464"/>
        <v>0.17950093973319745</v>
      </c>
      <c r="Q1256" s="12">
        <f t="shared" si="465"/>
        <v>0.28950093973319746</v>
      </c>
      <c r="R1256" s="12">
        <f t="shared" si="467"/>
        <v>-0.11999906032439017</v>
      </c>
      <c r="S1256" s="12">
        <f t="shared" si="468"/>
        <v>-0.2930379983089495</v>
      </c>
      <c r="T1256" s="7">
        <f t="shared" si="451"/>
        <v>-328017326.62</v>
      </c>
      <c r="U1256" s="7">
        <f t="shared" si="452"/>
        <v>27675721.829999998</v>
      </c>
      <c r="V1256" s="7">
        <f t="shared" si="452"/>
        <v>354449540.29000002</v>
      </c>
      <c r="W1256" s="7">
        <f t="shared" si="452"/>
        <v>4259449.5199999996</v>
      </c>
      <c r="X1256" s="7">
        <f t="shared" si="452"/>
        <v>3015941.36</v>
      </c>
      <c r="Y1256" s="7" t="str">
        <f t="shared" si="453"/>
        <v/>
      </c>
      <c r="Z1256" s="7" t="str">
        <f t="shared" si="454"/>
        <v/>
      </c>
      <c r="AA1256" s="7" t="str">
        <f t="shared" si="455"/>
        <v/>
      </c>
      <c r="AB1256" s="7" t="str">
        <f t="shared" si="455"/>
        <v/>
      </c>
      <c r="AC1256" s="8" t="str">
        <f t="shared" si="456"/>
        <v/>
      </c>
      <c r="AE1256" s="9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>
        <v>3079064.83</v>
      </c>
      <c r="AR1256" s="7">
        <v>264641580.25999999</v>
      </c>
      <c r="AS1256" s="7">
        <v>0</v>
      </c>
      <c r="AT1256" s="7">
        <v>0</v>
      </c>
      <c r="AU1256" s="7"/>
      <c r="AV1256" s="7"/>
      <c r="AW1256" s="7"/>
      <c r="AX1256" s="7"/>
      <c r="AY1256" s="7">
        <v>27675721.829999998</v>
      </c>
      <c r="AZ1256" s="7">
        <v>354449540.29000002</v>
      </c>
      <c r="BA1256" s="7">
        <v>4259449.5199999996</v>
      </c>
      <c r="BB1256" s="7">
        <v>3015941.36</v>
      </c>
      <c r="BC1256" s="7"/>
      <c r="BD1256" s="7"/>
      <c r="BE1256" s="7"/>
      <c r="BF1256" s="7"/>
    </row>
    <row r="1257" spans="1:58" hidden="1" x14ac:dyDescent="0.25">
      <c r="A1257" s="3" t="s">
        <v>917</v>
      </c>
      <c r="B1257" s="3" t="str">
        <f t="shared" si="466"/>
        <v>RJ</v>
      </c>
      <c r="C1257" s="3" t="s">
        <v>1530</v>
      </c>
      <c r="D1257" s="3">
        <v>7</v>
      </c>
      <c r="E1257" s="11">
        <f t="shared" si="457"/>
        <v>0</v>
      </c>
      <c r="F1257" s="11">
        <f t="shared" si="458"/>
        <v>1</v>
      </c>
      <c r="G1257" s="7">
        <v>23.965720487989444</v>
      </c>
      <c r="H1257" s="11">
        <f t="shared" si="459"/>
        <v>0.4793144097597889</v>
      </c>
      <c r="I1257" s="7">
        <f t="shared" si="460"/>
        <v>-5995556.5847277613</v>
      </c>
      <c r="J1257" s="7">
        <v>9431412.6500000004</v>
      </c>
      <c r="K1257" s="12">
        <v>0.09</v>
      </c>
      <c r="L1257" s="7">
        <v>-771848.72</v>
      </c>
      <c r="M1257" s="10">
        <f t="shared" si="461"/>
        <v>8.18380818063347E-2</v>
      </c>
      <c r="N1257" s="12">
        <f t="shared" si="462"/>
        <v>0.1718380818063347</v>
      </c>
      <c r="O1257" s="7">
        <f t="shared" si="463"/>
        <v>-359733.39508366567</v>
      </c>
      <c r="P1257" s="11">
        <f t="shared" si="464"/>
        <v>3.814204811446413E-2</v>
      </c>
      <c r="Q1257" s="12">
        <f t="shared" si="465"/>
        <v>0.12814204811446411</v>
      </c>
      <c r="R1257" s="12">
        <f t="shared" si="467"/>
        <v>-4.3696033691870584E-2</v>
      </c>
      <c r="S1257" s="12">
        <f t="shared" si="468"/>
        <v>-0.25428608858144131</v>
      </c>
      <c r="T1257" s="7">
        <f t="shared" si="451"/>
        <v>-11514734.99</v>
      </c>
      <c r="U1257" s="7">
        <f t="shared" si="452"/>
        <v>20045705.550000001</v>
      </c>
      <c r="V1257" s="7">
        <f t="shared" si="452"/>
        <v>27887339.260000002</v>
      </c>
      <c r="W1257" s="7">
        <f t="shared" si="452"/>
        <v>4404617.6100000003</v>
      </c>
      <c r="X1257" s="7">
        <f t="shared" ref="X1257:X1306" si="469">IF(SUM($BC1257:$BF1257)&lt;&gt;0,BF1257,IF(SUM($AY1257:$BB1257)&lt;&gt;0,BB1257,IF(SUM($AU1257:$AX1257)&lt;&gt;0,AX1257,IF(SUM($AQ1257:$AT1257)&lt;&gt;0,AT1257,""))))</f>
        <v>731516.33</v>
      </c>
      <c r="Y1257" s="7" t="str">
        <f t="shared" si="453"/>
        <v/>
      </c>
      <c r="Z1257" s="7" t="str">
        <f t="shared" si="454"/>
        <v/>
      </c>
      <c r="AA1257" s="7" t="str">
        <f t="shared" si="455"/>
        <v/>
      </c>
      <c r="AB1257" s="7" t="str">
        <f t="shared" si="455"/>
        <v/>
      </c>
      <c r="AC1257" s="8" t="str">
        <f t="shared" si="456"/>
        <v/>
      </c>
      <c r="AE1257" s="9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>
        <v>12636371.220000001</v>
      </c>
      <c r="AR1257" s="7">
        <v>19815998.640000001</v>
      </c>
      <c r="AS1257" s="7">
        <v>1569232.86</v>
      </c>
      <c r="AT1257" s="7">
        <v>0</v>
      </c>
      <c r="AU1257" s="7">
        <v>15567763.609999999</v>
      </c>
      <c r="AV1257" s="7">
        <v>22153713.600000001</v>
      </c>
      <c r="AW1257" s="7">
        <v>2961248.94</v>
      </c>
      <c r="AX1257" s="7">
        <v>0</v>
      </c>
      <c r="AY1257" s="7">
        <v>20045705.550000001</v>
      </c>
      <c r="AZ1257" s="7">
        <v>27887339.260000002</v>
      </c>
      <c r="BA1257" s="7">
        <v>4404617.6100000003</v>
      </c>
      <c r="BB1257" s="7">
        <v>731516.33</v>
      </c>
      <c r="BC1257" s="7"/>
      <c r="BD1257" s="7"/>
      <c r="BE1257" s="7"/>
      <c r="BF1257" s="7"/>
    </row>
    <row r="1258" spans="1:58" hidden="1" x14ac:dyDescent="0.25">
      <c r="A1258" s="3" t="s">
        <v>679</v>
      </c>
      <c r="B1258" s="3" t="str">
        <f t="shared" si="466"/>
        <v>PE</v>
      </c>
      <c r="C1258" s="3" t="s">
        <v>1528</v>
      </c>
      <c r="D1258" s="3">
        <v>6</v>
      </c>
      <c r="E1258" s="11">
        <f t="shared" si="457"/>
        <v>0</v>
      </c>
      <c r="F1258" s="11">
        <f t="shared" si="458"/>
        <v>1</v>
      </c>
      <c r="G1258" s="7">
        <v>15.696920014932841</v>
      </c>
      <c r="H1258" s="11">
        <f t="shared" si="459"/>
        <v>0.31393840029865683</v>
      </c>
      <c r="I1258" s="7">
        <f t="shared" si="460"/>
        <v>-3594509.0898991558</v>
      </c>
      <c r="J1258" s="7">
        <v>3657947.8</v>
      </c>
      <c r="K1258" s="12">
        <v>0.11</v>
      </c>
      <c r="L1258" s="7">
        <v>-275077.67</v>
      </c>
      <c r="M1258" s="10">
        <f t="shared" si="461"/>
        <v>7.5199998753399375E-2</v>
      </c>
      <c r="N1258" s="12">
        <f t="shared" si="462"/>
        <v>0.18519999875339938</v>
      </c>
      <c r="O1258" s="7">
        <f t="shared" si="463"/>
        <v>-215670.54539394935</v>
      </c>
      <c r="P1258" s="11">
        <f t="shared" si="464"/>
        <v>5.8959437691797942E-2</v>
      </c>
      <c r="Q1258" s="12">
        <f t="shared" si="465"/>
        <v>0.16895943769179794</v>
      </c>
      <c r="R1258" s="12">
        <f t="shared" si="467"/>
        <v>-1.6240561061601433E-2</v>
      </c>
      <c r="S1258" s="12">
        <f t="shared" si="468"/>
        <v>-8.7692014961762155E-2</v>
      </c>
      <c r="T1258" s="7">
        <f t="shared" ref="T1258:T1307" si="470">IF(SUM(U1258:X1258)&lt;&gt;0,U1258-V1258-W1258+X1258,"")</f>
        <v>-5239338.7</v>
      </c>
      <c r="U1258" s="7">
        <f t="shared" ref="U1258:X1307" si="471">IF(SUM($BC1258:$BF1258)&lt;&gt;0,BC1258,IF(SUM($AY1258:$BB1258)&lt;&gt;0,AY1258,IF(SUM($AU1258:$AX1258)&lt;&gt;0,AU1258,IF(SUM($AQ1258:$AT1258)&lt;&gt;0,AQ1258,""))))</f>
        <v>4732422.1399999997</v>
      </c>
      <c r="V1258" s="7">
        <f t="shared" si="471"/>
        <v>10005890.52</v>
      </c>
      <c r="W1258" s="7">
        <f t="shared" si="471"/>
        <v>0</v>
      </c>
      <c r="X1258" s="7">
        <f t="shared" si="469"/>
        <v>34129.68</v>
      </c>
      <c r="Y1258" s="7">
        <f t="shared" ref="Y1258:Y1307" si="472">IF(SUM(AA1258:AC1258)&lt;&gt;0,AA1258-(AB1258/3)-(AC1258/3),"")</f>
        <v>-186407801.16333336</v>
      </c>
      <c r="Z1258" s="7">
        <f t="shared" ref="Z1258:Z1307" si="473">IF(SUM(AA1258:AC1258)&lt;&gt;0,AA1258-AB1258-AC1258,"")</f>
        <v>-565283376.87</v>
      </c>
      <c r="AA1258" s="7">
        <f t="shared" ref="AA1258:AB1307" si="474">IF(SUM($AN1258:$AP1258)&lt;&gt;0,AN1258,IF(SUM($AK1258:$AM1258)&lt;&gt;0,AK1258,IF(SUM($AH1258:$AJ1258)&lt;&gt;0,AH1258,IF(SUM($AE1258:$AG1258)&lt;&gt;0,AE1258,""))))</f>
        <v>3029986.69</v>
      </c>
      <c r="AB1258" s="7">
        <f t="shared" si="474"/>
        <v>443775717.05000001</v>
      </c>
      <c r="AC1258" s="8">
        <f t="shared" ref="AC1258:AC1307" si="475">IF(SUM($AN1258:$AP1258)&lt;&gt;0,AP1258,IF(SUM($AK1258:$AM1258)&lt;&gt;0,AM1258,IF(SUM($AH1258:$AJ1258)&lt;&gt;0,AJ1258,IF(SUM($AE1258:$AG1258)&lt;&gt;0,AG1258,""))))</f>
        <v>124537646.51000001</v>
      </c>
      <c r="AE1258" s="9">
        <v>5101135.79</v>
      </c>
      <c r="AF1258" s="7">
        <v>335199094.81</v>
      </c>
      <c r="AG1258" s="7">
        <v>76278368.549999997</v>
      </c>
      <c r="AH1258" s="7">
        <v>2582554.0499999998</v>
      </c>
      <c r="AI1258" s="7">
        <v>261606281.71000001</v>
      </c>
      <c r="AJ1258" s="7">
        <v>87266943.189999998</v>
      </c>
      <c r="AK1258" s="7">
        <v>3029986.69</v>
      </c>
      <c r="AL1258" s="7">
        <v>443775717.05000001</v>
      </c>
      <c r="AM1258" s="7">
        <v>124537646.51000001</v>
      </c>
      <c r="AN1258" s="7"/>
      <c r="AO1258" s="7"/>
      <c r="AP1258" s="7"/>
      <c r="AQ1258" s="7">
        <v>2845815.63</v>
      </c>
      <c r="AR1258" s="7">
        <v>5996378.2000000002</v>
      </c>
      <c r="AS1258" s="7">
        <v>0</v>
      </c>
      <c r="AT1258" s="7">
        <v>0</v>
      </c>
      <c r="AU1258" s="7">
        <v>5499587.6799999997</v>
      </c>
      <c r="AV1258" s="7">
        <v>6411472.9000000004</v>
      </c>
      <c r="AW1258" s="7">
        <v>0</v>
      </c>
      <c r="AX1258" s="7">
        <v>0</v>
      </c>
      <c r="AY1258" s="7">
        <v>4732422.1399999997</v>
      </c>
      <c r="AZ1258" s="7">
        <v>10005890.52</v>
      </c>
      <c r="BA1258" s="7">
        <v>0</v>
      </c>
      <c r="BB1258" s="7">
        <v>34129.68</v>
      </c>
      <c r="BC1258" s="7"/>
      <c r="BD1258" s="7"/>
      <c r="BE1258" s="7"/>
      <c r="BF1258" s="7"/>
    </row>
    <row r="1259" spans="1:58" hidden="1" x14ac:dyDescent="0.25">
      <c r="A1259" s="3" t="s">
        <v>680</v>
      </c>
      <c r="B1259" s="3" t="str">
        <f t="shared" si="466"/>
        <v>PE</v>
      </c>
      <c r="C1259" s="3" t="s">
        <v>1528</v>
      </c>
      <c r="D1259" s="3">
        <v>6</v>
      </c>
      <c r="E1259" s="11">
        <f t="shared" si="457"/>
        <v>0</v>
      </c>
      <c r="F1259" s="11">
        <f t="shared" si="458"/>
        <v>1</v>
      </c>
      <c r="G1259" s="7">
        <v>15.799029967777452</v>
      </c>
      <c r="H1259" s="11">
        <f t="shared" si="459"/>
        <v>0.31598059935554906</v>
      </c>
      <c r="I1259" s="7">
        <f t="shared" si="460"/>
        <v>-11234739.459386345</v>
      </c>
      <c r="J1259" s="7">
        <v>5442673.4699999997</v>
      </c>
      <c r="K1259" s="12">
        <v>0.11</v>
      </c>
      <c r="L1259" s="7">
        <v>-326560.40999999997</v>
      </c>
      <c r="M1259" s="10">
        <f t="shared" si="461"/>
        <v>6.0000000330719817E-2</v>
      </c>
      <c r="N1259" s="12">
        <f t="shared" si="462"/>
        <v>0.17000000033071982</v>
      </c>
      <c r="O1259" s="7">
        <f t="shared" si="463"/>
        <v>-674084.36756318063</v>
      </c>
      <c r="P1259" s="11">
        <f t="shared" si="464"/>
        <v>0.12385170105807958</v>
      </c>
      <c r="Q1259" s="12">
        <f t="shared" si="465"/>
        <v>0.23385170105807956</v>
      </c>
      <c r="R1259" s="12">
        <f t="shared" si="467"/>
        <v>6.3851700727359739E-2</v>
      </c>
      <c r="S1259" s="12">
        <f t="shared" si="468"/>
        <v>0.3755982388420116</v>
      </c>
      <c r="T1259" s="7">
        <f t="shared" si="470"/>
        <v>-16424591.83</v>
      </c>
      <c r="U1259" s="7">
        <f t="shared" si="471"/>
        <v>4282775.93</v>
      </c>
      <c r="V1259" s="7">
        <f t="shared" si="471"/>
        <v>20550726.629999999</v>
      </c>
      <c r="W1259" s="7">
        <f t="shared" si="471"/>
        <v>156641.13</v>
      </c>
      <c r="X1259" s="7">
        <f t="shared" si="469"/>
        <v>0</v>
      </c>
      <c r="Y1259" s="7">
        <f t="shared" si="472"/>
        <v>-135713081.64666668</v>
      </c>
      <c r="Z1259" s="7">
        <f t="shared" si="473"/>
        <v>-408009474.56</v>
      </c>
      <c r="AA1259" s="7">
        <f t="shared" si="474"/>
        <v>435114.81</v>
      </c>
      <c r="AB1259" s="7">
        <f t="shared" si="474"/>
        <v>253151890.12</v>
      </c>
      <c r="AC1259" s="8">
        <f t="shared" si="475"/>
        <v>155292699.25</v>
      </c>
      <c r="AE1259" s="9">
        <v>8298.31</v>
      </c>
      <c r="AF1259" s="7">
        <v>239915663.41999999</v>
      </c>
      <c r="AG1259" s="7">
        <v>110663538.5</v>
      </c>
      <c r="AH1259" s="7">
        <v>6789.81</v>
      </c>
      <c r="AI1259" s="7">
        <v>257167257.13999999</v>
      </c>
      <c r="AJ1259" s="7">
        <v>120011543.04000001</v>
      </c>
      <c r="AK1259" s="7">
        <v>435114.81</v>
      </c>
      <c r="AL1259" s="7">
        <v>253151890.12</v>
      </c>
      <c r="AM1259" s="7">
        <v>155292699.25</v>
      </c>
      <c r="AN1259" s="7"/>
      <c r="AO1259" s="7"/>
      <c r="AP1259" s="7"/>
      <c r="AQ1259" s="7">
        <v>1293423.3799999999</v>
      </c>
      <c r="AR1259" s="7">
        <v>12860846.18</v>
      </c>
      <c r="AS1259" s="7">
        <v>0</v>
      </c>
      <c r="AT1259" s="7">
        <v>0</v>
      </c>
      <c r="AU1259" s="7">
        <v>2678910.84</v>
      </c>
      <c r="AV1259" s="7">
        <v>15208020.779999999</v>
      </c>
      <c r="AW1259" s="7">
        <v>0</v>
      </c>
      <c r="AX1259" s="7">
        <v>0</v>
      </c>
      <c r="AY1259" s="7">
        <v>4282775.93</v>
      </c>
      <c r="AZ1259" s="7">
        <v>20550726.629999999</v>
      </c>
      <c r="BA1259" s="7">
        <v>156641.13</v>
      </c>
      <c r="BB1259" s="7">
        <v>0</v>
      </c>
      <c r="BC1259" s="7"/>
      <c r="BD1259" s="7"/>
      <c r="BE1259" s="7"/>
      <c r="BF1259" s="7"/>
    </row>
    <row r="1260" spans="1:58" hidden="1" x14ac:dyDescent="0.25">
      <c r="A1260" s="3" t="s">
        <v>1202</v>
      </c>
      <c r="B1260" s="3" t="str">
        <f t="shared" si="466"/>
        <v>RS</v>
      </c>
      <c r="C1260" s="3" t="s">
        <v>1529</v>
      </c>
      <c r="D1260" s="3">
        <v>7</v>
      </c>
      <c r="E1260" s="11">
        <f t="shared" si="457"/>
        <v>0</v>
      </c>
      <c r="F1260" s="11">
        <f t="shared" si="458"/>
        <v>1</v>
      </c>
      <c r="G1260" s="7">
        <v>12.05587814768244</v>
      </c>
      <c r="H1260" s="11">
        <f t="shared" si="459"/>
        <v>0.24111756295364881</v>
      </c>
      <c r="I1260" s="7">
        <f t="shared" si="460"/>
        <v>-8867231.3948322702</v>
      </c>
      <c r="J1260" s="7">
        <v>4112036.84</v>
      </c>
      <c r="K1260" s="12">
        <v>0.11</v>
      </c>
      <c r="L1260" s="7">
        <v>-649701.81999999995</v>
      </c>
      <c r="M1260" s="10">
        <f t="shared" si="461"/>
        <v>0.15799999982490429</v>
      </c>
      <c r="N1260" s="12">
        <f t="shared" si="462"/>
        <v>0.2679999998249043</v>
      </c>
      <c r="O1260" s="7">
        <f t="shared" si="463"/>
        <v>-532033.88368993625</v>
      </c>
      <c r="P1260" s="11">
        <f t="shared" si="464"/>
        <v>0.12938451292910505</v>
      </c>
      <c r="Q1260" s="12">
        <f t="shared" si="465"/>
        <v>0.23938451292910506</v>
      </c>
      <c r="R1260" s="12">
        <f t="shared" si="467"/>
        <v>-2.8615486895799236E-2</v>
      </c>
      <c r="S1260" s="12">
        <f t="shared" si="468"/>
        <v>-0.10677420490483192</v>
      </c>
      <c r="T1260" s="7">
        <f t="shared" si="470"/>
        <v>-11684591.66</v>
      </c>
      <c r="U1260" s="7">
        <f t="shared" si="471"/>
        <v>10443424.949999999</v>
      </c>
      <c r="V1260" s="7">
        <f t="shared" si="471"/>
        <v>11978932.939999999</v>
      </c>
      <c r="W1260" s="7">
        <f t="shared" si="471"/>
        <v>10149083.67</v>
      </c>
      <c r="X1260" s="7">
        <f t="shared" si="469"/>
        <v>0</v>
      </c>
      <c r="Y1260" s="7" t="str">
        <f t="shared" si="472"/>
        <v/>
      </c>
      <c r="Z1260" s="7" t="str">
        <f t="shared" si="473"/>
        <v/>
      </c>
      <c r="AA1260" s="7" t="str">
        <f t="shared" si="474"/>
        <v/>
      </c>
      <c r="AB1260" s="7" t="str">
        <f t="shared" si="474"/>
        <v/>
      </c>
      <c r="AC1260" s="8" t="str">
        <f t="shared" si="475"/>
        <v/>
      </c>
      <c r="AE1260" s="9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>
        <v>7788240.4000000004</v>
      </c>
      <c r="AR1260" s="7">
        <v>10161704.82</v>
      </c>
      <c r="AS1260" s="7">
        <v>6479248.0700000003</v>
      </c>
      <c r="AT1260" s="7">
        <v>0</v>
      </c>
      <c r="AU1260" s="7">
        <v>8799854.7899999991</v>
      </c>
      <c r="AV1260" s="7">
        <v>11438376.98</v>
      </c>
      <c r="AW1260" s="7">
        <v>7719275.8200000003</v>
      </c>
      <c r="AX1260" s="7">
        <v>0</v>
      </c>
      <c r="AY1260" s="7">
        <v>10443424.949999999</v>
      </c>
      <c r="AZ1260" s="7">
        <v>11978932.939999999</v>
      </c>
      <c r="BA1260" s="7">
        <v>10149083.67</v>
      </c>
      <c r="BB1260" s="7">
        <v>0</v>
      </c>
      <c r="BC1260" s="7"/>
      <c r="BD1260" s="7"/>
      <c r="BE1260" s="7"/>
      <c r="BF1260" s="7"/>
    </row>
    <row r="1261" spans="1:58" hidden="1" x14ac:dyDescent="0.25">
      <c r="A1261" s="3" t="s">
        <v>1203</v>
      </c>
      <c r="B1261" s="3" t="str">
        <f t="shared" si="466"/>
        <v>RS</v>
      </c>
      <c r="C1261" s="3" t="s">
        <v>1529</v>
      </c>
      <c r="D1261" s="3">
        <v>7</v>
      </c>
      <c r="E1261" s="11">
        <f t="shared" si="457"/>
        <v>0</v>
      </c>
      <c r="F1261" s="11">
        <f t="shared" si="458"/>
        <v>1</v>
      </c>
      <c r="G1261" s="7">
        <v>9.8567370616473884</v>
      </c>
      <c r="H1261" s="11">
        <f t="shared" si="459"/>
        <v>0.19713474123294777</v>
      </c>
      <c r="I1261" s="7">
        <f t="shared" si="460"/>
        <v>-5054807.9319336805</v>
      </c>
      <c r="J1261" s="7">
        <v>4470782.8099999996</v>
      </c>
      <c r="K1261" s="12">
        <v>0.1158</v>
      </c>
      <c r="L1261" s="7">
        <v>-318319.74</v>
      </c>
      <c r="M1261" s="10">
        <f t="shared" si="461"/>
        <v>7.120000087859335E-2</v>
      </c>
      <c r="N1261" s="12">
        <f t="shared" si="462"/>
        <v>0.18700000087859336</v>
      </c>
      <c r="O1261" s="7">
        <f t="shared" si="463"/>
        <v>-303288.47591602081</v>
      </c>
      <c r="P1261" s="11">
        <f t="shared" si="464"/>
        <v>6.7837890768847442E-2</v>
      </c>
      <c r="Q1261" s="12">
        <f t="shared" si="465"/>
        <v>0.18363789076884746</v>
      </c>
      <c r="R1261" s="12">
        <f t="shared" si="467"/>
        <v>-3.3621101097459083E-3</v>
      </c>
      <c r="S1261" s="12">
        <f t="shared" si="468"/>
        <v>-1.7979198363366367E-2</v>
      </c>
      <c r="T1261" s="7">
        <f t="shared" si="470"/>
        <v>-6295960.4699999988</v>
      </c>
      <c r="U1261" s="7">
        <f t="shared" si="471"/>
        <v>15601942.130000001</v>
      </c>
      <c r="V1261" s="7">
        <f t="shared" si="471"/>
        <v>18695163</v>
      </c>
      <c r="W1261" s="7">
        <f t="shared" si="471"/>
        <v>3202739.6</v>
      </c>
      <c r="X1261" s="7">
        <f t="shared" si="469"/>
        <v>0</v>
      </c>
      <c r="Y1261" s="7" t="str">
        <f t="shared" si="472"/>
        <v/>
      </c>
      <c r="Z1261" s="7" t="str">
        <f t="shared" si="473"/>
        <v/>
      </c>
      <c r="AA1261" s="7" t="str">
        <f t="shared" si="474"/>
        <v/>
      </c>
      <c r="AB1261" s="7" t="str">
        <f t="shared" si="474"/>
        <v/>
      </c>
      <c r="AC1261" s="8" t="str">
        <f t="shared" si="475"/>
        <v/>
      </c>
      <c r="AE1261" s="9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>
        <v>10785996.99</v>
      </c>
      <c r="AR1261" s="7">
        <v>14580997.02</v>
      </c>
      <c r="AS1261" s="7">
        <v>1247438.57</v>
      </c>
      <c r="AT1261" s="7">
        <v>0</v>
      </c>
      <c r="AU1261" s="7">
        <v>12579022.619999999</v>
      </c>
      <c r="AV1261" s="7">
        <v>18225418.629999999</v>
      </c>
      <c r="AW1261" s="7">
        <v>1804205.07</v>
      </c>
      <c r="AX1261" s="7">
        <v>0</v>
      </c>
      <c r="AY1261" s="7">
        <v>15601942.130000001</v>
      </c>
      <c r="AZ1261" s="7">
        <v>18695163</v>
      </c>
      <c r="BA1261" s="7">
        <v>3202739.6</v>
      </c>
      <c r="BB1261" s="7">
        <v>0</v>
      </c>
      <c r="BC1261" s="7"/>
      <c r="BD1261" s="7"/>
      <c r="BE1261" s="7"/>
      <c r="BF1261" s="7"/>
    </row>
    <row r="1262" spans="1:58" hidden="1" x14ac:dyDescent="0.25">
      <c r="A1262" s="3" t="s">
        <v>52</v>
      </c>
      <c r="B1262" s="3" t="str">
        <f t="shared" si="466"/>
        <v>BA</v>
      </c>
      <c r="C1262" s="3" t="s">
        <v>1528</v>
      </c>
      <c r="D1262" s="3">
        <v>6</v>
      </c>
      <c r="E1262" s="11">
        <f t="shared" si="457"/>
        <v>0.30556959566346709</v>
      </c>
      <c r="F1262" s="11">
        <f t="shared" si="458"/>
        <v>0.69443040433653291</v>
      </c>
      <c r="G1262" s="7">
        <v>21.186508994951165</v>
      </c>
      <c r="H1262" s="11">
        <f t="shared" si="459"/>
        <v>0.2942511201568706</v>
      </c>
      <c r="I1262" s="7">
        <f t="shared" si="460"/>
        <v>-26037764.170229193</v>
      </c>
      <c r="J1262" s="7">
        <v>8242515.9400000004</v>
      </c>
      <c r="K1262" s="12">
        <v>0.13699999999999998</v>
      </c>
      <c r="L1262" s="7">
        <v>-970144.13</v>
      </c>
      <c r="M1262" s="10">
        <f t="shared" si="461"/>
        <v>0.11770000046854626</v>
      </c>
      <c r="N1262" s="12">
        <f t="shared" si="462"/>
        <v>0.25470000046854624</v>
      </c>
      <c r="O1262" s="7">
        <f t="shared" si="463"/>
        <v>-1562265.8502137514</v>
      </c>
      <c r="P1262" s="11">
        <f t="shared" si="464"/>
        <v>0.1895374982087995</v>
      </c>
      <c r="Q1262" s="12">
        <f t="shared" si="465"/>
        <v>0.32653749820879951</v>
      </c>
      <c r="R1262" s="12">
        <f t="shared" si="467"/>
        <v>7.1837497740253276E-2</v>
      </c>
      <c r="S1262" s="12">
        <f t="shared" si="468"/>
        <v>0.28204749747978397</v>
      </c>
      <c r="T1262" s="7">
        <f t="shared" si="470"/>
        <v>-36893808.710000001</v>
      </c>
      <c r="U1262" s="7">
        <f t="shared" si="471"/>
        <v>1532612.84</v>
      </c>
      <c r="V1262" s="7">
        <f t="shared" si="471"/>
        <v>25620182.5</v>
      </c>
      <c r="W1262" s="7">
        <f t="shared" si="471"/>
        <v>12806239.050000001</v>
      </c>
      <c r="X1262" s="7">
        <f t="shared" si="469"/>
        <v>0</v>
      </c>
      <c r="Y1262" s="7" t="str">
        <f t="shared" si="472"/>
        <v/>
      </c>
      <c r="Z1262" s="7" t="str">
        <f t="shared" si="473"/>
        <v/>
      </c>
      <c r="AA1262" s="7" t="str">
        <f t="shared" si="474"/>
        <v/>
      </c>
      <c r="AB1262" s="7" t="str">
        <f t="shared" si="474"/>
        <v/>
      </c>
      <c r="AC1262" s="8" t="str">
        <f t="shared" si="475"/>
        <v/>
      </c>
      <c r="AE1262" s="9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>
        <v>1532612.84</v>
      </c>
      <c r="AR1262" s="7">
        <v>25620182.5</v>
      </c>
      <c r="AS1262" s="7">
        <v>12806239.050000001</v>
      </c>
      <c r="AT1262" s="7">
        <v>0</v>
      </c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</row>
    <row r="1263" spans="1:58" hidden="1" x14ac:dyDescent="0.25">
      <c r="A1263" s="3" t="s">
        <v>432</v>
      </c>
      <c r="B1263" s="3" t="str">
        <f t="shared" si="466"/>
        <v>MG</v>
      </c>
      <c r="C1263" s="3" t="s">
        <v>1530</v>
      </c>
      <c r="D1263" s="3">
        <v>7</v>
      </c>
      <c r="E1263" s="11">
        <f t="shared" si="457"/>
        <v>0</v>
      </c>
      <c r="F1263" s="11">
        <f t="shared" si="458"/>
        <v>1</v>
      </c>
      <c r="G1263" s="7">
        <v>40.8830197726422</v>
      </c>
      <c r="H1263" s="11">
        <f t="shared" si="459"/>
        <v>0.81766039545284397</v>
      </c>
      <c r="I1263" s="7">
        <f t="shared" si="460"/>
        <v>-1697622.9179676699</v>
      </c>
      <c r="J1263" s="7">
        <v>3089328.97</v>
      </c>
      <c r="K1263" s="12">
        <v>0.1308</v>
      </c>
      <c r="L1263" s="7">
        <v>-119799.39</v>
      </c>
      <c r="M1263" s="10">
        <f t="shared" si="461"/>
        <v>3.8778450324764215E-2</v>
      </c>
      <c r="N1263" s="12">
        <f t="shared" si="462"/>
        <v>0.16957845032476421</v>
      </c>
      <c r="O1263" s="7">
        <f t="shared" si="463"/>
        <v>-101857.37507806018</v>
      </c>
      <c r="P1263" s="11">
        <f t="shared" si="464"/>
        <v>3.2970711784721385E-2</v>
      </c>
      <c r="Q1263" s="12">
        <f t="shared" si="465"/>
        <v>0.16377071178472138</v>
      </c>
      <c r="R1263" s="12">
        <f t="shared" si="467"/>
        <v>-5.8077385400428228E-3</v>
      </c>
      <c r="S1263" s="12">
        <f t="shared" si="468"/>
        <v>-3.4248093014886405E-2</v>
      </c>
      <c r="T1263" s="7">
        <f t="shared" si="470"/>
        <v>-9310225.9499999993</v>
      </c>
      <c r="U1263" s="7">
        <f t="shared" si="471"/>
        <v>5166834.0199999996</v>
      </c>
      <c r="V1263" s="7">
        <f t="shared" si="471"/>
        <v>12147910.279999999</v>
      </c>
      <c r="W1263" s="7">
        <f t="shared" si="471"/>
        <v>3981009.52</v>
      </c>
      <c r="X1263" s="7">
        <f t="shared" si="469"/>
        <v>1651859.83</v>
      </c>
      <c r="Y1263" s="7" t="str">
        <f t="shared" si="472"/>
        <v/>
      </c>
      <c r="Z1263" s="7" t="str">
        <f t="shared" si="473"/>
        <v/>
      </c>
      <c r="AA1263" s="7" t="str">
        <f t="shared" si="474"/>
        <v/>
      </c>
      <c r="AB1263" s="7" t="str">
        <f t="shared" si="474"/>
        <v/>
      </c>
      <c r="AC1263" s="8" t="str">
        <f t="shared" si="475"/>
        <v/>
      </c>
      <c r="AE1263" s="9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>
        <v>3857231.12</v>
      </c>
      <c r="AR1263" s="7">
        <v>4958775.95</v>
      </c>
      <c r="AS1263" s="7">
        <v>1192930.6299999999</v>
      </c>
      <c r="AT1263" s="7">
        <v>0</v>
      </c>
      <c r="AU1263" s="7">
        <v>4506217.84</v>
      </c>
      <c r="AV1263" s="7">
        <v>9969191.2699999996</v>
      </c>
      <c r="AW1263" s="7">
        <v>2772957.11</v>
      </c>
      <c r="AX1263" s="7">
        <v>0</v>
      </c>
      <c r="AY1263" s="7">
        <v>5166834.0199999996</v>
      </c>
      <c r="AZ1263" s="7">
        <v>12147910.279999999</v>
      </c>
      <c r="BA1263" s="7">
        <v>3981009.52</v>
      </c>
      <c r="BB1263" s="7">
        <v>1651859.83</v>
      </c>
      <c r="BC1263" s="7"/>
      <c r="BD1263" s="7"/>
      <c r="BE1263" s="7"/>
      <c r="BF1263" s="7"/>
    </row>
    <row r="1264" spans="1:58" hidden="1" x14ac:dyDescent="0.25">
      <c r="A1264" s="3" t="s">
        <v>1467</v>
      </c>
      <c r="B1264" s="3" t="str">
        <f t="shared" si="466"/>
        <v>SP</v>
      </c>
      <c r="C1264" s="3" t="s">
        <v>1530</v>
      </c>
      <c r="D1264" s="3">
        <v>5</v>
      </c>
      <c r="E1264" s="11">
        <f t="shared" si="457"/>
        <v>0</v>
      </c>
      <c r="F1264" s="11">
        <f t="shared" si="458"/>
        <v>1</v>
      </c>
      <c r="G1264" s="7">
        <v>23.621454757923889</v>
      </c>
      <c r="H1264" s="11">
        <f t="shared" si="459"/>
        <v>0.47242909515847775</v>
      </c>
      <c r="I1264" s="7">
        <f t="shared" si="460"/>
        <v>-84615578.735546529</v>
      </c>
      <c r="J1264" s="7">
        <v>45689351.280000001</v>
      </c>
      <c r="K1264" s="12">
        <v>0.11</v>
      </c>
      <c r="L1264" s="7">
        <v>-10570158.779999999</v>
      </c>
      <c r="M1264" s="10">
        <f t="shared" si="461"/>
        <v>0.23134841016285052</v>
      </c>
      <c r="N1264" s="12">
        <f t="shared" si="462"/>
        <v>0.3413484101628505</v>
      </c>
      <c r="O1264" s="7">
        <f t="shared" si="463"/>
        <v>-5076934.7241327912</v>
      </c>
      <c r="P1264" s="11">
        <f t="shared" si="464"/>
        <v>0.11111855567875314</v>
      </c>
      <c r="Q1264" s="12">
        <f t="shared" si="465"/>
        <v>0.22111855567875316</v>
      </c>
      <c r="R1264" s="12">
        <f t="shared" si="467"/>
        <v>-0.12022985448409734</v>
      </c>
      <c r="S1264" s="12">
        <f t="shared" si="468"/>
        <v>-0.35222034409575276</v>
      </c>
      <c r="T1264" s="7">
        <f t="shared" si="470"/>
        <v>-160387121.34999999</v>
      </c>
      <c r="U1264" s="7">
        <f t="shared" si="471"/>
        <v>213677312.69</v>
      </c>
      <c r="V1264" s="7">
        <f t="shared" si="471"/>
        <v>189964805.59999999</v>
      </c>
      <c r="W1264" s="7">
        <f t="shared" si="471"/>
        <v>184099628.44</v>
      </c>
      <c r="X1264" s="7">
        <f t="shared" si="469"/>
        <v>0</v>
      </c>
      <c r="Y1264" s="7" t="str">
        <f t="shared" si="472"/>
        <v/>
      </c>
      <c r="Z1264" s="7" t="str">
        <f t="shared" si="473"/>
        <v/>
      </c>
      <c r="AA1264" s="7" t="str">
        <f t="shared" si="474"/>
        <v/>
      </c>
      <c r="AB1264" s="7" t="str">
        <f t="shared" si="474"/>
        <v/>
      </c>
      <c r="AC1264" s="8" t="str">
        <f t="shared" si="475"/>
        <v/>
      </c>
      <c r="AE1264" s="9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>
        <v>145174982.25999999</v>
      </c>
      <c r="AR1264" s="7">
        <v>183879350.22</v>
      </c>
      <c r="AS1264" s="7">
        <v>122419393.63</v>
      </c>
      <c r="AT1264" s="7">
        <v>0</v>
      </c>
      <c r="AU1264" s="7">
        <v>159972380.28</v>
      </c>
      <c r="AV1264" s="7">
        <v>205124731.91</v>
      </c>
      <c r="AW1264" s="7">
        <v>154573251.78999999</v>
      </c>
      <c r="AX1264" s="7">
        <v>18854502.16</v>
      </c>
      <c r="AY1264" s="7">
        <v>213677312.69</v>
      </c>
      <c r="AZ1264" s="7">
        <v>189964805.59999999</v>
      </c>
      <c r="BA1264" s="7">
        <v>184099628.44</v>
      </c>
      <c r="BB1264" s="7">
        <v>0</v>
      </c>
      <c r="BC1264" s="7"/>
      <c r="BD1264" s="7"/>
      <c r="BE1264" s="7"/>
      <c r="BF1264" s="7"/>
    </row>
    <row r="1265" spans="1:58" hidden="1" x14ac:dyDescent="0.25">
      <c r="A1265" s="3" t="s">
        <v>1468</v>
      </c>
      <c r="B1265" s="3" t="str">
        <f t="shared" si="466"/>
        <v>SP</v>
      </c>
      <c r="C1265" s="3" t="s">
        <v>1530</v>
      </c>
      <c r="D1265" s="3">
        <v>3</v>
      </c>
      <c r="E1265" s="11">
        <f t="shared" si="457"/>
        <v>0.37635270688289113</v>
      </c>
      <c r="F1265" s="11">
        <f t="shared" si="458"/>
        <v>0.62364729311710887</v>
      </c>
      <c r="G1265" s="7">
        <v>51.320684314489874</v>
      </c>
      <c r="H1265" s="11">
        <f t="shared" si="459"/>
        <v>0.64012011707298555</v>
      </c>
      <c r="I1265" s="7">
        <f t="shared" si="460"/>
        <v>-509055528.46053624</v>
      </c>
      <c r="J1265" s="7">
        <v>270965616.32999998</v>
      </c>
      <c r="K1265" s="12">
        <v>0.11</v>
      </c>
      <c r="L1265" s="7">
        <v>-31946846.170000002</v>
      </c>
      <c r="M1265" s="10">
        <f t="shared" si="461"/>
        <v>0.11790000001731955</v>
      </c>
      <c r="N1265" s="12">
        <f t="shared" si="462"/>
        <v>0.22790000001731955</v>
      </c>
      <c r="O1265" s="7">
        <f t="shared" si="463"/>
        <v>-30543331.707632173</v>
      </c>
      <c r="P1265" s="11">
        <f t="shared" si="464"/>
        <v>0.11272032267900171</v>
      </c>
      <c r="Q1265" s="12">
        <f t="shared" si="465"/>
        <v>0.22272032267900171</v>
      </c>
      <c r="R1265" s="12">
        <f t="shared" si="467"/>
        <v>-5.1796773383178396E-3</v>
      </c>
      <c r="S1265" s="12">
        <f t="shared" si="468"/>
        <v>-2.2727851416955658E-2</v>
      </c>
      <c r="T1265" s="7">
        <f t="shared" si="470"/>
        <v>-1414515099.6500001</v>
      </c>
      <c r="U1265" s="7">
        <f t="shared" si="471"/>
        <v>339015902.41000003</v>
      </c>
      <c r="V1265" s="7">
        <f t="shared" si="471"/>
        <v>882158512.97000003</v>
      </c>
      <c r="W1265" s="7">
        <f t="shared" si="471"/>
        <v>871372489.09000003</v>
      </c>
      <c r="X1265" s="7">
        <f t="shared" si="469"/>
        <v>0</v>
      </c>
      <c r="Y1265" s="7" t="str">
        <f t="shared" si="472"/>
        <v/>
      </c>
      <c r="Z1265" s="7" t="str">
        <f t="shared" si="473"/>
        <v/>
      </c>
      <c r="AA1265" s="7" t="str">
        <f t="shared" si="474"/>
        <v/>
      </c>
      <c r="AB1265" s="7" t="str">
        <f t="shared" si="474"/>
        <v/>
      </c>
      <c r="AC1265" s="8" t="str">
        <f t="shared" si="475"/>
        <v/>
      </c>
      <c r="AE1265" s="9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>
        <v>251162293.99000001</v>
      </c>
      <c r="AR1265" s="7">
        <v>642720091.26999998</v>
      </c>
      <c r="AS1265" s="7">
        <v>646499063.16999996</v>
      </c>
      <c r="AT1265" s="7">
        <v>0</v>
      </c>
      <c r="AU1265" s="7">
        <v>289592966.77999997</v>
      </c>
      <c r="AV1265" s="7">
        <v>774770472.95000005</v>
      </c>
      <c r="AW1265" s="7">
        <v>761310853.00999999</v>
      </c>
      <c r="AX1265" s="7">
        <v>0</v>
      </c>
      <c r="AY1265" s="7">
        <v>339015902.41000003</v>
      </c>
      <c r="AZ1265" s="7">
        <v>882158512.97000003</v>
      </c>
      <c r="BA1265" s="7">
        <v>871372489.09000003</v>
      </c>
      <c r="BB1265" s="7">
        <v>0</v>
      </c>
      <c r="BC1265" s="7"/>
      <c r="BD1265" s="7"/>
      <c r="BE1265" s="7"/>
      <c r="BF1265" s="7"/>
    </row>
    <row r="1266" spans="1:58" hidden="1" x14ac:dyDescent="0.25">
      <c r="A1266" s="3" t="s">
        <v>942</v>
      </c>
      <c r="B1266" s="3" t="str">
        <f t="shared" si="466"/>
        <v>RN</v>
      </c>
      <c r="C1266" s="3" t="s">
        <v>1528</v>
      </c>
      <c r="D1266" s="3">
        <v>7</v>
      </c>
      <c r="E1266" s="11">
        <f t="shared" si="457"/>
        <v>0.25958767226156471</v>
      </c>
      <c r="F1266" s="11">
        <f t="shared" si="458"/>
        <v>0.74041232773843535</v>
      </c>
      <c r="G1266" s="7">
        <v>19.430789121802359</v>
      </c>
      <c r="H1266" s="11">
        <f t="shared" si="459"/>
        <v>0.28773591606936705</v>
      </c>
      <c r="I1266" s="7">
        <f t="shared" si="460"/>
        <v>-13371581.301851757</v>
      </c>
      <c r="J1266" s="7">
        <v>3856962.07</v>
      </c>
      <c r="K1266" s="12">
        <v>0.13750000000000001</v>
      </c>
      <c r="L1266" s="7">
        <v>-148667.56</v>
      </c>
      <c r="M1266" s="10">
        <f t="shared" si="461"/>
        <v>3.8545248125813177E-2</v>
      </c>
      <c r="N1266" s="12">
        <f t="shared" si="462"/>
        <v>0.17604524812581318</v>
      </c>
      <c r="O1266" s="7">
        <f t="shared" si="463"/>
        <v>-802294.87811110541</v>
      </c>
      <c r="P1266" s="11">
        <f t="shared" si="464"/>
        <v>0.20801212548898762</v>
      </c>
      <c r="Q1266" s="12">
        <f t="shared" si="465"/>
        <v>0.34551212548898763</v>
      </c>
      <c r="R1266" s="12">
        <f t="shared" si="467"/>
        <v>0.16946687736317445</v>
      </c>
      <c r="S1266" s="12">
        <f t="shared" si="468"/>
        <v>0.96263250026528735</v>
      </c>
      <c r="T1266" s="7">
        <f t="shared" si="470"/>
        <v>-18773347.700000003</v>
      </c>
      <c r="U1266" s="7">
        <f t="shared" si="471"/>
        <v>2078675.53</v>
      </c>
      <c r="V1266" s="7">
        <f t="shared" si="471"/>
        <v>13900018.07</v>
      </c>
      <c r="W1266" s="7">
        <f t="shared" si="471"/>
        <v>6952005.1600000001</v>
      </c>
      <c r="X1266" s="7">
        <f t="shared" si="469"/>
        <v>0</v>
      </c>
      <c r="Y1266" s="7" t="str">
        <f t="shared" si="472"/>
        <v/>
      </c>
      <c r="Z1266" s="7" t="str">
        <f t="shared" si="473"/>
        <v/>
      </c>
      <c r="AA1266" s="7" t="str">
        <f t="shared" si="474"/>
        <v/>
      </c>
      <c r="AB1266" s="7" t="str">
        <f t="shared" si="474"/>
        <v/>
      </c>
      <c r="AC1266" s="8" t="str">
        <f t="shared" si="475"/>
        <v/>
      </c>
      <c r="AE1266" s="9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>
        <v>500036.23</v>
      </c>
      <c r="AR1266" s="7">
        <v>13580055.039999999</v>
      </c>
      <c r="AS1266" s="7">
        <v>0</v>
      </c>
      <c r="AT1266" s="7">
        <v>0</v>
      </c>
      <c r="AU1266" s="7">
        <v>1325071.51</v>
      </c>
      <c r="AV1266" s="7">
        <v>14922776.550000001</v>
      </c>
      <c r="AW1266" s="7">
        <v>4474652.37</v>
      </c>
      <c r="AX1266" s="7">
        <v>0</v>
      </c>
      <c r="AY1266" s="7">
        <v>2078675.53</v>
      </c>
      <c r="AZ1266" s="7">
        <v>13900018.07</v>
      </c>
      <c r="BA1266" s="7">
        <v>6952005.1600000001</v>
      </c>
      <c r="BB1266" s="7">
        <v>0</v>
      </c>
      <c r="BC1266" s="7"/>
      <c r="BD1266" s="7"/>
      <c r="BE1266" s="7"/>
      <c r="BF1266" s="7"/>
    </row>
    <row r="1267" spans="1:58" hidden="1" x14ac:dyDescent="0.25">
      <c r="A1267" s="3" t="s">
        <v>1204</v>
      </c>
      <c r="B1267" s="3" t="str">
        <f t="shared" si="466"/>
        <v>RS</v>
      </c>
      <c r="C1267" s="3" t="s">
        <v>1529</v>
      </c>
      <c r="D1267" s="3">
        <v>7</v>
      </c>
      <c r="E1267" s="11">
        <f t="shared" si="457"/>
        <v>0</v>
      </c>
      <c r="F1267" s="11">
        <f t="shared" si="458"/>
        <v>1</v>
      </c>
      <c r="G1267" s="7">
        <v>8.1631392312401942</v>
      </c>
      <c r="H1267" s="11">
        <f t="shared" si="459"/>
        <v>0.1632627846248039</v>
      </c>
      <c r="I1267" s="7">
        <f t="shared" si="460"/>
        <v>-4672774.8270656401</v>
      </c>
      <c r="J1267" s="7">
        <v>4180597.15</v>
      </c>
      <c r="K1267" s="12">
        <v>0.1479</v>
      </c>
      <c r="L1267" s="7">
        <v>-232023.14</v>
      </c>
      <c r="M1267" s="10">
        <f t="shared" si="461"/>
        <v>5.5499999563459496E-2</v>
      </c>
      <c r="N1267" s="12">
        <f t="shared" si="462"/>
        <v>0.2033999995634595</v>
      </c>
      <c r="O1267" s="7">
        <f t="shared" si="463"/>
        <v>-280366.4896239384</v>
      </c>
      <c r="P1267" s="11">
        <f t="shared" si="464"/>
        <v>6.7063742227336687E-2</v>
      </c>
      <c r="Q1267" s="12">
        <f t="shared" si="465"/>
        <v>0.21496374222733669</v>
      </c>
      <c r="R1267" s="12">
        <f t="shared" si="467"/>
        <v>1.1563742663877191E-2</v>
      </c>
      <c r="S1267" s="12">
        <f t="shared" si="468"/>
        <v>5.6852225608139184E-2</v>
      </c>
      <c r="T1267" s="7">
        <f t="shared" si="470"/>
        <v>-5584518.9399999985</v>
      </c>
      <c r="U1267" s="7">
        <f t="shared" si="471"/>
        <v>16787600.600000001</v>
      </c>
      <c r="V1267" s="7">
        <f t="shared" si="471"/>
        <v>19431927</v>
      </c>
      <c r="W1267" s="7">
        <f t="shared" si="471"/>
        <v>5127888</v>
      </c>
      <c r="X1267" s="7">
        <f t="shared" si="469"/>
        <v>2187695.46</v>
      </c>
      <c r="Y1267" s="7" t="str">
        <f t="shared" si="472"/>
        <v/>
      </c>
      <c r="Z1267" s="7" t="str">
        <f t="shared" si="473"/>
        <v/>
      </c>
      <c r="AA1267" s="7" t="str">
        <f t="shared" si="474"/>
        <v/>
      </c>
      <c r="AB1267" s="7" t="str">
        <f t="shared" si="474"/>
        <v/>
      </c>
      <c r="AC1267" s="8" t="str">
        <f t="shared" si="475"/>
        <v/>
      </c>
      <c r="AE1267" s="9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>
        <v>11839359.960000001</v>
      </c>
      <c r="AR1267" s="7">
        <v>16283228.42</v>
      </c>
      <c r="AS1267" s="7">
        <v>4260948.4000000004</v>
      </c>
      <c r="AT1267" s="7">
        <v>1018135.32</v>
      </c>
      <c r="AU1267" s="7">
        <v>13680673.09</v>
      </c>
      <c r="AV1267" s="7">
        <v>17092085.09</v>
      </c>
      <c r="AW1267" s="7">
        <v>3936300.02</v>
      </c>
      <c r="AX1267" s="7">
        <v>1657472.03</v>
      </c>
      <c r="AY1267" s="7">
        <v>16787600.600000001</v>
      </c>
      <c r="AZ1267" s="7">
        <v>19431927</v>
      </c>
      <c r="BA1267" s="7">
        <v>5127888</v>
      </c>
      <c r="BB1267" s="7">
        <v>2187695.46</v>
      </c>
      <c r="BC1267" s="7"/>
      <c r="BD1267" s="7"/>
      <c r="BE1267" s="7"/>
      <c r="BF1267" s="7"/>
    </row>
    <row r="1268" spans="1:58" hidden="1" x14ac:dyDescent="0.25">
      <c r="A1268" s="3" t="s">
        <v>580</v>
      </c>
      <c r="B1268" s="3" t="str">
        <f t="shared" si="466"/>
        <v>PB</v>
      </c>
      <c r="C1268" s="3" t="s">
        <v>1528</v>
      </c>
      <c r="D1268" s="3">
        <v>7</v>
      </c>
      <c r="E1268" s="11">
        <f t="shared" si="457"/>
        <v>0.18715179392567791</v>
      </c>
      <c r="F1268" s="11">
        <f t="shared" si="458"/>
        <v>0.81284820607432207</v>
      </c>
      <c r="G1268" s="7">
        <v>19.467736140330526</v>
      </c>
      <c r="H1268" s="11">
        <f t="shared" si="459"/>
        <v>0.31648628795991829</v>
      </c>
      <c r="I1268" s="7">
        <f t="shared" si="460"/>
        <v>-13566500.803576853</v>
      </c>
      <c r="J1268" s="7">
        <v>3439632.63</v>
      </c>
      <c r="K1268" s="12">
        <v>0.11</v>
      </c>
      <c r="L1268" s="7">
        <v>-103188.98</v>
      </c>
      <c r="M1268" s="10">
        <f t="shared" si="461"/>
        <v>3.0000000319801594E-2</v>
      </c>
      <c r="N1268" s="12">
        <f t="shared" si="462"/>
        <v>0.14000000031980159</v>
      </c>
      <c r="O1268" s="7">
        <f t="shared" si="463"/>
        <v>-813990.04821461113</v>
      </c>
      <c r="P1268" s="11">
        <f t="shared" si="464"/>
        <v>0.23665028675303942</v>
      </c>
      <c r="Q1268" s="12">
        <f t="shared" si="465"/>
        <v>0.34665028675303944</v>
      </c>
      <c r="R1268" s="12">
        <f t="shared" si="467"/>
        <v>0.20665028643323785</v>
      </c>
      <c r="S1268" s="12">
        <f t="shared" si="468"/>
        <v>1.476073471151337</v>
      </c>
      <c r="T1268" s="7">
        <f t="shared" si="470"/>
        <v>-19848176.509999998</v>
      </c>
      <c r="U1268" s="7">
        <f t="shared" si="471"/>
        <v>225046.9</v>
      </c>
      <c r="V1268" s="7">
        <f t="shared" si="471"/>
        <v>16133554.67</v>
      </c>
      <c r="W1268" s="7">
        <f t="shared" si="471"/>
        <v>3939668.74</v>
      </c>
      <c r="X1268" s="7">
        <f t="shared" si="469"/>
        <v>0</v>
      </c>
      <c r="Y1268" s="7" t="str">
        <f t="shared" si="472"/>
        <v/>
      </c>
      <c r="Z1268" s="7" t="str">
        <f t="shared" si="473"/>
        <v/>
      </c>
      <c r="AA1268" s="7" t="str">
        <f t="shared" si="474"/>
        <v/>
      </c>
      <c r="AB1268" s="7" t="str">
        <f t="shared" si="474"/>
        <v/>
      </c>
      <c r="AC1268" s="8" t="str">
        <f t="shared" si="475"/>
        <v/>
      </c>
      <c r="AE1268" s="9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>
        <v>225046.9</v>
      </c>
      <c r="AV1268" s="7">
        <v>16133554.67</v>
      </c>
      <c r="AW1268" s="7">
        <v>3939668.74</v>
      </c>
      <c r="AX1268" s="7">
        <v>0</v>
      </c>
      <c r="AY1268" s="7"/>
      <c r="AZ1268" s="7"/>
      <c r="BA1268" s="7"/>
      <c r="BB1268" s="7"/>
      <c r="BC1268" s="7"/>
      <c r="BD1268" s="7"/>
      <c r="BE1268" s="7"/>
      <c r="BF1268" s="7"/>
    </row>
    <row r="1269" spans="1:58" hidden="1" x14ac:dyDescent="0.25">
      <c r="A1269" s="3" t="s">
        <v>737</v>
      </c>
      <c r="B1269" s="3" t="str">
        <f t="shared" si="466"/>
        <v>PI</v>
      </c>
      <c r="C1269" s="3" t="s">
        <v>1528</v>
      </c>
      <c r="D1269" s="3">
        <v>7</v>
      </c>
      <c r="E1269" s="11">
        <f t="shared" si="457"/>
        <v>0.13652103243554381</v>
      </c>
      <c r="F1269" s="11">
        <f t="shared" si="458"/>
        <v>0.86347896756445619</v>
      </c>
      <c r="G1269" s="7">
        <v>17.416030858176434</v>
      </c>
      <c r="H1269" s="11">
        <f t="shared" si="459"/>
        <v>0.30076752688977793</v>
      </c>
      <c r="I1269" s="7">
        <f t="shared" si="460"/>
        <v>-19787706.639270741</v>
      </c>
      <c r="J1269" s="7">
        <v>4277134.79</v>
      </c>
      <c r="K1269" s="12">
        <v>0.11869999999999999</v>
      </c>
      <c r="L1269" s="7">
        <v>-621039.97</v>
      </c>
      <c r="M1269" s="10">
        <f t="shared" si="461"/>
        <v>0.14519999964742752</v>
      </c>
      <c r="N1269" s="12">
        <f t="shared" si="462"/>
        <v>0.2638999996474275</v>
      </c>
      <c r="O1269" s="7">
        <f t="shared" si="463"/>
        <v>-1187262.3983562444</v>
      </c>
      <c r="P1269" s="11">
        <f t="shared" si="464"/>
        <v>0.27758358261986044</v>
      </c>
      <c r="Q1269" s="12">
        <f t="shared" si="465"/>
        <v>0.39628358261986041</v>
      </c>
      <c r="R1269" s="12">
        <f t="shared" si="467"/>
        <v>0.13238358297243291</v>
      </c>
      <c r="S1269" s="12">
        <f t="shared" si="468"/>
        <v>0.50164298275596231</v>
      </c>
      <c r="T1269" s="7">
        <f t="shared" si="470"/>
        <v>-28299181.459999997</v>
      </c>
      <c r="U1269" s="7">
        <f t="shared" si="471"/>
        <v>291327.53000000003</v>
      </c>
      <c r="V1269" s="7">
        <f t="shared" si="471"/>
        <v>24435747.989999998</v>
      </c>
      <c r="W1269" s="7">
        <f t="shared" si="471"/>
        <v>5925587.21</v>
      </c>
      <c r="X1269" s="7">
        <f t="shared" si="469"/>
        <v>1770826.21</v>
      </c>
      <c r="Y1269" s="7" t="str">
        <f t="shared" si="472"/>
        <v/>
      </c>
      <c r="Z1269" s="7" t="str">
        <f t="shared" si="473"/>
        <v/>
      </c>
      <c r="AA1269" s="7" t="str">
        <f t="shared" si="474"/>
        <v/>
      </c>
      <c r="AB1269" s="7" t="str">
        <f t="shared" si="474"/>
        <v/>
      </c>
      <c r="AC1269" s="8" t="str">
        <f t="shared" si="475"/>
        <v/>
      </c>
      <c r="AE1269" s="9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>
        <v>291327.53000000003</v>
      </c>
      <c r="AR1269" s="7">
        <v>24435747.989999998</v>
      </c>
      <c r="AS1269" s="7">
        <v>5925587.21</v>
      </c>
      <c r="AT1269" s="7">
        <v>1770826.21</v>
      </c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</row>
    <row r="1270" spans="1:58" hidden="1" x14ac:dyDescent="0.25">
      <c r="A1270" s="3" t="s">
        <v>681</v>
      </c>
      <c r="B1270" s="3" t="str">
        <f t="shared" si="466"/>
        <v>PE</v>
      </c>
      <c r="C1270" s="3" t="s">
        <v>1528</v>
      </c>
      <c r="D1270" s="3">
        <v>4</v>
      </c>
      <c r="E1270" s="11">
        <f t="shared" si="457"/>
        <v>0</v>
      </c>
      <c r="F1270" s="11">
        <f t="shared" si="458"/>
        <v>1</v>
      </c>
      <c r="G1270" s="7">
        <v>13.222236803057287</v>
      </c>
      <c r="H1270" s="11">
        <f t="shared" si="459"/>
        <v>0.26444473606114571</v>
      </c>
      <c r="I1270" s="7">
        <f t="shared" si="460"/>
        <v>-920238.52374193771</v>
      </c>
      <c r="J1270" s="7">
        <v>2578413.2880000006</v>
      </c>
      <c r="K1270" s="12">
        <v>0.1152</v>
      </c>
      <c r="L1270" s="7">
        <v>-183958.01</v>
      </c>
      <c r="M1270" s="10">
        <f t="shared" si="461"/>
        <v>7.1345432036107298E-2</v>
      </c>
      <c r="N1270" s="12">
        <f t="shared" si="462"/>
        <v>0.18654543203610729</v>
      </c>
      <c r="O1270" s="7">
        <f t="shared" si="463"/>
        <v>-55214.311424516258</v>
      </c>
      <c r="P1270" s="11">
        <f t="shared" si="464"/>
        <v>2.1414065650950928E-2</v>
      </c>
      <c r="Q1270" s="12">
        <f t="shared" si="465"/>
        <v>0.13661406565095091</v>
      </c>
      <c r="R1270" s="12">
        <f t="shared" si="467"/>
        <v>-4.9931366385156384E-2</v>
      </c>
      <c r="S1270" s="12">
        <f t="shared" si="468"/>
        <v>-0.26766330239323033</v>
      </c>
      <c r="T1270" s="7">
        <f t="shared" si="470"/>
        <v>-1251080.06</v>
      </c>
      <c r="U1270" s="7">
        <f t="shared" si="471"/>
        <v>2110110.73</v>
      </c>
      <c r="V1270" s="7">
        <f t="shared" si="471"/>
        <v>3361190.79</v>
      </c>
      <c r="W1270" s="7">
        <f t="shared" si="471"/>
        <v>0</v>
      </c>
      <c r="X1270" s="7">
        <f t="shared" si="469"/>
        <v>0</v>
      </c>
      <c r="Y1270" s="7">
        <f t="shared" si="472"/>
        <v>-210447380.6633333</v>
      </c>
      <c r="Z1270" s="7">
        <f t="shared" si="473"/>
        <v>-632266487.21000004</v>
      </c>
      <c r="AA1270" s="7">
        <f t="shared" si="474"/>
        <v>462172.61</v>
      </c>
      <c r="AB1270" s="7">
        <f t="shared" si="474"/>
        <v>429762815.35000002</v>
      </c>
      <c r="AC1270" s="8">
        <f t="shared" si="475"/>
        <v>202965844.47</v>
      </c>
      <c r="AE1270" s="9">
        <v>1372777.8</v>
      </c>
      <c r="AF1270" s="7">
        <v>401237272.44</v>
      </c>
      <c r="AG1270" s="7">
        <v>185132466.72</v>
      </c>
      <c r="AH1270" s="7">
        <v>462172.61</v>
      </c>
      <c r="AI1270" s="7">
        <v>429762815.35000002</v>
      </c>
      <c r="AJ1270" s="7">
        <v>202965844.47</v>
      </c>
      <c r="AK1270" s="7"/>
      <c r="AL1270" s="7"/>
      <c r="AM1270" s="7"/>
      <c r="AN1270" s="7"/>
      <c r="AO1270" s="7"/>
      <c r="AP1270" s="7"/>
      <c r="AQ1270" s="7">
        <v>526672.49</v>
      </c>
      <c r="AR1270" s="7">
        <v>3019742.28</v>
      </c>
      <c r="AS1270" s="7">
        <v>0</v>
      </c>
      <c r="AT1270" s="7">
        <v>0</v>
      </c>
      <c r="AU1270" s="7">
        <v>2110110.73</v>
      </c>
      <c r="AV1270" s="7">
        <v>3361190.79</v>
      </c>
      <c r="AW1270" s="7">
        <v>0</v>
      </c>
      <c r="AX1270" s="7">
        <v>0</v>
      </c>
      <c r="AY1270" s="7"/>
      <c r="AZ1270" s="7"/>
      <c r="BA1270" s="7"/>
      <c r="BB1270" s="7"/>
      <c r="BC1270" s="7"/>
      <c r="BD1270" s="7"/>
      <c r="BE1270" s="7"/>
      <c r="BF1270" s="7"/>
    </row>
    <row r="1271" spans="1:58" hidden="1" x14ac:dyDescent="0.25">
      <c r="A1271" s="3" t="s">
        <v>273</v>
      </c>
      <c r="B1271" s="3" t="str">
        <f t="shared" si="466"/>
        <v>MA</v>
      </c>
      <c r="C1271" s="3" t="s">
        <v>1528</v>
      </c>
      <c r="D1271" s="3">
        <v>2</v>
      </c>
      <c r="E1271" s="11">
        <f t="shared" si="457"/>
        <v>0</v>
      </c>
      <c r="F1271" s="11">
        <f t="shared" si="458"/>
        <v>1</v>
      </c>
      <c r="G1271" s="7">
        <v>14.828351179255261</v>
      </c>
      <c r="H1271" s="11">
        <f t="shared" si="459"/>
        <v>0.29656702358510523</v>
      </c>
      <c r="I1271" s="7">
        <f t="shared" si="460"/>
        <v>-41352376.631158762</v>
      </c>
      <c r="J1271" s="7">
        <v>301373266.82999998</v>
      </c>
      <c r="K1271" s="12">
        <v>0.11</v>
      </c>
      <c r="L1271" s="7">
        <v>0</v>
      </c>
      <c r="M1271" s="10">
        <f t="shared" si="461"/>
        <v>0</v>
      </c>
      <c r="N1271" s="12">
        <f t="shared" si="462"/>
        <v>0.11</v>
      </c>
      <c r="O1271" s="7">
        <f t="shared" si="463"/>
        <v>-2481142.5978695257</v>
      </c>
      <c r="P1271" s="11">
        <f t="shared" si="464"/>
        <v>8.232789271482065E-3</v>
      </c>
      <c r="Q1271" s="12">
        <f t="shared" si="465"/>
        <v>0.11823278927148206</v>
      </c>
      <c r="R1271" s="12">
        <f t="shared" si="467"/>
        <v>8.2327892714820633E-3</v>
      </c>
      <c r="S1271" s="12">
        <f t="shared" si="468"/>
        <v>7.4843538831655065E-2</v>
      </c>
      <c r="T1271" s="7">
        <f t="shared" si="470"/>
        <v>-58786519.849999957</v>
      </c>
      <c r="U1271" s="7">
        <f t="shared" si="471"/>
        <v>261207746.52000001</v>
      </c>
      <c r="V1271" s="7">
        <f t="shared" si="471"/>
        <v>304231581.52999997</v>
      </c>
      <c r="W1271" s="7">
        <f t="shared" si="471"/>
        <v>17272629.039999999</v>
      </c>
      <c r="X1271" s="7">
        <f t="shared" si="469"/>
        <v>1509944.2</v>
      </c>
      <c r="Y1271" s="7">
        <f t="shared" si="472"/>
        <v>-4107023979.0299997</v>
      </c>
      <c r="Z1271" s="7">
        <f t="shared" si="473"/>
        <v>-12347951869.889999</v>
      </c>
      <c r="AA1271" s="7">
        <f t="shared" si="474"/>
        <v>13439966.4</v>
      </c>
      <c r="AB1271" s="7">
        <f t="shared" si="474"/>
        <v>7912834253.3800001</v>
      </c>
      <c r="AC1271" s="8">
        <f t="shared" si="475"/>
        <v>4448557582.9099998</v>
      </c>
      <c r="AE1271" s="9">
        <v>0</v>
      </c>
      <c r="AF1271" s="7">
        <v>6880941698.6999998</v>
      </c>
      <c r="AG1271" s="7">
        <v>2751129686.5999999</v>
      </c>
      <c r="AH1271" s="7">
        <v>0</v>
      </c>
      <c r="AI1271" s="7">
        <v>9332058278.6599998</v>
      </c>
      <c r="AJ1271" s="7">
        <v>4053013855.8400002</v>
      </c>
      <c r="AK1271" s="7">
        <v>13439966.4</v>
      </c>
      <c r="AL1271" s="7">
        <v>7912834253.3800001</v>
      </c>
      <c r="AM1271" s="7">
        <v>4448557582.9099998</v>
      </c>
      <c r="AN1271" s="7"/>
      <c r="AO1271" s="7"/>
      <c r="AP1271" s="7"/>
      <c r="AQ1271" s="7">
        <v>152512742.75</v>
      </c>
      <c r="AR1271" s="7">
        <v>262324669.34</v>
      </c>
      <c r="AS1271" s="7">
        <v>0</v>
      </c>
      <c r="AT1271" s="7">
        <v>17800693.82</v>
      </c>
      <c r="AU1271" s="7">
        <v>207926209.69999999</v>
      </c>
      <c r="AV1271" s="7">
        <v>318280401.26999998</v>
      </c>
      <c r="AW1271" s="7">
        <v>4931499.46</v>
      </c>
      <c r="AX1271" s="7">
        <v>10878558.77</v>
      </c>
      <c r="AY1271" s="7">
        <v>261207746.52000001</v>
      </c>
      <c r="AZ1271" s="7">
        <v>304231581.52999997</v>
      </c>
      <c r="BA1271" s="7">
        <v>17272629.039999999</v>
      </c>
      <c r="BB1271" s="7">
        <v>1509944.2</v>
      </c>
      <c r="BC1271" s="7"/>
      <c r="BD1271" s="7"/>
      <c r="BE1271" s="7"/>
      <c r="BF1271" s="7"/>
    </row>
    <row r="1272" spans="1:58" hidden="1" x14ac:dyDescent="0.25">
      <c r="A1272" s="3" t="s">
        <v>240</v>
      </c>
      <c r="B1272" s="3" t="str">
        <f t="shared" si="466"/>
        <v>GO</v>
      </c>
      <c r="C1272" s="3" t="s">
        <v>1526</v>
      </c>
      <c r="D1272" s="3">
        <v>6</v>
      </c>
      <c r="E1272" s="11">
        <f t="shared" si="457"/>
        <v>0.58319030359694479</v>
      </c>
      <c r="F1272" s="11">
        <f t="shared" si="458"/>
        <v>0.41680969640305521</v>
      </c>
      <c r="G1272" s="7">
        <v>11.614223771292819</v>
      </c>
      <c r="H1272" s="11">
        <f t="shared" si="459"/>
        <v>9.6818421681394137E-2</v>
      </c>
      <c r="I1272" s="7">
        <f t="shared" si="460"/>
        <v>-134157521.03909822</v>
      </c>
      <c r="J1272" s="7">
        <v>20691274.583999999</v>
      </c>
      <c r="K1272" s="12">
        <v>0.11</v>
      </c>
      <c r="L1272" s="7">
        <v>-1384752.56</v>
      </c>
      <c r="M1272" s="10">
        <f t="shared" si="461"/>
        <v>6.6924468784092778E-2</v>
      </c>
      <c r="N1272" s="12">
        <f t="shared" si="462"/>
        <v>0.17692446878409279</v>
      </c>
      <c r="O1272" s="7">
        <f t="shared" si="463"/>
        <v>-8049451.2623458924</v>
      </c>
      <c r="P1272" s="11">
        <f t="shared" si="464"/>
        <v>0.38902636131320373</v>
      </c>
      <c r="Q1272" s="12">
        <f t="shared" si="465"/>
        <v>0.49902636131320371</v>
      </c>
      <c r="R1272" s="12">
        <f t="shared" si="467"/>
        <v>0.32210189252911092</v>
      </c>
      <c r="S1272" s="12">
        <f t="shared" si="468"/>
        <v>1.8205615918631541</v>
      </c>
      <c r="T1272" s="7">
        <f t="shared" si="470"/>
        <v>-148538814.63</v>
      </c>
      <c r="U1272" s="7">
        <f t="shared" si="471"/>
        <v>3397449.69</v>
      </c>
      <c r="V1272" s="7">
        <f t="shared" si="471"/>
        <v>61912418.229999997</v>
      </c>
      <c r="W1272" s="7">
        <f t="shared" si="471"/>
        <v>90023846.090000004</v>
      </c>
      <c r="X1272" s="7">
        <f t="shared" si="469"/>
        <v>0</v>
      </c>
      <c r="Y1272" s="7" t="str">
        <f t="shared" si="472"/>
        <v/>
      </c>
      <c r="Z1272" s="7" t="str">
        <f t="shared" si="473"/>
        <v/>
      </c>
      <c r="AA1272" s="7" t="str">
        <f t="shared" si="474"/>
        <v/>
      </c>
      <c r="AB1272" s="7" t="str">
        <f t="shared" si="474"/>
        <v/>
      </c>
      <c r="AC1272" s="8" t="str">
        <f t="shared" si="475"/>
        <v/>
      </c>
      <c r="AE1272" s="9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>
        <v>3393382.04</v>
      </c>
      <c r="AR1272" s="7">
        <v>46567853.390000001</v>
      </c>
      <c r="AS1272" s="7">
        <v>57211938.710000001</v>
      </c>
      <c r="AT1272" s="7">
        <v>0</v>
      </c>
      <c r="AU1272" s="7">
        <v>4749904.22</v>
      </c>
      <c r="AV1272" s="7">
        <v>57004239.670000002</v>
      </c>
      <c r="AW1272" s="7">
        <v>70688116.040000007</v>
      </c>
      <c r="AX1272" s="7">
        <v>0</v>
      </c>
      <c r="AY1272" s="7">
        <v>3397449.69</v>
      </c>
      <c r="AZ1272" s="7">
        <v>61912418.229999997</v>
      </c>
      <c r="BA1272" s="7">
        <v>90023846.090000004</v>
      </c>
      <c r="BB1272" s="7">
        <v>0</v>
      </c>
      <c r="BC1272" s="7"/>
      <c r="BD1272" s="7"/>
      <c r="BE1272" s="7"/>
      <c r="BF1272" s="7"/>
    </row>
    <row r="1273" spans="1:58" hidden="1" x14ac:dyDescent="0.25">
      <c r="A1273" s="3" t="s">
        <v>241</v>
      </c>
      <c r="B1273" s="3" t="str">
        <f t="shared" si="466"/>
        <v>GO</v>
      </c>
      <c r="C1273" s="3" t="s">
        <v>1526</v>
      </c>
      <c r="D1273" s="3">
        <v>7</v>
      </c>
      <c r="E1273" s="11">
        <f t="shared" si="457"/>
        <v>0</v>
      </c>
      <c r="F1273" s="11">
        <f t="shared" si="458"/>
        <v>1</v>
      </c>
      <c r="G1273" s="7">
        <v>21.054291063479674</v>
      </c>
      <c r="H1273" s="11">
        <f t="shared" si="459"/>
        <v>0.42108582126959349</v>
      </c>
      <c r="I1273" s="7">
        <f t="shared" si="460"/>
        <v>-10349525.546243187</v>
      </c>
      <c r="J1273" s="7">
        <v>4744110.46</v>
      </c>
      <c r="K1273" s="12">
        <v>0.13</v>
      </c>
      <c r="L1273" s="7">
        <v>-172205.28</v>
      </c>
      <c r="M1273" s="10">
        <f t="shared" si="461"/>
        <v>3.6298750092762386E-2</v>
      </c>
      <c r="N1273" s="12">
        <f t="shared" si="462"/>
        <v>0.1662987500927624</v>
      </c>
      <c r="O1273" s="7">
        <f t="shared" si="463"/>
        <v>-620971.53277459124</v>
      </c>
      <c r="P1273" s="11">
        <f t="shared" si="464"/>
        <v>0.13089314382755565</v>
      </c>
      <c r="Q1273" s="12">
        <f t="shared" si="465"/>
        <v>0.26089314382755568</v>
      </c>
      <c r="R1273" s="12">
        <f t="shared" si="467"/>
        <v>9.4594393734793281E-2</v>
      </c>
      <c r="S1273" s="12">
        <f t="shared" si="468"/>
        <v>0.5688220367382677</v>
      </c>
      <c r="T1273" s="7">
        <f t="shared" si="470"/>
        <v>-17877478.09</v>
      </c>
      <c r="U1273" s="7">
        <f t="shared" si="471"/>
        <v>5949598.5899999999</v>
      </c>
      <c r="V1273" s="7">
        <f t="shared" si="471"/>
        <v>18455622.350000001</v>
      </c>
      <c r="W1273" s="7">
        <f t="shared" si="471"/>
        <v>7939773.9500000002</v>
      </c>
      <c r="X1273" s="7">
        <f t="shared" si="469"/>
        <v>2568319.62</v>
      </c>
      <c r="Y1273" s="7" t="str">
        <f t="shared" si="472"/>
        <v/>
      </c>
      <c r="Z1273" s="7" t="str">
        <f t="shared" si="473"/>
        <v/>
      </c>
      <c r="AA1273" s="7" t="str">
        <f t="shared" si="474"/>
        <v/>
      </c>
      <c r="AB1273" s="7" t="str">
        <f t="shared" si="474"/>
        <v/>
      </c>
      <c r="AC1273" s="8" t="str">
        <f t="shared" si="475"/>
        <v/>
      </c>
      <c r="AE1273" s="9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>
        <v>3569497.1</v>
      </c>
      <c r="AR1273" s="7">
        <v>10939809.300000001</v>
      </c>
      <c r="AS1273" s="7">
        <v>2571978.87</v>
      </c>
      <c r="AT1273" s="7">
        <v>2493082.44</v>
      </c>
      <c r="AU1273" s="7">
        <v>4617428.08</v>
      </c>
      <c r="AV1273" s="7">
        <v>11813988.66</v>
      </c>
      <c r="AW1273" s="7">
        <v>8915284.8399999999</v>
      </c>
      <c r="AX1273" s="7">
        <v>2593206.0099999998</v>
      </c>
      <c r="AY1273" s="7">
        <v>5949598.5899999999</v>
      </c>
      <c r="AZ1273" s="7">
        <v>18455622.350000001</v>
      </c>
      <c r="BA1273" s="7">
        <v>7939773.9500000002</v>
      </c>
      <c r="BB1273" s="7">
        <v>2568319.62</v>
      </c>
      <c r="BC1273" s="7"/>
      <c r="BD1273" s="7"/>
      <c r="BE1273" s="7"/>
      <c r="BF1273" s="7"/>
    </row>
    <row r="1274" spans="1:58" hidden="1" x14ac:dyDescent="0.25">
      <c r="A1274" s="3" t="s">
        <v>30</v>
      </c>
      <c r="B1274" s="3" t="str">
        <f t="shared" si="466"/>
        <v>AL</v>
      </c>
      <c r="C1274" s="3" t="s">
        <v>1528</v>
      </c>
      <c r="D1274" s="3">
        <v>6</v>
      </c>
      <c r="E1274" s="11">
        <f t="shared" si="457"/>
        <v>0.44359869191022283</v>
      </c>
      <c r="F1274" s="11">
        <f t="shared" si="458"/>
        <v>0.55640130808977717</v>
      </c>
      <c r="G1274" s="7">
        <v>54.766213463442966</v>
      </c>
      <c r="H1274" s="11">
        <f t="shared" si="459"/>
        <v>0.60943985620367269</v>
      </c>
      <c r="I1274" s="7">
        <f t="shared" si="460"/>
        <v>-85180063.713219047</v>
      </c>
      <c r="J1274" s="7">
        <v>29617734.239999998</v>
      </c>
      <c r="K1274" s="12">
        <v>0.11</v>
      </c>
      <c r="L1274" s="7">
        <v>-592354.68000000005</v>
      </c>
      <c r="M1274" s="10">
        <f t="shared" si="461"/>
        <v>1.9999999837934938E-2</v>
      </c>
      <c r="N1274" s="12">
        <f t="shared" si="462"/>
        <v>0.12999999983793495</v>
      </c>
      <c r="O1274" s="7">
        <f t="shared" si="463"/>
        <v>-5110803.8227931429</v>
      </c>
      <c r="P1274" s="11">
        <f t="shared" si="464"/>
        <v>0.17255890613978117</v>
      </c>
      <c r="Q1274" s="12">
        <f t="shared" si="465"/>
        <v>0.28255890613978119</v>
      </c>
      <c r="R1274" s="12">
        <f t="shared" si="467"/>
        <v>0.15255890630184624</v>
      </c>
      <c r="S1274" s="12">
        <f t="shared" si="468"/>
        <v>1.1735300499387264</v>
      </c>
      <c r="T1274" s="7">
        <f t="shared" si="470"/>
        <v>-218097174.19</v>
      </c>
      <c r="U1274" s="7">
        <f t="shared" si="471"/>
        <v>14326176.27</v>
      </c>
      <c r="V1274" s="7">
        <f t="shared" si="471"/>
        <v>121349553.01000001</v>
      </c>
      <c r="W1274" s="7">
        <f t="shared" si="471"/>
        <v>111073797.45</v>
      </c>
      <c r="X1274" s="7">
        <f t="shared" si="469"/>
        <v>0</v>
      </c>
      <c r="Y1274" s="7" t="str">
        <f t="shared" si="472"/>
        <v/>
      </c>
      <c r="Z1274" s="7" t="str">
        <f t="shared" si="473"/>
        <v/>
      </c>
      <c r="AA1274" s="7" t="str">
        <f t="shared" si="474"/>
        <v/>
      </c>
      <c r="AB1274" s="7" t="str">
        <f t="shared" si="474"/>
        <v/>
      </c>
      <c r="AC1274" s="8" t="str">
        <f t="shared" si="475"/>
        <v/>
      </c>
      <c r="AE1274" s="9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>
        <v>0</v>
      </c>
      <c r="AV1274" s="7">
        <v>53274368.009999998</v>
      </c>
      <c r="AW1274" s="7">
        <v>85747175</v>
      </c>
      <c r="AX1274" s="7">
        <v>0</v>
      </c>
      <c r="AY1274" s="7">
        <v>14326176.27</v>
      </c>
      <c r="AZ1274" s="7">
        <v>121349553.01000001</v>
      </c>
      <c r="BA1274" s="7">
        <v>111073797.45</v>
      </c>
      <c r="BB1274" s="7">
        <v>0</v>
      </c>
      <c r="BC1274" s="7"/>
      <c r="BD1274" s="7"/>
      <c r="BE1274" s="7"/>
      <c r="BF1274" s="7"/>
    </row>
    <row r="1275" spans="1:58" hidden="1" x14ac:dyDescent="0.25">
      <c r="A1275" s="3" t="s">
        <v>1205</v>
      </c>
      <c r="B1275" s="3" t="str">
        <f t="shared" si="466"/>
        <v>RS</v>
      </c>
      <c r="C1275" s="3" t="s">
        <v>1529</v>
      </c>
      <c r="D1275" s="3">
        <v>6</v>
      </c>
      <c r="E1275" s="11">
        <f t="shared" si="457"/>
        <v>0.25037505232508661</v>
      </c>
      <c r="F1275" s="11">
        <f t="shared" si="458"/>
        <v>0.74962494767491339</v>
      </c>
      <c r="G1275" s="7">
        <v>12.078191230793598</v>
      </c>
      <c r="H1275" s="11">
        <f t="shared" si="459"/>
        <v>0.18108226938782498</v>
      </c>
      <c r="I1275" s="7">
        <f t="shared" si="460"/>
        <v>-131308036.9092315</v>
      </c>
      <c r="J1275" s="7">
        <v>28000010.828571439</v>
      </c>
      <c r="K1275" s="12">
        <v>0.11</v>
      </c>
      <c r="L1275" s="7">
        <v>-7956608.0199999996</v>
      </c>
      <c r="M1275" s="10">
        <f t="shared" si="461"/>
        <v>0.28416446224660069</v>
      </c>
      <c r="N1275" s="12">
        <f t="shared" si="462"/>
        <v>0.39416446224660068</v>
      </c>
      <c r="O1275" s="7">
        <f t="shared" si="463"/>
        <v>-7878482.2145538898</v>
      </c>
      <c r="P1275" s="11">
        <f t="shared" si="464"/>
        <v>0.28137425598830923</v>
      </c>
      <c r="Q1275" s="12">
        <f t="shared" si="465"/>
        <v>0.39137425598830922</v>
      </c>
      <c r="R1275" s="12">
        <f t="shared" si="467"/>
        <v>-2.7902062582914611E-3</v>
      </c>
      <c r="S1275" s="12">
        <f t="shared" si="468"/>
        <v>-7.0787869672173098E-3</v>
      </c>
      <c r="T1275" s="7">
        <f t="shared" si="470"/>
        <v>-160343380.05000001</v>
      </c>
      <c r="U1275" s="7">
        <f t="shared" si="471"/>
        <v>53082758.469999999</v>
      </c>
      <c r="V1275" s="7">
        <f t="shared" si="471"/>
        <v>120197397.88</v>
      </c>
      <c r="W1275" s="7">
        <f t="shared" si="471"/>
        <v>93228740.640000001</v>
      </c>
      <c r="X1275" s="7">
        <f t="shared" si="469"/>
        <v>0</v>
      </c>
      <c r="Y1275" s="7" t="str">
        <f t="shared" si="472"/>
        <v/>
      </c>
      <c r="Z1275" s="7" t="str">
        <f t="shared" si="473"/>
        <v/>
      </c>
      <c r="AA1275" s="7" t="str">
        <f t="shared" si="474"/>
        <v/>
      </c>
      <c r="AB1275" s="7" t="str">
        <f t="shared" si="474"/>
        <v/>
      </c>
      <c r="AC1275" s="8" t="str">
        <f t="shared" si="475"/>
        <v/>
      </c>
      <c r="AE1275" s="9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>
        <v>36025410.57</v>
      </c>
      <c r="AR1275" s="7">
        <v>93010335.700000003</v>
      </c>
      <c r="AS1275" s="7">
        <v>66100592.520000003</v>
      </c>
      <c r="AT1275" s="7">
        <v>5990773.0099999998</v>
      </c>
      <c r="AU1275" s="7">
        <v>44134256.719999999</v>
      </c>
      <c r="AV1275" s="7">
        <v>102937083.95</v>
      </c>
      <c r="AW1275" s="7">
        <v>74145832.390000001</v>
      </c>
      <c r="AX1275" s="7">
        <v>5152104.12</v>
      </c>
      <c r="AY1275" s="7">
        <v>53082758.469999999</v>
      </c>
      <c r="AZ1275" s="7">
        <v>120197397.88</v>
      </c>
      <c r="BA1275" s="7">
        <v>93228740.640000001</v>
      </c>
      <c r="BB1275" s="7">
        <v>0</v>
      </c>
      <c r="BC1275" s="7"/>
      <c r="BD1275" s="7"/>
      <c r="BE1275" s="7"/>
      <c r="BF1275" s="7"/>
    </row>
    <row r="1276" spans="1:58" hidden="1" x14ac:dyDescent="0.25">
      <c r="A1276" s="3" t="s">
        <v>1469</v>
      </c>
      <c r="B1276" s="3" t="str">
        <f t="shared" si="466"/>
        <v>SP</v>
      </c>
      <c r="C1276" s="3" t="s">
        <v>1530</v>
      </c>
      <c r="D1276" s="3">
        <v>6</v>
      </c>
      <c r="E1276" s="11">
        <f t="shared" si="457"/>
        <v>0.26570286963020462</v>
      </c>
      <c r="F1276" s="11">
        <f t="shared" si="458"/>
        <v>0.73429713036979538</v>
      </c>
      <c r="G1276" s="7">
        <v>15.244044176145666</v>
      </c>
      <c r="H1276" s="11">
        <f t="shared" si="459"/>
        <v>0.22387315787548306</v>
      </c>
      <c r="I1276" s="7">
        <f t="shared" si="460"/>
        <v>-86504585.06597966</v>
      </c>
      <c r="J1276" s="7">
        <v>24656384.717142861</v>
      </c>
      <c r="K1276" s="12">
        <v>0.11</v>
      </c>
      <c r="L1276" s="7">
        <v>-5622997.7199999997</v>
      </c>
      <c r="M1276" s="10">
        <f t="shared" si="461"/>
        <v>0.22805442827514344</v>
      </c>
      <c r="N1276" s="12">
        <f t="shared" si="462"/>
        <v>0.33805442827514343</v>
      </c>
      <c r="O1276" s="7">
        <f t="shared" si="463"/>
        <v>-5190275.103958779</v>
      </c>
      <c r="P1276" s="11">
        <f t="shared" si="464"/>
        <v>0.21050430399677098</v>
      </c>
      <c r="Q1276" s="12">
        <f t="shared" si="465"/>
        <v>0.32050430399677099</v>
      </c>
      <c r="R1276" s="12">
        <f t="shared" si="467"/>
        <v>-1.7550124278372436E-2</v>
      </c>
      <c r="S1276" s="12">
        <f t="shared" si="468"/>
        <v>-5.1915084703722192E-2</v>
      </c>
      <c r="T1276" s="7">
        <f t="shared" si="470"/>
        <v>-111456762.44</v>
      </c>
      <c r="U1276" s="7">
        <f t="shared" si="471"/>
        <v>74031923.359999999</v>
      </c>
      <c r="V1276" s="7">
        <f t="shared" si="471"/>
        <v>81842380.819999993</v>
      </c>
      <c r="W1276" s="7">
        <f t="shared" si="471"/>
        <v>103646304.98</v>
      </c>
      <c r="X1276" s="7">
        <f t="shared" si="469"/>
        <v>0</v>
      </c>
      <c r="Y1276" s="7" t="str">
        <f t="shared" si="472"/>
        <v/>
      </c>
      <c r="Z1276" s="7" t="str">
        <f t="shared" si="473"/>
        <v/>
      </c>
      <c r="AA1276" s="7" t="str">
        <f t="shared" si="474"/>
        <v/>
      </c>
      <c r="AB1276" s="7" t="str">
        <f t="shared" si="474"/>
        <v/>
      </c>
      <c r="AC1276" s="8" t="str">
        <f t="shared" si="475"/>
        <v/>
      </c>
      <c r="AE1276" s="9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>
        <v>59302764.380000003</v>
      </c>
      <c r="AR1276" s="7">
        <v>79662658.799999997</v>
      </c>
      <c r="AS1276" s="7">
        <v>73320122.890000001</v>
      </c>
      <c r="AT1276" s="7">
        <v>0</v>
      </c>
      <c r="AU1276" s="7">
        <v>63443780</v>
      </c>
      <c r="AV1276" s="7">
        <v>69818749.150000006</v>
      </c>
      <c r="AW1276" s="7">
        <v>83386282.549999997</v>
      </c>
      <c r="AX1276" s="7">
        <v>0</v>
      </c>
      <c r="AY1276" s="7">
        <v>74031923.359999999</v>
      </c>
      <c r="AZ1276" s="7">
        <v>81842380.819999993</v>
      </c>
      <c r="BA1276" s="7">
        <v>103646304.98</v>
      </c>
      <c r="BB1276" s="7">
        <v>0</v>
      </c>
      <c r="BC1276" s="7"/>
      <c r="BD1276" s="7"/>
      <c r="BE1276" s="7"/>
      <c r="BF1276" s="7"/>
    </row>
    <row r="1277" spans="1:58" hidden="1" x14ac:dyDescent="0.25">
      <c r="A1277" s="3" t="s">
        <v>1206</v>
      </c>
      <c r="B1277" s="3" t="str">
        <f t="shared" si="466"/>
        <v>RS</v>
      </c>
      <c r="C1277" s="3" t="s">
        <v>1529</v>
      </c>
      <c r="D1277" s="3">
        <v>6</v>
      </c>
      <c r="E1277" s="11">
        <f t="shared" si="457"/>
        <v>0</v>
      </c>
      <c r="F1277" s="11">
        <f t="shared" si="458"/>
        <v>1</v>
      </c>
      <c r="G1277" s="7">
        <v>18.727067642291239</v>
      </c>
      <c r="H1277" s="11">
        <f t="shared" si="459"/>
        <v>0.37454135284582479</v>
      </c>
      <c r="I1277" s="7">
        <f t="shared" si="460"/>
        <v>-24898577.823066466</v>
      </c>
      <c r="J1277" s="7">
        <v>21171109.945714287</v>
      </c>
      <c r="K1277" s="12">
        <v>0.11</v>
      </c>
      <c r="L1277" s="7">
        <v>-1744893.36</v>
      </c>
      <c r="M1277" s="10">
        <f t="shared" si="461"/>
        <v>8.241860556551607E-2</v>
      </c>
      <c r="N1277" s="12">
        <f t="shared" si="462"/>
        <v>0.19241860556551607</v>
      </c>
      <c r="O1277" s="7">
        <f t="shared" si="463"/>
        <v>-1493914.6693839878</v>
      </c>
      <c r="P1277" s="11">
        <f t="shared" si="464"/>
        <v>7.0563833129892381E-2</v>
      </c>
      <c r="Q1277" s="12">
        <f t="shared" si="465"/>
        <v>0.18056383312989238</v>
      </c>
      <c r="R1277" s="12">
        <f t="shared" si="467"/>
        <v>-1.1854772435623689E-2</v>
      </c>
      <c r="S1277" s="12">
        <f t="shared" si="468"/>
        <v>-6.1609283576204321E-2</v>
      </c>
      <c r="T1277" s="7">
        <f t="shared" si="470"/>
        <v>-39808511.620000005</v>
      </c>
      <c r="U1277" s="7">
        <f t="shared" si="471"/>
        <v>80755855.090000004</v>
      </c>
      <c r="V1277" s="7">
        <f t="shared" si="471"/>
        <v>87648595.650000006</v>
      </c>
      <c r="W1277" s="7">
        <f t="shared" si="471"/>
        <v>33281797.350000001</v>
      </c>
      <c r="X1277" s="7">
        <f t="shared" si="469"/>
        <v>366026.29</v>
      </c>
      <c r="Y1277" s="7" t="str">
        <f t="shared" si="472"/>
        <v/>
      </c>
      <c r="Z1277" s="7" t="str">
        <f t="shared" si="473"/>
        <v/>
      </c>
      <c r="AA1277" s="7" t="str">
        <f t="shared" si="474"/>
        <v/>
      </c>
      <c r="AB1277" s="7" t="str">
        <f t="shared" si="474"/>
        <v/>
      </c>
      <c r="AC1277" s="8" t="str">
        <f t="shared" si="475"/>
        <v/>
      </c>
      <c r="AE1277" s="9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>
        <v>57800054.509999998</v>
      </c>
      <c r="AR1277" s="7">
        <v>70613120.219999999</v>
      </c>
      <c r="AS1277" s="7">
        <v>18112775.239999998</v>
      </c>
      <c r="AT1277" s="7">
        <v>632227.32999999996</v>
      </c>
      <c r="AU1277" s="7">
        <v>67318170.620000005</v>
      </c>
      <c r="AV1277" s="7">
        <v>78903943.129999995</v>
      </c>
      <c r="AW1277" s="7">
        <v>24851166.780000001</v>
      </c>
      <c r="AX1277" s="7">
        <v>638799.15</v>
      </c>
      <c r="AY1277" s="7">
        <v>80755855.090000004</v>
      </c>
      <c r="AZ1277" s="7">
        <v>87648595.650000006</v>
      </c>
      <c r="BA1277" s="7">
        <v>33281797.350000001</v>
      </c>
      <c r="BB1277" s="7">
        <v>366026.29</v>
      </c>
      <c r="BC1277" s="7"/>
      <c r="BD1277" s="7"/>
      <c r="BE1277" s="7"/>
      <c r="BF1277" s="7"/>
    </row>
    <row r="1278" spans="1:58" hidden="1" x14ac:dyDescent="0.25">
      <c r="A1278" s="3" t="s">
        <v>1207</v>
      </c>
      <c r="B1278" s="3" t="str">
        <f t="shared" si="466"/>
        <v>RS</v>
      </c>
      <c r="C1278" s="3" t="s">
        <v>1529</v>
      </c>
      <c r="D1278" s="3">
        <v>7</v>
      </c>
      <c r="E1278" s="11">
        <f t="shared" si="457"/>
        <v>0.12414908605452857</v>
      </c>
      <c r="F1278" s="11">
        <f t="shared" si="458"/>
        <v>0.87585091394547143</v>
      </c>
      <c r="G1278" s="7">
        <v>11.806862742121544</v>
      </c>
      <c r="H1278" s="11">
        <f t="shared" si="459"/>
        <v>0.20682103047031777</v>
      </c>
      <c r="I1278" s="7">
        <f t="shared" si="460"/>
        <v>-20228512.377530891</v>
      </c>
      <c r="J1278" s="7">
        <v>5814044.75</v>
      </c>
      <c r="K1278" s="12">
        <v>0.122</v>
      </c>
      <c r="L1278" s="7">
        <v>-1302346.02</v>
      </c>
      <c r="M1278" s="10">
        <f t="shared" si="461"/>
        <v>0.22399999931201081</v>
      </c>
      <c r="N1278" s="12">
        <f t="shared" si="462"/>
        <v>0.34599999931201081</v>
      </c>
      <c r="O1278" s="7">
        <f t="shared" si="463"/>
        <v>-1213710.7426518535</v>
      </c>
      <c r="P1278" s="11">
        <f t="shared" si="464"/>
        <v>0.20875497090934042</v>
      </c>
      <c r="Q1278" s="12">
        <f t="shared" si="465"/>
        <v>0.33075497090934042</v>
      </c>
      <c r="R1278" s="12">
        <f t="shared" si="467"/>
        <v>-1.5245028402670391E-2</v>
      </c>
      <c r="S1278" s="12">
        <f t="shared" si="468"/>
        <v>-4.4060775817872044E-2</v>
      </c>
      <c r="T1278" s="7">
        <f t="shared" si="470"/>
        <v>-25503087.140000001</v>
      </c>
      <c r="U1278" s="7">
        <f t="shared" si="471"/>
        <v>13273485.279999999</v>
      </c>
      <c r="V1278" s="7">
        <f t="shared" si="471"/>
        <v>22336902.18</v>
      </c>
      <c r="W1278" s="7">
        <f t="shared" si="471"/>
        <v>16619306.42</v>
      </c>
      <c r="X1278" s="7">
        <f t="shared" si="469"/>
        <v>179636.18</v>
      </c>
      <c r="Y1278" s="7" t="str">
        <f t="shared" si="472"/>
        <v/>
      </c>
      <c r="Z1278" s="7" t="str">
        <f t="shared" si="473"/>
        <v/>
      </c>
      <c r="AA1278" s="7" t="str">
        <f t="shared" si="474"/>
        <v/>
      </c>
      <c r="AB1278" s="7" t="str">
        <f t="shared" si="474"/>
        <v/>
      </c>
      <c r="AC1278" s="8" t="str">
        <f t="shared" si="475"/>
        <v/>
      </c>
      <c r="AE1278" s="9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>
        <v>8792966.3399999999</v>
      </c>
      <c r="AR1278" s="7">
        <v>18102515.100000001</v>
      </c>
      <c r="AS1278" s="7">
        <v>12282706.52</v>
      </c>
      <c r="AT1278" s="7">
        <v>225147.86</v>
      </c>
      <c r="AU1278" s="7">
        <v>10432905.25</v>
      </c>
      <c r="AV1278" s="7">
        <v>20350694.629999999</v>
      </c>
      <c r="AW1278" s="7">
        <v>14604386.02</v>
      </c>
      <c r="AX1278" s="7">
        <v>359222.52</v>
      </c>
      <c r="AY1278" s="7">
        <v>13273485.279999999</v>
      </c>
      <c r="AZ1278" s="7">
        <v>22336902.18</v>
      </c>
      <c r="BA1278" s="7">
        <v>16619306.42</v>
      </c>
      <c r="BB1278" s="7">
        <v>179636.18</v>
      </c>
      <c r="BC1278" s="7"/>
      <c r="BD1278" s="7"/>
      <c r="BE1278" s="7"/>
      <c r="BF1278" s="7"/>
    </row>
    <row r="1279" spans="1:58" hidden="1" x14ac:dyDescent="0.25">
      <c r="A1279" s="3" t="s">
        <v>274</v>
      </c>
      <c r="B1279" s="3" t="str">
        <f t="shared" si="466"/>
        <v>MA</v>
      </c>
      <c r="C1279" s="3" t="s">
        <v>1528</v>
      </c>
      <c r="D1279" s="3">
        <v>6</v>
      </c>
      <c r="E1279" s="11">
        <f t="shared" si="457"/>
        <v>0.17233766706079645</v>
      </c>
      <c r="F1279" s="11">
        <f t="shared" si="458"/>
        <v>0.82766233293920355</v>
      </c>
      <c r="G1279" s="7">
        <v>24.326463548524739</v>
      </c>
      <c r="H1279" s="11">
        <f t="shared" si="459"/>
        <v>0.40268195145464963</v>
      </c>
      <c r="I1279" s="7">
        <f t="shared" si="460"/>
        <v>-83670373.471283898</v>
      </c>
      <c r="J1279" s="7">
        <v>27728138.539999999</v>
      </c>
      <c r="K1279" s="12">
        <v>0.11</v>
      </c>
      <c r="L1279" s="7">
        <v>-1940969.7</v>
      </c>
      <c r="M1279" s="10">
        <f t="shared" si="461"/>
        <v>7.000000007934179E-2</v>
      </c>
      <c r="N1279" s="12">
        <f t="shared" si="462"/>
        <v>0.1800000000793418</v>
      </c>
      <c r="O1279" s="7">
        <f t="shared" si="463"/>
        <v>-5020222.4082770338</v>
      </c>
      <c r="P1279" s="11">
        <f t="shared" si="464"/>
        <v>0.18105154808841467</v>
      </c>
      <c r="Q1279" s="12">
        <f t="shared" si="465"/>
        <v>0.29105154808841466</v>
      </c>
      <c r="R1279" s="12">
        <f t="shared" si="467"/>
        <v>0.11105154800907285</v>
      </c>
      <c r="S1279" s="12">
        <f t="shared" si="468"/>
        <v>0.61695304422290387</v>
      </c>
      <c r="T1279" s="7">
        <f t="shared" si="470"/>
        <v>-140076754.21000001</v>
      </c>
      <c r="U1279" s="7">
        <f t="shared" si="471"/>
        <v>113751.69</v>
      </c>
      <c r="V1279" s="7">
        <f t="shared" si="471"/>
        <v>115936253.18000001</v>
      </c>
      <c r="W1279" s="7">
        <f t="shared" si="471"/>
        <v>24254252.719999999</v>
      </c>
      <c r="X1279" s="7">
        <f t="shared" si="469"/>
        <v>0</v>
      </c>
      <c r="Y1279" s="7" t="str">
        <f t="shared" si="472"/>
        <v/>
      </c>
      <c r="Z1279" s="7" t="str">
        <f t="shared" si="473"/>
        <v/>
      </c>
      <c r="AA1279" s="7" t="str">
        <f t="shared" si="474"/>
        <v/>
      </c>
      <c r="AB1279" s="7" t="str">
        <f t="shared" si="474"/>
        <v/>
      </c>
      <c r="AC1279" s="8" t="str">
        <f t="shared" si="475"/>
        <v/>
      </c>
      <c r="AE1279" s="9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>
        <v>453271.83</v>
      </c>
      <c r="AV1279" s="7">
        <v>113266781.02</v>
      </c>
      <c r="AW1279" s="7">
        <v>23737143.59</v>
      </c>
      <c r="AX1279" s="7">
        <v>0</v>
      </c>
      <c r="AY1279" s="7">
        <v>113751.69</v>
      </c>
      <c r="AZ1279" s="7">
        <v>115936253.18000001</v>
      </c>
      <c r="BA1279" s="7">
        <v>24254252.719999999</v>
      </c>
      <c r="BB1279" s="7">
        <v>0</v>
      </c>
      <c r="BC1279" s="7"/>
      <c r="BD1279" s="7"/>
      <c r="BE1279" s="7"/>
      <c r="BF1279" s="7"/>
    </row>
    <row r="1280" spans="1:58" hidden="1" x14ac:dyDescent="0.25">
      <c r="A1280" s="3" t="s">
        <v>858</v>
      </c>
      <c r="B1280" s="3" t="str">
        <f t="shared" si="466"/>
        <v>PR</v>
      </c>
      <c r="C1280" s="3" t="s">
        <v>1529</v>
      </c>
      <c r="D1280" s="3">
        <v>6</v>
      </c>
      <c r="E1280" s="11">
        <f t="shared" si="457"/>
        <v>0</v>
      </c>
      <c r="F1280" s="11">
        <f t="shared" si="458"/>
        <v>1</v>
      </c>
      <c r="G1280" s="7">
        <v>12.113168236752601</v>
      </c>
      <c r="H1280" s="11">
        <f t="shared" si="459"/>
        <v>0.24226336473505203</v>
      </c>
      <c r="I1280" s="7">
        <f t="shared" si="460"/>
        <v>-29135382.591554027</v>
      </c>
      <c r="J1280" s="7">
        <v>33163833.57</v>
      </c>
      <c r="K1280" s="12">
        <v>0.11</v>
      </c>
      <c r="L1280" s="7">
        <v>-1190503.3400000001</v>
      </c>
      <c r="M1280" s="10">
        <f t="shared" si="461"/>
        <v>3.5897639441687744E-2</v>
      </c>
      <c r="N1280" s="12">
        <f t="shared" si="462"/>
        <v>0.14589763944168774</v>
      </c>
      <c r="O1280" s="7">
        <f t="shared" si="463"/>
        <v>-1748122.9554932415</v>
      </c>
      <c r="P1280" s="11">
        <f t="shared" si="464"/>
        <v>5.2711727424497548E-2</v>
      </c>
      <c r="Q1280" s="12">
        <f t="shared" si="465"/>
        <v>0.16271172742449755</v>
      </c>
      <c r="R1280" s="12">
        <f t="shared" si="467"/>
        <v>1.6814087982809811E-2</v>
      </c>
      <c r="S1280" s="12">
        <f t="shared" si="468"/>
        <v>0.11524578497056526</v>
      </c>
      <c r="T1280" s="7">
        <f t="shared" si="470"/>
        <v>-38450539.719999991</v>
      </c>
      <c r="U1280" s="7">
        <f t="shared" si="471"/>
        <v>109475189.84</v>
      </c>
      <c r="V1280" s="7">
        <f t="shared" si="471"/>
        <v>66064815.93</v>
      </c>
      <c r="W1280" s="7">
        <f t="shared" si="471"/>
        <v>81860913.629999995</v>
      </c>
      <c r="X1280" s="7">
        <f t="shared" si="469"/>
        <v>0</v>
      </c>
      <c r="Y1280" s="7" t="str">
        <f t="shared" si="472"/>
        <v/>
      </c>
      <c r="Z1280" s="7" t="str">
        <f t="shared" si="473"/>
        <v/>
      </c>
      <c r="AA1280" s="7" t="str">
        <f t="shared" si="474"/>
        <v/>
      </c>
      <c r="AB1280" s="7" t="str">
        <f t="shared" si="474"/>
        <v/>
      </c>
      <c r="AC1280" s="8" t="str">
        <f t="shared" si="475"/>
        <v/>
      </c>
      <c r="AE1280" s="9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>
        <v>79664741.819999993</v>
      </c>
      <c r="AR1280" s="7">
        <v>75904586.569999993</v>
      </c>
      <c r="AS1280" s="7">
        <v>40676063.030000001</v>
      </c>
      <c r="AT1280" s="7">
        <v>0</v>
      </c>
      <c r="AU1280" s="7">
        <v>92996726.670000002</v>
      </c>
      <c r="AV1280" s="7">
        <v>78007016.819999993</v>
      </c>
      <c r="AW1280" s="7">
        <v>59648257.740000002</v>
      </c>
      <c r="AX1280" s="7">
        <v>0</v>
      </c>
      <c r="AY1280" s="7">
        <v>109475189.84</v>
      </c>
      <c r="AZ1280" s="7">
        <v>66064815.93</v>
      </c>
      <c r="BA1280" s="7">
        <v>81860913.629999995</v>
      </c>
      <c r="BB1280" s="7">
        <v>0</v>
      </c>
      <c r="BC1280" s="7"/>
      <c r="BD1280" s="7"/>
      <c r="BE1280" s="7"/>
      <c r="BF1280" s="7"/>
    </row>
    <row r="1281" spans="1:58" hidden="1" x14ac:dyDescent="0.25">
      <c r="A1281" s="3" t="s">
        <v>943</v>
      </c>
      <c r="B1281" s="3" t="str">
        <f t="shared" si="466"/>
        <v>RN</v>
      </c>
      <c r="C1281" s="3" t="s">
        <v>1528</v>
      </c>
      <c r="D1281" s="3">
        <v>6</v>
      </c>
      <c r="E1281" s="11">
        <f t="shared" si="457"/>
        <v>0.28906989494326679</v>
      </c>
      <c r="F1281" s="11">
        <f t="shared" si="458"/>
        <v>0.71093010505673315</v>
      </c>
      <c r="G1281" s="7">
        <v>27.962254006198918</v>
      </c>
      <c r="H1281" s="11">
        <f t="shared" si="459"/>
        <v>0.39758416356500104</v>
      </c>
      <c r="I1281" s="7">
        <f t="shared" si="460"/>
        <v>-29347892.466256119</v>
      </c>
      <c r="J1281" s="7">
        <v>17564728.103999995</v>
      </c>
      <c r="K1281" s="12">
        <v>0.11</v>
      </c>
      <c r="L1281" s="7">
        <v>-487913.58</v>
      </c>
      <c r="M1281" s="10">
        <f t="shared" si="461"/>
        <v>2.7778032037335552E-2</v>
      </c>
      <c r="N1281" s="12">
        <f t="shared" si="462"/>
        <v>0.13777803203733555</v>
      </c>
      <c r="O1281" s="7">
        <f t="shared" si="463"/>
        <v>-1760873.5479753672</v>
      </c>
      <c r="P1281" s="11">
        <f t="shared" si="464"/>
        <v>0.10025054401920207</v>
      </c>
      <c r="Q1281" s="12">
        <f t="shared" si="465"/>
        <v>0.21025054401920207</v>
      </c>
      <c r="R1281" s="12">
        <f t="shared" si="467"/>
        <v>7.2472511981866522E-2</v>
      </c>
      <c r="S1281" s="12">
        <f t="shared" si="468"/>
        <v>0.52600919689597303</v>
      </c>
      <c r="T1281" s="7">
        <f t="shared" si="470"/>
        <v>-48717000.269999996</v>
      </c>
      <c r="U1281" s="7">
        <f t="shared" si="471"/>
        <v>8110469.1799999997</v>
      </c>
      <c r="V1281" s="7">
        <f t="shared" si="471"/>
        <v>34634382.119999997</v>
      </c>
      <c r="W1281" s="7">
        <f t="shared" si="471"/>
        <v>22193087.329999998</v>
      </c>
      <c r="X1281" s="7">
        <f t="shared" si="469"/>
        <v>0</v>
      </c>
      <c r="Y1281" s="7" t="str">
        <f t="shared" si="472"/>
        <v/>
      </c>
      <c r="Z1281" s="7" t="str">
        <f t="shared" si="473"/>
        <v/>
      </c>
      <c r="AA1281" s="7" t="str">
        <f t="shared" si="474"/>
        <v/>
      </c>
      <c r="AB1281" s="7" t="str">
        <f t="shared" si="474"/>
        <v/>
      </c>
      <c r="AC1281" s="8" t="str">
        <f t="shared" si="475"/>
        <v/>
      </c>
      <c r="AE1281" s="9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>
        <v>871496.85</v>
      </c>
      <c r="AR1281" s="7">
        <v>33309622.59</v>
      </c>
      <c r="AS1281" s="7">
        <v>0</v>
      </c>
      <c r="AT1281" s="7">
        <v>0</v>
      </c>
      <c r="AU1281" s="7">
        <v>4503336.62</v>
      </c>
      <c r="AV1281" s="7">
        <v>26914829.789999999</v>
      </c>
      <c r="AW1281" s="7">
        <v>13810173.890000001</v>
      </c>
      <c r="AX1281" s="7">
        <v>0</v>
      </c>
      <c r="AY1281" s="7">
        <v>8110469.1799999997</v>
      </c>
      <c r="AZ1281" s="7">
        <v>34634382.119999997</v>
      </c>
      <c r="BA1281" s="7">
        <v>22193087.329999998</v>
      </c>
      <c r="BB1281" s="7">
        <v>0</v>
      </c>
      <c r="BC1281" s="7"/>
      <c r="BD1281" s="7"/>
      <c r="BE1281" s="7"/>
      <c r="BF1281" s="7"/>
    </row>
    <row r="1282" spans="1:58" hidden="1" x14ac:dyDescent="0.25">
      <c r="A1282" s="3" t="s">
        <v>1208</v>
      </c>
      <c r="B1282" s="3" t="str">
        <f t="shared" si="466"/>
        <v>RS</v>
      </c>
      <c r="C1282" s="3" t="s">
        <v>1529</v>
      </c>
      <c r="D1282" s="3">
        <v>7</v>
      </c>
      <c r="E1282" s="11">
        <f t="shared" si="457"/>
        <v>0</v>
      </c>
      <c r="F1282" s="11">
        <f t="shared" si="458"/>
        <v>1</v>
      </c>
      <c r="G1282" s="7">
        <v>7.1899522084009782</v>
      </c>
      <c r="H1282" s="11">
        <f t="shared" si="459"/>
        <v>0.14379904416801956</v>
      </c>
      <c r="I1282" s="7">
        <f t="shared" si="460"/>
        <v>-22837954.340845566</v>
      </c>
      <c r="J1282" s="7">
        <v>8618352.1899999995</v>
      </c>
      <c r="K1282" s="12">
        <v>0.11</v>
      </c>
      <c r="L1282" s="7">
        <v>-1077294.02</v>
      </c>
      <c r="M1282" s="10">
        <f t="shared" si="461"/>
        <v>0.12499999956488203</v>
      </c>
      <c r="N1282" s="12">
        <f t="shared" si="462"/>
        <v>0.23499999956488205</v>
      </c>
      <c r="O1282" s="7">
        <f t="shared" si="463"/>
        <v>-1370277.2604507338</v>
      </c>
      <c r="P1282" s="11">
        <f t="shared" si="464"/>
        <v>0.15899527313825568</v>
      </c>
      <c r="Q1282" s="12">
        <f t="shared" si="465"/>
        <v>0.26899527313825566</v>
      </c>
      <c r="R1282" s="12">
        <f t="shared" si="467"/>
        <v>3.3995273573373619E-2</v>
      </c>
      <c r="S1282" s="12">
        <f t="shared" si="468"/>
        <v>0.14466073887794928</v>
      </c>
      <c r="T1282" s="7">
        <f t="shared" si="470"/>
        <v>-26673591.27</v>
      </c>
      <c r="U1282" s="7">
        <f t="shared" si="471"/>
        <v>29592674.23</v>
      </c>
      <c r="V1282" s="7">
        <f t="shared" si="471"/>
        <v>43504284.5</v>
      </c>
      <c r="W1282" s="7">
        <f t="shared" si="471"/>
        <v>12761981</v>
      </c>
      <c r="X1282" s="7">
        <f t="shared" si="469"/>
        <v>0</v>
      </c>
      <c r="Y1282" s="7" t="str">
        <f t="shared" si="472"/>
        <v/>
      </c>
      <c r="Z1282" s="7" t="str">
        <f t="shared" si="473"/>
        <v/>
      </c>
      <c r="AA1282" s="7" t="str">
        <f t="shared" si="474"/>
        <v/>
      </c>
      <c r="AB1282" s="7" t="str">
        <f t="shared" si="474"/>
        <v/>
      </c>
      <c r="AC1282" s="8" t="str">
        <f t="shared" si="475"/>
        <v/>
      </c>
      <c r="AE1282" s="9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>
        <v>20879409.59</v>
      </c>
      <c r="AR1282" s="7">
        <v>35382118.530000001</v>
      </c>
      <c r="AS1282" s="7">
        <v>4486482.6500000004</v>
      </c>
      <c r="AT1282" s="7">
        <v>0</v>
      </c>
      <c r="AU1282" s="7">
        <v>24557207.629999999</v>
      </c>
      <c r="AV1282" s="7">
        <v>42488311.68</v>
      </c>
      <c r="AW1282" s="7">
        <v>6903503.9299999997</v>
      </c>
      <c r="AX1282" s="7">
        <v>0</v>
      </c>
      <c r="AY1282" s="7">
        <v>29592674.23</v>
      </c>
      <c r="AZ1282" s="7">
        <v>43504284.5</v>
      </c>
      <c r="BA1282" s="7">
        <v>12761981</v>
      </c>
      <c r="BB1282" s="7">
        <v>0</v>
      </c>
      <c r="BC1282" s="7"/>
      <c r="BD1282" s="7"/>
      <c r="BE1282" s="7"/>
      <c r="BF1282" s="7"/>
    </row>
    <row r="1283" spans="1:58" hidden="1" x14ac:dyDescent="0.25">
      <c r="A1283" s="3" t="s">
        <v>242</v>
      </c>
      <c r="B1283" s="3" t="str">
        <f t="shared" si="466"/>
        <v>GO</v>
      </c>
      <c r="C1283" s="3" t="s">
        <v>1526</v>
      </c>
      <c r="D1283" s="3">
        <v>6</v>
      </c>
      <c r="E1283" s="11">
        <f t="shared" si="457"/>
        <v>0.54247940791231308</v>
      </c>
      <c r="F1283" s="11">
        <f t="shared" si="458"/>
        <v>0.45752059208768692</v>
      </c>
      <c r="G1283" s="7">
        <v>50.024034877263865</v>
      </c>
      <c r="H1283" s="11">
        <f t="shared" si="459"/>
        <v>0.45774052111321728</v>
      </c>
      <c r="I1283" s="7">
        <f t="shared" si="460"/>
        <v>-81025761.127557933</v>
      </c>
      <c r="J1283" s="7">
        <v>18991714.100000001</v>
      </c>
      <c r="K1283" s="12">
        <v>0.11</v>
      </c>
      <c r="L1283" s="7">
        <v>-3758460.22</v>
      </c>
      <c r="M1283" s="10">
        <f t="shared" si="461"/>
        <v>0.19789999997946472</v>
      </c>
      <c r="N1283" s="12">
        <f t="shared" si="462"/>
        <v>0.30789999997946471</v>
      </c>
      <c r="O1283" s="7">
        <f t="shared" si="463"/>
        <v>-4861545.6676534759</v>
      </c>
      <c r="P1283" s="11">
        <f t="shared" si="464"/>
        <v>0.25598245856352037</v>
      </c>
      <c r="Q1283" s="12">
        <f t="shared" si="465"/>
        <v>0.36598245856352035</v>
      </c>
      <c r="R1283" s="12">
        <f t="shared" si="467"/>
        <v>5.8082458584055641E-2</v>
      </c>
      <c r="S1283" s="12">
        <f t="shared" si="468"/>
        <v>0.18864065796664309</v>
      </c>
      <c r="T1283" s="7">
        <f t="shared" si="470"/>
        <v>-149422489.20000002</v>
      </c>
      <c r="U1283" s="7">
        <f t="shared" si="471"/>
        <v>9970248.6899999995</v>
      </c>
      <c r="V1283" s="7">
        <f t="shared" si="471"/>
        <v>68363865.730000004</v>
      </c>
      <c r="W1283" s="7">
        <f t="shared" si="471"/>
        <v>91947587.540000007</v>
      </c>
      <c r="X1283" s="7">
        <f t="shared" si="469"/>
        <v>918715.38</v>
      </c>
      <c r="Y1283" s="7" t="str">
        <f t="shared" si="472"/>
        <v/>
      </c>
      <c r="Z1283" s="7" t="str">
        <f t="shared" si="473"/>
        <v/>
      </c>
      <c r="AA1283" s="7" t="str">
        <f t="shared" si="474"/>
        <v/>
      </c>
      <c r="AB1283" s="7" t="str">
        <f t="shared" si="474"/>
        <v/>
      </c>
      <c r="AC1283" s="8" t="str">
        <f t="shared" si="475"/>
        <v/>
      </c>
      <c r="AE1283" s="9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>
        <v>13206180.310000001</v>
      </c>
      <c r="AR1283" s="7">
        <v>53003535.859999999</v>
      </c>
      <c r="AS1283" s="7">
        <v>63206478.710000001</v>
      </c>
      <c r="AT1283" s="7">
        <v>241222.19</v>
      </c>
      <c r="AU1283" s="7">
        <v>11901641.279999999</v>
      </c>
      <c r="AV1283" s="7">
        <v>60998579.810000002</v>
      </c>
      <c r="AW1283" s="7">
        <v>76540859.120000005</v>
      </c>
      <c r="AX1283" s="7">
        <v>1808418.47</v>
      </c>
      <c r="AY1283" s="7">
        <v>9970248.6899999995</v>
      </c>
      <c r="AZ1283" s="7">
        <v>68363865.730000004</v>
      </c>
      <c r="BA1283" s="7">
        <v>91947587.540000007</v>
      </c>
      <c r="BB1283" s="7">
        <v>918715.38</v>
      </c>
      <c r="BC1283" s="7"/>
      <c r="BD1283" s="7"/>
      <c r="BE1283" s="7"/>
      <c r="BF1283" s="7"/>
    </row>
    <row r="1284" spans="1:58" hidden="1" x14ac:dyDescent="0.25">
      <c r="A1284" s="3" t="s">
        <v>973</v>
      </c>
      <c r="B1284" s="3" t="str">
        <f t="shared" si="466"/>
        <v>RO</v>
      </c>
      <c r="C1284" s="3" t="s">
        <v>1527</v>
      </c>
      <c r="D1284" s="3">
        <v>6</v>
      </c>
      <c r="E1284" s="11">
        <f t="shared" si="457"/>
        <v>0</v>
      </c>
      <c r="F1284" s="11">
        <f t="shared" si="458"/>
        <v>1</v>
      </c>
      <c r="G1284" s="7">
        <v>32.365297289810748</v>
      </c>
      <c r="H1284" s="11">
        <f t="shared" si="459"/>
        <v>0.64730594579621492</v>
      </c>
      <c r="I1284" s="7">
        <f t="shared" si="460"/>
        <v>-9268864.2980682123</v>
      </c>
      <c r="J1284" s="7">
        <v>20370852.257142857</v>
      </c>
      <c r="K1284" s="12">
        <v>0.14000000000000001</v>
      </c>
      <c r="L1284" s="7">
        <v>-138332.84</v>
      </c>
      <c r="M1284" s="10">
        <f t="shared" si="461"/>
        <v>6.7907242295910733E-3</v>
      </c>
      <c r="N1284" s="12">
        <f t="shared" si="462"/>
        <v>0.14679072422959108</v>
      </c>
      <c r="O1284" s="7">
        <f t="shared" si="463"/>
        <v>-556131.85788409272</v>
      </c>
      <c r="P1284" s="11">
        <f t="shared" si="464"/>
        <v>2.7300372653239879E-2</v>
      </c>
      <c r="Q1284" s="12">
        <f t="shared" si="465"/>
        <v>0.16730037265323988</v>
      </c>
      <c r="R1284" s="12">
        <f t="shared" si="467"/>
        <v>2.0509648423648802E-2</v>
      </c>
      <c r="S1284" s="12">
        <f t="shared" si="468"/>
        <v>0.13972032995470651</v>
      </c>
      <c r="T1284" s="7">
        <f t="shared" si="470"/>
        <v>-26280183.030000001</v>
      </c>
      <c r="U1284" s="7">
        <f t="shared" si="471"/>
        <v>23099710.93</v>
      </c>
      <c r="V1284" s="7">
        <f t="shared" si="471"/>
        <v>48367694.57</v>
      </c>
      <c r="W1284" s="7">
        <f t="shared" si="471"/>
        <v>4258670.13</v>
      </c>
      <c r="X1284" s="7">
        <f t="shared" si="469"/>
        <v>3246470.74</v>
      </c>
      <c r="Y1284" s="7" t="str">
        <f t="shared" si="472"/>
        <v/>
      </c>
      <c r="Z1284" s="7" t="str">
        <f t="shared" si="473"/>
        <v/>
      </c>
      <c r="AA1284" s="7" t="str">
        <f t="shared" si="474"/>
        <v/>
      </c>
      <c r="AB1284" s="7" t="str">
        <f t="shared" si="474"/>
        <v/>
      </c>
      <c r="AC1284" s="8" t="str">
        <f t="shared" si="475"/>
        <v/>
      </c>
      <c r="AE1284" s="9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>
        <v>11330019.710000001</v>
      </c>
      <c r="AR1284" s="7">
        <v>38426285.280000001</v>
      </c>
      <c r="AS1284" s="7">
        <v>2067588.15</v>
      </c>
      <c r="AT1284" s="7">
        <v>1237864.8</v>
      </c>
      <c r="AU1284" s="7">
        <v>16796643.600000001</v>
      </c>
      <c r="AV1284" s="7">
        <v>55832192.729999997</v>
      </c>
      <c r="AW1284" s="7">
        <v>2875244.56</v>
      </c>
      <c r="AX1284" s="7">
        <v>0</v>
      </c>
      <c r="AY1284" s="7">
        <v>23099710.93</v>
      </c>
      <c r="AZ1284" s="7">
        <v>48367694.57</v>
      </c>
      <c r="BA1284" s="7">
        <v>4258670.13</v>
      </c>
      <c r="BB1284" s="7">
        <v>3246470.74</v>
      </c>
      <c r="BC1284" s="7"/>
      <c r="BD1284" s="7"/>
      <c r="BE1284" s="7"/>
      <c r="BF1284" s="7"/>
    </row>
    <row r="1285" spans="1:58" hidden="1" x14ac:dyDescent="0.25">
      <c r="A1285" s="3" t="s">
        <v>243</v>
      </c>
      <c r="B1285" s="3" t="str">
        <f t="shared" si="466"/>
        <v>GO</v>
      </c>
      <c r="C1285" s="3" t="s">
        <v>1526</v>
      </c>
      <c r="D1285" s="3">
        <v>7</v>
      </c>
      <c r="E1285" s="11">
        <f t="shared" si="457"/>
        <v>0</v>
      </c>
      <c r="F1285" s="11">
        <f t="shared" si="458"/>
        <v>1</v>
      </c>
      <c r="G1285" s="7">
        <v>19.879613342465603</v>
      </c>
      <c r="H1285" s="11">
        <f t="shared" si="459"/>
        <v>0.39759226684931209</v>
      </c>
      <c r="I1285" s="7">
        <f t="shared" si="460"/>
        <v>-6253479.9794048993</v>
      </c>
      <c r="J1285" s="7">
        <v>5668685.25</v>
      </c>
      <c r="K1285" s="12">
        <v>0.11</v>
      </c>
      <c r="L1285" s="7">
        <v>-70291.7</v>
      </c>
      <c r="M1285" s="10">
        <f t="shared" si="461"/>
        <v>1.2400000511582469E-2</v>
      </c>
      <c r="N1285" s="12">
        <f t="shared" si="462"/>
        <v>0.12240000051158247</v>
      </c>
      <c r="O1285" s="7">
        <f t="shared" si="463"/>
        <v>-375208.79876429396</v>
      </c>
      <c r="P1285" s="11">
        <f t="shared" si="464"/>
        <v>6.6189739281131185E-2</v>
      </c>
      <c r="Q1285" s="12">
        <f t="shared" si="465"/>
        <v>0.17618973928113119</v>
      </c>
      <c r="R1285" s="12">
        <f t="shared" si="467"/>
        <v>5.378973876954872E-2</v>
      </c>
      <c r="S1285" s="12">
        <f t="shared" si="468"/>
        <v>0.43945864824125302</v>
      </c>
      <c r="T1285" s="7">
        <f t="shared" si="470"/>
        <v>-10380809.600000001</v>
      </c>
      <c r="U1285" s="7">
        <f t="shared" si="471"/>
        <v>6775737.4100000001</v>
      </c>
      <c r="V1285" s="7">
        <f t="shared" si="471"/>
        <v>12569691.390000001</v>
      </c>
      <c r="W1285" s="7">
        <f t="shared" si="471"/>
        <v>6236388.9900000002</v>
      </c>
      <c r="X1285" s="7">
        <f t="shared" si="469"/>
        <v>1649533.37</v>
      </c>
      <c r="Y1285" s="7" t="str">
        <f t="shared" si="472"/>
        <v/>
      </c>
      <c r="Z1285" s="7" t="str">
        <f t="shared" si="473"/>
        <v/>
      </c>
      <c r="AA1285" s="7" t="str">
        <f t="shared" si="474"/>
        <v/>
      </c>
      <c r="AB1285" s="7" t="str">
        <f t="shared" si="474"/>
        <v/>
      </c>
      <c r="AC1285" s="8" t="str">
        <f t="shared" si="475"/>
        <v/>
      </c>
      <c r="AE1285" s="9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>
        <v>4307309.0599999996</v>
      </c>
      <c r="AR1285" s="7">
        <v>10946482.539999999</v>
      </c>
      <c r="AS1285" s="7">
        <v>3796665.12</v>
      </c>
      <c r="AT1285" s="7">
        <v>0</v>
      </c>
      <c r="AU1285" s="7">
        <v>5672808.9100000001</v>
      </c>
      <c r="AV1285" s="7">
        <v>9996963.8300000001</v>
      </c>
      <c r="AW1285" s="7">
        <v>3859907.27</v>
      </c>
      <c r="AX1285" s="7">
        <v>0</v>
      </c>
      <c r="AY1285" s="7">
        <v>6775737.4100000001</v>
      </c>
      <c r="AZ1285" s="7">
        <v>12569691.390000001</v>
      </c>
      <c r="BA1285" s="7">
        <v>6236388.9900000002</v>
      </c>
      <c r="BB1285" s="7">
        <v>1649533.37</v>
      </c>
      <c r="BC1285" s="7"/>
      <c r="BD1285" s="7"/>
      <c r="BE1285" s="7"/>
      <c r="BF1285" s="7"/>
    </row>
    <row r="1286" spans="1:58" hidden="1" x14ac:dyDescent="0.25">
      <c r="A1286" s="3" t="s">
        <v>31</v>
      </c>
      <c r="B1286" s="3" t="str">
        <f t="shared" si="466"/>
        <v>AL</v>
      </c>
      <c r="C1286" s="3" t="s">
        <v>1528</v>
      </c>
      <c r="D1286" s="3">
        <v>7</v>
      </c>
      <c r="E1286" s="11">
        <f t="shared" si="457"/>
        <v>0</v>
      </c>
      <c r="F1286" s="11">
        <f t="shared" si="458"/>
        <v>1</v>
      </c>
      <c r="G1286" s="7">
        <v>22.942696344721384</v>
      </c>
      <c r="H1286" s="11">
        <f t="shared" si="459"/>
        <v>0.45885392689442767</v>
      </c>
      <c r="I1286" s="7">
        <f t="shared" si="460"/>
        <v>-12539876.135441776</v>
      </c>
      <c r="J1286" s="7">
        <v>8703364.9299999997</v>
      </c>
      <c r="K1286" s="12">
        <v>0.11</v>
      </c>
      <c r="L1286" s="7">
        <v>-174067.3</v>
      </c>
      <c r="M1286" s="10">
        <f t="shared" si="461"/>
        <v>2.0000000160857324E-2</v>
      </c>
      <c r="N1286" s="12">
        <f t="shared" si="462"/>
        <v>0.13000000016085733</v>
      </c>
      <c r="O1286" s="7">
        <f t="shared" si="463"/>
        <v>-752392.56812650652</v>
      </c>
      <c r="P1286" s="11">
        <f t="shared" si="464"/>
        <v>8.6448468400199152E-2</v>
      </c>
      <c r="Q1286" s="12">
        <f t="shared" si="465"/>
        <v>0.19644846840019914</v>
      </c>
      <c r="R1286" s="12">
        <f t="shared" si="467"/>
        <v>6.6448468239341807E-2</v>
      </c>
      <c r="S1286" s="12">
        <f t="shared" si="468"/>
        <v>0.51114206274708351</v>
      </c>
      <c r="T1286" s="7">
        <f t="shared" si="470"/>
        <v>-23172811.850000005</v>
      </c>
      <c r="U1286" s="7">
        <f t="shared" si="471"/>
        <v>3180168.26</v>
      </c>
      <c r="V1286" s="7">
        <f t="shared" si="471"/>
        <v>24877800.670000002</v>
      </c>
      <c r="W1286" s="7">
        <f t="shared" si="471"/>
        <v>1475179.44</v>
      </c>
      <c r="X1286" s="7">
        <f t="shared" si="469"/>
        <v>0</v>
      </c>
      <c r="Y1286" s="7" t="str">
        <f t="shared" si="472"/>
        <v/>
      </c>
      <c r="Z1286" s="7" t="str">
        <f t="shared" si="473"/>
        <v/>
      </c>
      <c r="AA1286" s="7" t="str">
        <f t="shared" si="474"/>
        <v/>
      </c>
      <c r="AB1286" s="7" t="str">
        <f t="shared" si="474"/>
        <v/>
      </c>
      <c r="AC1286" s="8" t="str">
        <f t="shared" si="475"/>
        <v/>
      </c>
      <c r="AE1286" s="9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>
        <v>1348993.18</v>
      </c>
      <c r="AR1286" s="7">
        <v>19115129.559999999</v>
      </c>
      <c r="AS1286" s="7">
        <v>1328685.03</v>
      </c>
      <c r="AT1286" s="7">
        <v>0</v>
      </c>
      <c r="AU1286" s="7">
        <v>3180168.26</v>
      </c>
      <c r="AV1286" s="7">
        <v>24877800.670000002</v>
      </c>
      <c r="AW1286" s="7">
        <v>1475179.44</v>
      </c>
      <c r="AX1286" s="7">
        <v>0</v>
      </c>
      <c r="AY1286" s="7"/>
      <c r="AZ1286" s="7"/>
      <c r="BA1286" s="7"/>
      <c r="BB1286" s="7"/>
      <c r="BC1286" s="7"/>
      <c r="BD1286" s="7"/>
      <c r="BE1286" s="7"/>
      <c r="BF1286" s="7"/>
    </row>
    <row r="1287" spans="1:58" hidden="1" x14ac:dyDescent="0.25">
      <c r="A1287" s="3" t="s">
        <v>244</v>
      </c>
      <c r="B1287" s="3" t="str">
        <f t="shared" si="466"/>
        <v>GO</v>
      </c>
      <c r="C1287" s="3" t="s">
        <v>1526</v>
      </c>
      <c r="D1287" s="3">
        <v>7</v>
      </c>
      <c r="E1287" s="11">
        <f t="shared" si="457"/>
        <v>9.1243509971448852E-2</v>
      </c>
      <c r="F1287" s="11">
        <f t="shared" si="458"/>
        <v>0.90875649002855119</v>
      </c>
      <c r="G1287" s="7">
        <v>22.305549599426492</v>
      </c>
      <c r="H1287" s="11">
        <f t="shared" si="459"/>
        <v>0.4054062592426515</v>
      </c>
      <c r="I1287" s="7">
        <f t="shared" si="460"/>
        <v>-4449796.5263036564</v>
      </c>
      <c r="J1287" s="7">
        <v>2209179.5699999998</v>
      </c>
      <c r="K1287" s="12">
        <v>0.11</v>
      </c>
      <c r="L1287" s="7">
        <v>-148898.70000000001</v>
      </c>
      <c r="M1287" s="10">
        <f t="shared" si="461"/>
        <v>6.7399998633882005E-2</v>
      </c>
      <c r="N1287" s="12">
        <f t="shared" si="462"/>
        <v>0.17739999863388201</v>
      </c>
      <c r="O1287" s="7">
        <f t="shared" si="463"/>
        <v>-266987.79157821939</v>
      </c>
      <c r="P1287" s="11">
        <f t="shared" si="464"/>
        <v>0.12085382066891892</v>
      </c>
      <c r="Q1287" s="12">
        <f t="shared" si="465"/>
        <v>0.23085382066891891</v>
      </c>
      <c r="R1287" s="12">
        <f t="shared" si="467"/>
        <v>5.3453822035036902E-2</v>
      </c>
      <c r="S1287" s="12">
        <f t="shared" si="468"/>
        <v>0.30131805212329721</v>
      </c>
      <c r="T1287" s="7">
        <f t="shared" si="470"/>
        <v>-7483759.4499999993</v>
      </c>
      <c r="U1287" s="7">
        <f t="shared" si="471"/>
        <v>3070286.21</v>
      </c>
      <c r="V1287" s="7">
        <f t="shared" si="471"/>
        <v>6800914.9699999997</v>
      </c>
      <c r="W1287" s="7">
        <f t="shared" si="471"/>
        <v>5701967.3499999996</v>
      </c>
      <c r="X1287" s="7">
        <f t="shared" si="469"/>
        <v>1948836.66</v>
      </c>
      <c r="Y1287" s="7" t="str">
        <f t="shared" si="472"/>
        <v/>
      </c>
      <c r="Z1287" s="7" t="str">
        <f t="shared" si="473"/>
        <v/>
      </c>
      <c r="AA1287" s="7" t="str">
        <f t="shared" si="474"/>
        <v/>
      </c>
      <c r="AB1287" s="7" t="str">
        <f t="shared" si="474"/>
        <v/>
      </c>
      <c r="AC1287" s="8" t="str">
        <f t="shared" si="475"/>
        <v/>
      </c>
      <c r="AE1287" s="9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>
        <v>1788477.97</v>
      </c>
      <c r="AR1287" s="7">
        <v>6337652.75</v>
      </c>
      <c r="AS1287" s="7">
        <v>3927935.47</v>
      </c>
      <c r="AT1287" s="7">
        <v>2866877.22</v>
      </c>
      <c r="AU1287" s="7">
        <v>2450618.42</v>
      </c>
      <c r="AV1287" s="7">
        <v>9702123.9199999999</v>
      </c>
      <c r="AW1287" s="7">
        <v>4746590.07</v>
      </c>
      <c r="AX1287" s="7">
        <v>3022399.5</v>
      </c>
      <c r="AY1287" s="7">
        <v>3070286.21</v>
      </c>
      <c r="AZ1287" s="7">
        <v>6800914.9699999997</v>
      </c>
      <c r="BA1287" s="7">
        <v>5701967.3499999996</v>
      </c>
      <c r="BB1287" s="7">
        <v>1948836.66</v>
      </c>
      <c r="BC1287" s="7"/>
      <c r="BD1287" s="7"/>
      <c r="BE1287" s="7"/>
      <c r="BF1287" s="7"/>
    </row>
    <row r="1288" spans="1:58" hidden="1" x14ac:dyDescent="0.25">
      <c r="A1288" s="3" t="s">
        <v>1209</v>
      </c>
      <c r="B1288" s="3" t="str">
        <f t="shared" si="466"/>
        <v>RS</v>
      </c>
      <c r="C1288" s="3" t="s">
        <v>1529</v>
      </c>
      <c r="D1288" s="3">
        <v>7</v>
      </c>
      <c r="E1288" s="11">
        <f t="shared" si="457"/>
        <v>0.33991710372879474</v>
      </c>
      <c r="F1288" s="11">
        <f t="shared" si="458"/>
        <v>0.66008289627120531</v>
      </c>
      <c r="G1288" s="7">
        <v>14.929079186610691</v>
      </c>
      <c r="H1288" s="11">
        <f t="shared" si="459"/>
        <v>0.1970885965632031</v>
      </c>
      <c r="I1288" s="7">
        <f t="shared" si="460"/>
        <v>-27080781.440203652</v>
      </c>
      <c r="J1288" s="7">
        <v>6181025.1200000001</v>
      </c>
      <c r="K1288" s="12">
        <v>0.11</v>
      </c>
      <c r="L1288" s="7">
        <v>-1207961.75</v>
      </c>
      <c r="M1288" s="10">
        <f t="shared" si="461"/>
        <v>0.1954306488888691</v>
      </c>
      <c r="N1288" s="12">
        <f t="shared" si="462"/>
        <v>0.30543064888886912</v>
      </c>
      <c r="O1288" s="7">
        <f t="shared" si="463"/>
        <v>-1624846.8864122191</v>
      </c>
      <c r="P1288" s="11">
        <f t="shared" si="464"/>
        <v>0.26287660296909116</v>
      </c>
      <c r="Q1288" s="12">
        <f t="shared" si="465"/>
        <v>0.37287660296909114</v>
      </c>
      <c r="R1288" s="12">
        <f t="shared" si="467"/>
        <v>6.7445954080222026E-2</v>
      </c>
      <c r="S1288" s="12">
        <f t="shared" si="468"/>
        <v>0.22082248237229862</v>
      </c>
      <c r="T1288" s="7">
        <f t="shared" si="470"/>
        <v>-33728231.190000005</v>
      </c>
      <c r="U1288" s="7">
        <f t="shared" si="471"/>
        <v>12464141.6</v>
      </c>
      <c r="V1288" s="7">
        <f t="shared" si="471"/>
        <v>22263428.530000001</v>
      </c>
      <c r="W1288" s="7">
        <f t="shared" si="471"/>
        <v>23928944.260000002</v>
      </c>
      <c r="X1288" s="7">
        <f t="shared" si="469"/>
        <v>0</v>
      </c>
      <c r="Y1288" s="7" t="str">
        <f t="shared" si="472"/>
        <v/>
      </c>
      <c r="Z1288" s="7" t="str">
        <f t="shared" si="473"/>
        <v/>
      </c>
      <c r="AA1288" s="7" t="str">
        <f t="shared" si="474"/>
        <v/>
      </c>
      <c r="AB1288" s="7" t="str">
        <f t="shared" si="474"/>
        <v/>
      </c>
      <c r="AC1288" s="8" t="str">
        <f t="shared" si="475"/>
        <v/>
      </c>
      <c r="AE1288" s="9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>
        <v>9062114</v>
      </c>
      <c r="AR1288" s="7">
        <v>17807686.550000001</v>
      </c>
      <c r="AS1288" s="7">
        <v>5451530.3700000001</v>
      </c>
      <c r="AT1288" s="7">
        <v>0</v>
      </c>
      <c r="AU1288" s="7">
        <v>10338323.42</v>
      </c>
      <c r="AV1288" s="7">
        <v>29586423.809999999</v>
      </c>
      <c r="AW1288" s="7">
        <v>22448823.809999999</v>
      </c>
      <c r="AX1288" s="7">
        <v>0</v>
      </c>
      <c r="AY1288" s="7">
        <v>12464141.6</v>
      </c>
      <c r="AZ1288" s="7">
        <v>22263428.530000001</v>
      </c>
      <c r="BA1288" s="7">
        <v>23928944.260000002</v>
      </c>
      <c r="BB1288" s="7">
        <v>0</v>
      </c>
      <c r="BC1288" s="7"/>
      <c r="BD1288" s="7"/>
      <c r="BE1288" s="7"/>
      <c r="BF1288" s="7"/>
    </row>
    <row r="1289" spans="1:58" hidden="1" x14ac:dyDescent="0.25">
      <c r="A1289" s="3" t="s">
        <v>944</v>
      </c>
      <c r="B1289" s="3" t="str">
        <f t="shared" si="466"/>
        <v>RN</v>
      </c>
      <c r="C1289" s="3" t="s">
        <v>1528</v>
      </c>
      <c r="D1289" s="3">
        <v>6</v>
      </c>
      <c r="E1289" s="11">
        <f t="shared" si="457"/>
        <v>0.28678036659315653</v>
      </c>
      <c r="F1289" s="11">
        <f t="shared" si="458"/>
        <v>0.71321963340684347</v>
      </c>
      <c r="G1289" s="7">
        <v>16.501083042162179</v>
      </c>
      <c r="H1289" s="11">
        <f t="shared" si="459"/>
        <v>0.2353779279629358</v>
      </c>
      <c r="I1289" s="7">
        <f t="shared" si="460"/>
        <v>-39194440.222765036</v>
      </c>
      <c r="J1289" s="7">
        <v>10114714.220000001</v>
      </c>
      <c r="K1289" s="12">
        <v>0.11</v>
      </c>
      <c r="L1289" s="7">
        <v>-199404.17</v>
      </c>
      <c r="M1289" s="10">
        <f t="shared" si="461"/>
        <v>1.9714266331491075E-2</v>
      </c>
      <c r="N1289" s="12">
        <f t="shared" si="462"/>
        <v>0.12971426633149108</v>
      </c>
      <c r="O1289" s="7">
        <f t="shared" si="463"/>
        <v>-2351666.4133659019</v>
      </c>
      <c r="P1289" s="11">
        <f t="shared" si="464"/>
        <v>0.23249954098712061</v>
      </c>
      <c r="Q1289" s="12">
        <f t="shared" si="465"/>
        <v>0.3424995409871206</v>
      </c>
      <c r="R1289" s="12">
        <f t="shared" si="467"/>
        <v>0.21278527465562952</v>
      </c>
      <c r="S1289" s="12">
        <f t="shared" si="468"/>
        <v>1.6404153581059964</v>
      </c>
      <c r="T1289" s="7">
        <f t="shared" si="470"/>
        <v>-51259885.969999999</v>
      </c>
      <c r="U1289" s="7">
        <f t="shared" si="471"/>
        <v>4296193.5999999996</v>
      </c>
      <c r="V1289" s="7">
        <f t="shared" si="471"/>
        <v>36559557.079999998</v>
      </c>
      <c r="W1289" s="7">
        <f t="shared" si="471"/>
        <v>19027862.789999999</v>
      </c>
      <c r="X1289" s="7">
        <f t="shared" si="469"/>
        <v>31340.3</v>
      </c>
      <c r="Y1289" s="7" t="str">
        <f t="shared" si="472"/>
        <v/>
      </c>
      <c r="Z1289" s="7" t="str">
        <f t="shared" si="473"/>
        <v/>
      </c>
      <c r="AA1289" s="7" t="str">
        <f t="shared" si="474"/>
        <v/>
      </c>
      <c r="AB1289" s="7" t="str">
        <f t="shared" si="474"/>
        <v/>
      </c>
      <c r="AC1289" s="8" t="str">
        <f t="shared" si="475"/>
        <v/>
      </c>
      <c r="AE1289" s="9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>
        <v>701726.87</v>
      </c>
      <c r="AR1289" s="7">
        <v>31771040.149999999</v>
      </c>
      <c r="AS1289" s="7">
        <v>0</v>
      </c>
      <c r="AT1289" s="7">
        <v>0</v>
      </c>
      <c r="AU1289" s="7">
        <v>2253571.19</v>
      </c>
      <c r="AV1289" s="7">
        <v>30650286.18</v>
      </c>
      <c r="AW1289" s="7">
        <v>8088489.0499999998</v>
      </c>
      <c r="AX1289" s="7">
        <v>0</v>
      </c>
      <c r="AY1289" s="7">
        <v>3887317.28</v>
      </c>
      <c r="AZ1289" s="7">
        <v>42868313.909999996</v>
      </c>
      <c r="BA1289" s="7">
        <v>11651012.470000001</v>
      </c>
      <c r="BB1289" s="7">
        <v>0</v>
      </c>
      <c r="BC1289" s="7">
        <v>4296193.5999999996</v>
      </c>
      <c r="BD1289" s="7">
        <v>36559557.079999998</v>
      </c>
      <c r="BE1289" s="7">
        <v>19027862.789999999</v>
      </c>
      <c r="BF1289" s="7">
        <v>31340.3</v>
      </c>
    </row>
    <row r="1290" spans="1:58" hidden="1" x14ac:dyDescent="0.25">
      <c r="A1290" s="3" t="s">
        <v>918</v>
      </c>
      <c r="B1290" s="3" t="str">
        <f t="shared" si="466"/>
        <v>RJ</v>
      </c>
      <c r="C1290" s="3" t="s">
        <v>1530</v>
      </c>
      <c r="D1290" s="3">
        <v>5</v>
      </c>
      <c r="E1290" s="11">
        <f t="shared" si="457"/>
        <v>0</v>
      </c>
      <c r="F1290" s="11">
        <f t="shared" si="458"/>
        <v>1</v>
      </c>
      <c r="G1290" s="7">
        <v>16.289785158643483</v>
      </c>
      <c r="H1290" s="11">
        <f t="shared" si="459"/>
        <v>0.32579570317286966</v>
      </c>
      <c r="I1290" s="7">
        <f t="shared" si="460"/>
        <v>-9416874.7782089952</v>
      </c>
      <c r="J1290" s="7">
        <v>62647159.302857131</v>
      </c>
      <c r="K1290" s="12">
        <v>0.11</v>
      </c>
      <c r="L1290" s="7">
        <v>-963384.83</v>
      </c>
      <c r="M1290" s="10">
        <f t="shared" si="461"/>
        <v>1.5377949147585102E-2</v>
      </c>
      <c r="N1290" s="12">
        <f t="shared" si="462"/>
        <v>0.1253779491475851</v>
      </c>
      <c r="O1290" s="7">
        <f t="shared" si="463"/>
        <v>-565012.48669253965</v>
      </c>
      <c r="P1290" s="11">
        <f t="shared" si="464"/>
        <v>9.0189641953449477E-3</v>
      </c>
      <c r="Q1290" s="12">
        <f t="shared" si="465"/>
        <v>0.11901896419534495</v>
      </c>
      <c r="R1290" s="12">
        <f t="shared" si="467"/>
        <v>-6.3589849522401459E-3</v>
      </c>
      <c r="S1290" s="12">
        <f t="shared" si="468"/>
        <v>-5.0718527424266968E-2</v>
      </c>
      <c r="T1290" s="7">
        <f t="shared" si="470"/>
        <v>-13967390.629999995</v>
      </c>
      <c r="U1290" s="7">
        <f t="shared" si="471"/>
        <v>83475210.379999995</v>
      </c>
      <c r="V1290" s="7">
        <f t="shared" si="471"/>
        <v>273710618.74000001</v>
      </c>
      <c r="W1290" s="7">
        <f t="shared" si="471"/>
        <v>101291020.94</v>
      </c>
      <c r="X1290" s="7">
        <f t="shared" si="469"/>
        <v>277559038.67000002</v>
      </c>
      <c r="Y1290" s="7" t="str">
        <f t="shared" si="472"/>
        <v/>
      </c>
      <c r="Z1290" s="7" t="str">
        <f t="shared" si="473"/>
        <v/>
      </c>
      <c r="AA1290" s="7" t="str">
        <f t="shared" si="474"/>
        <v/>
      </c>
      <c r="AB1290" s="7" t="str">
        <f t="shared" si="474"/>
        <v/>
      </c>
      <c r="AC1290" s="8" t="str">
        <f t="shared" si="475"/>
        <v/>
      </c>
      <c r="AE1290" s="9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>
        <v>78365726.049999997</v>
      </c>
      <c r="AR1290" s="7">
        <v>209513192.09</v>
      </c>
      <c r="AS1290" s="7">
        <v>73455393.900000006</v>
      </c>
      <c r="AT1290" s="7">
        <v>245834789.69999999</v>
      </c>
      <c r="AU1290" s="7">
        <v>79876804.280000001</v>
      </c>
      <c r="AV1290" s="7">
        <v>286260020.05000001</v>
      </c>
      <c r="AW1290" s="7">
        <v>70239575.109999999</v>
      </c>
      <c r="AX1290" s="7">
        <v>296347068.54000002</v>
      </c>
      <c r="AY1290" s="7">
        <v>83475210.379999995</v>
      </c>
      <c r="AZ1290" s="7">
        <v>273710618.74000001</v>
      </c>
      <c r="BA1290" s="7">
        <v>101291020.94</v>
      </c>
      <c r="BB1290" s="7">
        <v>277559038.67000002</v>
      </c>
      <c r="BC1290" s="7"/>
      <c r="BD1290" s="7"/>
      <c r="BE1290" s="7"/>
      <c r="BF1290" s="7"/>
    </row>
    <row r="1291" spans="1:58" hidden="1" x14ac:dyDescent="0.25">
      <c r="A1291" s="3" t="s">
        <v>1210</v>
      </c>
      <c r="B1291" s="3" t="str">
        <f t="shared" si="466"/>
        <v>RS</v>
      </c>
      <c r="C1291" s="3" t="s">
        <v>1529</v>
      </c>
      <c r="D1291" s="3">
        <v>7</v>
      </c>
      <c r="E1291" s="11">
        <f t="shared" si="457"/>
        <v>0</v>
      </c>
      <c r="F1291" s="11">
        <f t="shared" si="458"/>
        <v>1</v>
      </c>
      <c r="G1291" s="7">
        <v>12.835094126599444</v>
      </c>
      <c r="H1291" s="11">
        <f t="shared" si="459"/>
        <v>0.25670188253198889</v>
      </c>
      <c r="I1291" s="7">
        <f t="shared" si="460"/>
        <v>-1521963.6601368568</v>
      </c>
      <c r="J1291" s="7">
        <v>4478973.9000000004</v>
      </c>
      <c r="K1291" s="12">
        <v>0.15</v>
      </c>
      <c r="L1291" s="7">
        <v>0</v>
      </c>
      <c r="M1291" s="10">
        <f t="shared" si="461"/>
        <v>0</v>
      </c>
      <c r="N1291" s="12">
        <f t="shared" si="462"/>
        <v>0.15</v>
      </c>
      <c r="O1291" s="7">
        <f t="shared" si="463"/>
        <v>-91317.819608211401</v>
      </c>
      <c r="P1291" s="11">
        <f t="shared" si="464"/>
        <v>2.0388111573548438E-2</v>
      </c>
      <c r="Q1291" s="12">
        <f t="shared" si="465"/>
        <v>0.17038811157354844</v>
      </c>
      <c r="R1291" s="12">
        <f t="shared" si="467"/>
        <v>2.0388111573548445E-2</v>
      </c>
      <c r="S1291" s="12">
        <f t="shared" si="468"/>
        <v>0.13592074382365626</v>
      </c>
      <c r="T1291" s="7">
        <f t="shared" si="470"/>
        <v>-2047581.7500000014</v>
      </c>
      <c r="U1291" s="7">
        <f t="shared" si="471"/>
        <v>13005924.449999999</v>
      </c>
      <c r="V1291" s="7">
        <f t="shared" si="471"/>
        <v>12364607.98</v>
      </c>
      <c r="W1291" s="7">
        <f t="shared" si="471"/>
        <v>2688898.22</v>
      </c>
      <c r="X1291" s="7">
        <f t="shared" si="469"/>
        <v>0</v>
      </c>
      <c r="Y1291" s="7" t="str">
        <f t="shared" si="472"/>
        <v/>
      </c>
      <c r="Z1291" s="7" t="str">
        <f t="shared" si="473"/>
        <v/>
      </c>
      <c r="AA1291" s="7" t="str">
        <f t="shared" si="474"/>
        <v/>
      </c>
      <c r="AB1291" s="7" t="str">
        <f t="shared" si="474"/>
        <v/>
      </c>
      <c r="AC1291" s="8" t="str">
        <f t="shared" si="475"/>
        <v/>
      </c>
      <c r="AE1291" s="9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>
        <v>8655180.7899999991</v>
      </c>
      <c r="AR1291" s="7">
        <v>6706219.3300000001</v>
      </c>
      <c r="AS1291" s="7">
        <v>1948961.46</v>
      </c>
      <c r="AT1291" s="7">
        <v>0</v>
      </c>
      <c r="AU1291" s="7">
        <v>10444082.800000001</v>
      </c>
      <c r="AV1291" s="7">
        <v>7813952.5099999998</v>
      </c>
      <c r="AW1291" s="7">
        <v>2174123.77</v>
      </c>
      <c r="AX1291" s="7">
        <v>0</v>
      </c>
      <c r="AY1291" s="7">
        <v>13005924.449999999</v>
      </c>
      <c r="AZ1291" s="7">
        <v>12364607.98</v>
      </c>
      <c r="BA1291" s="7">
        <v>2688898.22</v>
      </c>
      <c r="BB1291" s="7">
        <v>0</v>
      </c>
      <c r="BC1291" s="7"/>
      <c r="BD1291" s="7"/>
      <c r="BE1291" s="7"/>
      <c r="BF1291" s="7"/>
    </row>
    <row r="1292" spans="1:58" hidden="1" x14ac:dyDescent="0.25">
      <c r="A1292" s="3" t="s">
        <v>1314</v>
      </c>
      <c r="B1292" s="3" t="str">
        <f t="shared" si="466"/>
        <v>SC</v>
      </c>
      <c r="C1292" s="3" t="s">
        <v>1529</v>
      </c>
      <c r="D1292" s="3">
        <v>7</v>
      </c>
      <c r="E1292" s="11">
        <f t="shared" si="457"/>
        <v>0</v>
      </c>
      <c r="F1292" s="11">
        <f t="shared" si="458"/>
        <v>1</v>
      </c>
      <c r="G1292" s="7">
        <v>38.399734528478177</v>
      </c>
      <c r="H1292" s="11">
        <f t="shared" si="459"/>
        <v>0.7679946905695636</v>
      </c>
      <c r="I1292" s="7">
        <f t="shared" si="460"/>
        <v>-1484367.0023880242</v>
      </c>
      <c r="J1292" s="7">
        <v>3225681.5400000005</v>
      </c>
      <c r="K1292" s="12">
        <v>0.11</v>
      </c>
      <c r="L1292" s="7">
        <v>-215714.25</v>
      </c>
      <c r="M1292" s="10">
        <f t="shared" si="461"/>
        <v>6.6874007035424815E-2</v>
      </c>
      <c r="N1292" s="12">
        <f t="shared" si="462"/>
        <v>0.17687400703542483</v>
      </c>
      <c r="O1292" s="7">
        <f t="shared" si="463"/>
        <v>-89062.02014328145</v>
      </c>
      <c r="P1292" s="11">
        <f t="shared" si="464"/>
        <v>2.7610295386841392E-2</v>
      </c>
      <c r="Q1292" s="12">
        <f t="shared" si="465"/>
        <v>0.13761029538684139</v>
      </c>
      <c r="R1292" s="12">
        <f t="shared" si="467"/>
        <v>-3.9263711648583444E-2</v>
      </c>
      <c r="S1292" s="12">
        <f t="shared" si="468"/>
        <v>-0.22198689511636149</v>
      </c>
      <c r="T1292" s="7">
        <f t="shared" si="470"/>
        <v>-6397987.209999999</v>
      </c>
      <c r="U1292" s="7">
        <f t="shared" si="471"/>
        <v>9856111.4600000009</v>
      </c>
      <c r="V1292" s="7">
        <f t="shared" si="471"/>
        <v>9755952.25</v>
      </c>
      <c r="W1292" s="7">
        <f t="shared" si="471"/>
        <v>6498146.4199999999</v>
      </c>
      <c r="X1292" s="7">
        <f t="shared" si="469"/>
        <v>0</v>
      </c>
      <c r="Y1292" s="7" t="str">
        <f t="shared" si="472"/>
        <v/>
      </c>
      <c r="Z1292" s="7" t="str">
        <f t="shared" si="473"/>
        <v/>
      </c>
      <c r="AA1292" s="7" t="str">
        <f t="shared" si="474"/>
        <v/>
      </c>
      <c r="AB1292" s="7" t="str">
        <f t="shared" si="474"/>
        <v/>
      </c>
      <c r="AC1292" s="8" t="str">
        <f t="shared" si="475"/>
        <v/>
      </c>
      <c r="AE1292" s="9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>
        <v>6818782.5499999998</v>
      </c>
      <c r="AR1292" s="7">
        <v>6707343.7000000002</v>
      </c>
      <c r="AS1292" s="7">
        <v>4433109.78</v>
      </c>
      <c r="AT1292" s="7">
        <v>0</v>
      </c>
      <c r="AU1292" s="7">
        <v>8146429.9699999997</v>
      </c>
      <c r="AV1292" s="7">
        <v>7571393.3200000003</v>
      </c>
      <c r="AW1292" s="7">
        <v>4998539.0199999996</v>
      </c>
      <c r="AX1292" s="7">
        <v>0</v>
      </c>
      <c r="AY1292" s="7">
        <v>9856111.4600000009</v>
      </c>
      <c r="AZ1292" s="7">
        <v>9755952.25</v>
      </c>
      <c r="BA1292" s="7">
        <v>6498146.4199999999</v>
      </c>
      <c r="BB1292" s="7">
        <v>0</v>
      </c>
      <c r="BC1292" s="7"/>
      <c r="BD1292" s="7"/>
      <c r="BE1292" s="7"/>
      <c r="BF1292" s="7"/>
    </row>
    <row r="1293" spans="1:58" hidden="1" x14ac:dyDescent="0.25">
      <c r="A1293" s="3" t="s">
        <v>1211</v>
      </c>
      <c r="B1293" s="3" t="str">
        <f t="shared" si="466"/>
        <v>RS</v>
      </c>
      <c r="C1293" s="3" t="s">
        <v>1529</v>
      </c>
      <c r="D1293" s="3">
        <v>7</v>
      </c>
      <c r="E1293" s="11">
        <f t="shared" si="457"/>
        <v>0</v>
      </c>
      <c r="F1293" s="11">
        <f t="shared" si="458"/>
        <v>1</v>
      </c>
      <c r="G1293" s="7">
        <v>7.7903945524277738</v>
      </c>
      <c r="H1293" s="11">
        <f t="shared" si="459"/>
        <v>0.15580789104855547</v>
      </c>
      <c r="I1293" s="7">
        <f t="shared" si="460"/>
        <v>-15417914.468059601</v>
      </c>
      <c r="J1293" s="7">
        <v>4849087</v>
      </c>
      <c r="K1293" s="12">
        <v>0.11</v>
      </c>
      <c r="L1293" s="7">
        <v>-872835.66</v>
      </c>
      <c r="M1293" s="10">
        <f t="shared" si="461"/>
        <v>0.18</v>
      </c>
      <c r="N1293" s="12">
        <f t="shared" si="462"/>
        <v>0.28999999999999998</v>
      </c>
      <c r="O1293" s="7">
        <f t="shared" si="463"/>
        <v>-925074.86808357609</v>
      </c>
      <c r="P1293" s="11">
        <f t="shared" si="464"/>
        <v>0.19077299872812678</v>
      </c>
      <c r="Q1293" s="12">
        <f t="shared" si="465"/>
        <v>0.30077299872812679</v>
      </c>
      <c r="R1293" s="12">
        <f t="shared" si="467"/>
        <v>1.0772998728126815E-2</v>
      </c>
      <c r="S1293" s="12">
        <f t="shared" si="468"/>
        <v>3.7148271476299399E-2</v>
      </c>
      <c r="T1293" s="7">
        <f t="shared" si="470"/>
        <v>-18263514.079999998</v>
      </c>
      <c r="U1293" s="7">
        <f t="shared" si="471"/>
        <v>16342092.92</v>
      </c>
      <c r="V1293" s="7">
        <f t="shared" si="471"/>
        <v>27861205</v>
      </c>
      <c r="W1293" s="7">
        <f t="shared" si="471"/>
        <v>6744402</v>
      </c>
      <c r="X1293" s="7">
        <f t="shared" si="469"/>
        <v>0</v>
      </c>
      <c r="Y1293" s="7" t="str">
        <f t="shared" si="472"/>
        <v/>
      </c>
      <c r="Z1293" s="7" t="str">
        <f t="shared" si="473"/>
        <v/>
      </c>
      <c r="AA1293" s="7" t="str">
        <f t="shared" si="474"/>
        <v/>
      </c>
      <c r="AB1293" s="7" t="str">
        <f t="shared" si="474"/>
        <v/>
      </c>
      <c r="AC1293" s="8" t="str">
        <f t="shared" si="475"/>
        <v/>
      </c>
      <c r="AE1293" s="9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>
        <v>10752400.49</v>
      </c>
      <c r="AR1293" s="7">
        <v>25655289.649999999</v>
      </c>
      <c r="AS1293" s="7">
        <v>4156120.28</v>
      </c>
      <c r="AT1293" s="7">
        <v>0</v>
      </c>
      <c r="AU1293" s="7">
        <v>13209447.199999999</v>
      </c>
      <c r="AV1293" s="7">
        <v>26004238.460000001</v>
      </c>
      <c r="AW1293" s="7">
        <v>5011386.9800000004</v>
      </c>
      <c r="AX1293" s="7">
        <v>0</v>
      </c>
      <c r="AY1293" s="7">
        <v>16342092.92</v>
      </c>
      <c r="AZ1293" s="7">
        <v>27861205</v>
      </c>
      <c r="BA1293" s="7">
        <v>6744402</v>
      </c>
      <c r="BB1293" s="7">
        <v>0</v>
      </c>
      <c r="BC1293" s="7"/>
      <c r="BD1293" s="7"/>
      <c r="BE1293" s="7"/>
      <c r="BF1293" s="7"/>
    </row>
    <row r="1294" spans="1:58" hidden="1" x14ac:dyDescent="0.25">
      <c r="A1294" s="3" t="s">
        <v>859</v>
      </c>
      <c r="B1294" s="3" t="str">
        <f t="shared" si="466"/>
        <v>PR</v>
      </c>
      <c r="C1294" s="3" t="s">
        <v>1529</v>
      </c>
      <c r="D1294" s="3">
        <v>7</v>
      </c>
      <c r="E1294" s="11">
        <f t="shared" si="457"/>
        <v>0</v>
      </c>
      <c r="F1294" s="11">
        <f t="shared" si="458"/>
        <v>1</v>
      </c>
      <c r="G1294" s="7">
        <v>16.972254673577357</v>
      </c>
      <c r="H1294" s="11">
        <f t="shared" si="459"/>
        <v>0.33944509347154717</v>
      </c>
      <c r="I1294" s="7">
        <f t="shared" si="460"/>
        <v>-4631845.8026099866</v>
      </c>
      <c r="J1294" s="7">
        <v>8373661.3099999996</v>
      </c>
      <c r="K1294" s="12">
        <v>0.14000000000000001</v>
      </c>
      <c r="L1294" s="7">
        <v>-128195.95</v>
      </c>
      <c r="M1294" s="10">
        <f t="shared" si="461"/>
        <v>1.5309426218004034E-2</v>
      </c>
      <c r="N1294" s="12">
        <f t="shared" si="462"/>
        <v>0.15530942621800406</v>
      </c>
      <c r="O1294" s="7">
        <f t="shared" si="463"/>
        <v>-277910.74815659918</v>
      </c>
      <c r="P1294" s="11">
        <f t="shared" si="464"/>
        <v>3.3188677911382969E-2</v>
      </c>
      <c r="Q1294" s="12">
        <f t="shared" si="465"/>
        <v>0.17318867791138298</v>
      </c>
      <c r="R1294" s="12">
        <f t="shared" si="467"/>
        <v>1.7879251693378923E-2</v>
      </c>
      <c r="S1294" s="12">
        <f t="shared" si="468"/>
        <v>0.11512019668582285</v>
      </c>
      <c r="T1294" s="7">
        <f t="shared" si="470"/>
        <v>-7012052.6799999997</v>
      </c>
      <c r="U1294" s="7">
        <f t="shared" si="471"/>
        <v>663211</v>
      </c>
      <c r="V1294" s="7">
        <f t="shared" si="471"/>
        <v>7675263.6799999997</v>
      </c>
      <c r="W1294" s="7">
        <f t="shared" si="471"/>
        <v>0</v>
      </c>
      <c r="X1294" s="7">
        <f t="shared" si="469"/>
        <v>0</v>
      </c>
      <c r="Y1294" s="7" t="str">
        <f t="shared" si="472"/>
        <v/>
      </c>
      <c r="Z1294" s="7" t="str">
        <f t="shared" si="473"/>
        <v/>
      </c>
      <c r="AA1294" s="7" t="str">
        <f t="shared" si="474"/>
        <v/>
      </c>
      <c r="AB1294" s="7" t="str">
        <f t="shared" si="474"/>
        <v/>
      </c>
      <c r="AC1294" s="8" t="str">
        <f t="shared" si="475"/>
        <v/>
      </c>
      <c r="AE1294" s="9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>
        <v>0</v>
      </c>
      <c r="AV1294" s="7">
        <v>9713575.0899999999</v>
      </c>
      <c r="AW1294" s="7">
        <v>0</v>
      </c>
      <c r="AX1294" s="7">
        <v>0</v>
      </c>
      <c r="AY1294" s="7">
        <v>663211</v>
      </c>
      <c r="AZ1294" s="7">
        <v>7675263.6799999997</v>
      </c>
      <c r="BA1294" s="7">
        <v>0</v>
      </c>
      <c r="BB1294" s="7">
        <v>0</v>
      </c>
      <c r="BC1294" s="7"/>
      <c r="BD1294" s="7"/>
      <c r="BE1294" s="7"/>
      <c r="BF1294" s="7"/>
    </row>
    <row r="1295" spans="1:58" hidden="1" x14ac:dyDescent="0.25">
      <c r="A1295" s="3" t="s">
        <v>1212</v>
      </c>
      <c r="B1295" s="3" t="str">
        <f t="shared" si="466"/>
        <v>RS</v>
      </c>
      <c r="C1295" s="3" t="s">
        <v>1529</v>
      </c>
      <c r="D1295" s="3">
        <v>6</v>
      </c>
      <c r="E1295" s="11">
        <f t="shared" si="457"/>
        <v>0.23362243961485521</v>
      </c>
      <c r="F1295" s="11">
        <f t="shared" si="458"/>
        <v>0.76637756038514482</v>
      </c>
      <c r="G1295" s="7">
        <v>20.891350063893448</v>
      </c>
      <c r="H1295" s="11">
        <f t="shared" si="459"/>
        <v>0.32021323790237405</v>
      </c>
      <c r="I1295" s="7">
        <f t="shared" si="460"/>
        <v>-53506056.600782357</v>
      </c>
      <c r="J1295" s="7">
        <v>12900620.810000001</v>
      </c>
      <c r="K1295" s="12">
        <v>0.11599999999999999</v>
      </c>
      <c r="L1295" s="7">
        <v>-1032049.66</v>
      </c>
      <c r="M1295" s="10">
        <f t="shared" si="461"/>
        <v>7.9999999627924881E-2</v>
      </c>
      <c r="N1295" s="12">
        <f t="shared" si="462"/>
        <v>0.19599999962792486</v>
      </c>
      <c r="O1295" s="7">
        <f t="shared" si="463"/>
        <v>-3210363.3960469412</v>
      </c>
      <c r="P1295" s="11">
        <f t="shared" si="464"/>
        <v>0.24885340351670573</v>
      </c>
      <c r="Q1295" s="12">
        <f t="shared" si="465"/>
        <v>0.3648534035167057</v>
      </c>
      <c r="R1295" s="12">
        <f t="shared" si="467"/>
        <v>0.16885340388878084</v>
      </c>
      <c r="S1295" s="12">
        <f t="shared" si="468"/>
        <v>0.86149696025164513</v>
      </c>
      <c r="T1295" s="7">
        <f t="shared" si="470"/>
        <v>-78710059.659999996</v>
      </c>
      <c r="U1295" s="7">
        <f t="shared" si="471"/>
        <v>22118755.34</v>
      </c>
      <c r="V1295" s="7">
        <f t="shared" si="471"/>
        <v>60321623.5</v>
      </c>
      <c r="W1295" s="7">
        <f t="shared" si="471"/>
        <v>40507191.5</v>
      </c>
      <c r="X1295" s="7">
        <f t="shared" si="469"/>
        <v>0</v>
      </c>
      <c r="Y1295" s="7" t="str">
        <f t="shared" si="472"/>
        <v/>
      </c>
      <c r="Z1295" s="7" t="str">
        <f t="shared" si="473"/>
        <v/>
      </c>
      <c r="AA1295" s="7" t="str">
        <f t="shared" si="474"/>
        <v/>
      </c>
      <c r="AB1295" s="7" t="str">
        <f t="shared" si="474"/>
        <v/>
      </c>
      <c r="AC1295" s="8" t="str">
        <f t="shared" si="475"/>
        <v/>
      </c>
      <c r="AE1295" s="9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>
        <v>18877713.16</v>
      </c>
      <c r="AR1295" s="7">
        <v>53658794.18</v>
      </c>
      <c r="AS1295" s="7">
        <v>19457742.77</v>
      </c>
      <c r="AT1295" s="7">
        <v>0</v>
      </c>
      <c r="AU1295" s="7">
        <v>20249022.280000001</v>
      </c>
      <c r="AV1295" s="7">
        <v>56164379.149999999</v>
      </c>
      <c r="AW1295" s="7">
        <v>28107091.760000002</v>
      </c>
      <c r="AX1295" s="7">
        <v>0</v>
      </c>
      <c r="AY1295" s="7">
        <v>22118755.34</v>
      </c>
      <c r="AZ1295" s="7">
        <v>60321623.5</v>
      </c>
      <c r="BA1295" s="7">
        <v>40507191.5</v>
      </c>
      <c r="BB1295" s="7">
        <v>0</v>
      </c>
      <c r="BC1295" s="7"/>
      <c r="BD1295" s="7"/>
      <c r="BE1295" s="7"/>
      <c r="BF1295" s="7"/>
    </row>
    <row r="1296" spans="1:58" hidden="1" x14ac:dyDescent="0.25">
      <c r="A1296" s="3" t="s">
        <v>1470</v>
      </c>
      <c r="B1296" s="3" t="str">
        <f t="shared" si="466"/>
        <v>SP</v>
      </c>
      <c r="C1296" s="3" t="s">
        <v>1530</v>
      </c>
      <c r="D1296" s="3">
        <v>5</v>
      </c>
      <c r="E1296" s="11">
        <f t="shared" si="457"/>
        <v>0</v>
      </c>
      <c r="F1296" s="11">
        <f t="shared" si="458"/>
        <v>1</v>
      </c>
      <c r="G1296" s="7">
        <v>18.727740274261681</v>
      </c>
      <c r="H1296" s="11">
        <f t="shared" si="459"/>
        <v>0.37455480548523362</v>
      </c>
      <c r="I1296" s="7">
        <f t="shared" si="460"/>
        <v>-17260283.173262898</v>
      </c>
      <c r="J1296" s="7">
        <v>62737507.165714264</v>
      </c>
      <c r="K1296" s="12">
        <v>0.11</v>
      </c>
      <c r="L1296" s="7">
        <v>-522578.97</v>
      </c>
      <c r="M1296" s="10">
        <f t="shared" si="461"/>
        <v>8.3296100468203942E-3</v>
      </c>
      <c r="N1296" s="12">
        <f t="shared" si="462"/>
        <v>0.1183296100468204</v>
      </c>
      <c r="O1296" s="7">
        <f t="shared" si="463"/>
        <v>-1035616.9903957738</v>
      </c>
      <c r="P1296" s="11">
        <f t="shared" si="464"/>
        <v>1.6507142811082766E-2</v>
      </c>
      <c r="Q1296" s="12">
        <f t="shared" si="465"/>
        <v>0.12650714281108277</v>
      </c>
      <c r="R1296" s="12">
        <f t="shared" si="467"/>
        <v>8.1775327642623769E-3</v>
      </c>
      <c r="S1296" s="12">
        <f t="shared" si="468"/>
        <v>6.910808512786204E-2</v>
      </c>
      <c r="T1296" s="7">
        <f t="shared" si="470"/>
        <v>-27596795.570000008</v>
      </c>
      <c r="U1296" s="7">
        <f t="shared" si="471"/>
        <v>218106547.78999999</v>
      </c>
      <c r="V1296" s="7">
        <f t="shared" si="471"/>
        <v>150605542.69</v>
      </c>
      <c r="W1296" s="7">
        <f t="shared" si="471"/>
        <v>95097800.670000002</v>
      </c>
      <c r="X1296" s="7">
        <f t="shared" si="469"/>
        <v>0</v>
      </c>
      <c r="Y1296" s="7" t="str">
        <f t="shared" si="472"/>
        <v/>
      </c>
      <c r="Z1296" s="7" t="str">
        <f t="shared" si="473"/>
        <v/>
      </c>
      <c r="AA1296" s="7" t="str">
        <f t="shared" si="474"/>
        <v/>
      </c>
      <c r="AB1296" s="7" t="str">
        <f t="shared" si="474"/>
        <v/>
      </c>
      <c r="AC1296" s="8" t="str">
        <f t="shared" si="475"/>
        <v/>
      </c>
      <c r="AE1296" s="9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>
        <v>156749958.56999999</v>
      </c>
      <c r="AR1296" s="7">
        <v>99054318.849999994</v>
      </c>
      <c r="AS1296" s="7">
        <v>60306736.350000001</v>
      </c>
      <c r="AT1296" s="7">
        <v>0</v>
      </c>
      <c r="AU1296" s="7">
        <v>170946532.30000001</v>
      </c>
      <c r="AV1296" s="7">
        <v>127115132.73999999</v>
      </c>
      <c r="AW1296" s="7">
        <v>75396987.900000006</v>
      </c>
      <c r="AX1296" s="7">
        <v>0</v>
      </c>
      <c r="AY1296" s="7">
        <v>218106547.78999999</v>
      </c>
      <c r="AZ1296" s="7">
        <v>150605542.69</v>
      </c>
      <c r="BA1296" s="7">
        <v>95097800.670000002</v>
      </c>
      <c r="BB1296" s="7">
        <v>0</v>
      </c>
      <c r="BC1296" s="7"/>
      <c r="BD1296" s="7"/>
      <c r="BE1296" s="7"/>
      <c r="BF1296" s="7"/>
    </row>
    <row r="1297" spans="1:58" hidden="1" x14ac:dyDescent="0.25">
      <c r="A1297" s="3" t="s">
        <v>1471</v>
      </c>
      <c r="B1297" s="3" t="str">
        <f t="shared" si="466"/>
        <v>SP</v>
      </c>
      <c r="C1297" s="3" t="s">
        <v>1530</v>
      </c>
      <c r="D1297" s="3">
        <v>5</v>
      </c>
      <c r="E1297" s="11">
        <f t="shared" si="457"/>
        <v>0</v>
      </c>
      <c r="F1297" s="11">
        <f t="shared" si="458"/>
        <v>1</v>
      </c>
      <c r="G1297" s="7">
        <v>15.885150573178015</v>
      </c>
      <c r="H1297" s="11">
        <f t="shared" si="459"/>
        <v>0.31770301146356028</v>
      </c>
      <c r="I1297" s="7">
        <f t="shared" si="460"/>
        <v>-174684119.70932409</v>
      </c>
      <c r="J1297" s="7">
        <v>156052803.22999999</v>
      </c>
      <c r="K1297" s="12">
        <v>0.11</v>
      </c>
      <c r="L1297" s="7">
        <v>-3121056.06</v>
      </c>
      <c r="M1297" s="10">
        <f t="shared" si="461"/>
        <v>1.9999999970522798E-2</v>
      </c>
      <c r="N1297" s="12">
        <f t="shared" si="462"/>
        <v>0.12999999997052281</v>
      </c>
      <c r="O1297" s="7">
        <f t="shared" si="463"/>
        <v>-10481047.182559446</v>
      </c>
      <c r="P1297" s="11">
        <f t="shared" si="464"/>
        <v>6.7163466247458878E-2</v>
      </c>
      <c r="Q1297" s="12">
        <f t="shared" si="465"/>
        <v>0.17716346624745888</v>
      </c>
      <c r="R1297" s="12">
        <f t="shared" si="467"/>
        <v>4.7163466276936072E-2</v>
      </c>
      <c r="S1297" s="12">
        <f t="shared" si="468"/>
        <v>0.36279589452023298</v>
      </c>
      <c r="T1297" s="7">
        <f t="shared" si="470"/>
        <v>-256023583.05000004</v>
      </c>
      <c r="U1297" s="7">
        <f t="shared" si="471"/>
        <v>795627069.26999998</v>
      </c>
      <c r="V1297" s="7">
        <f t="shared" si="471"/>
        <v>594824396.59000003</v>
      </c>
      <c r="W1297" s="7">
        <f t="shared" si="471"/>
        <v>457642086.63999999</v>
      </c>
      <c r="X1297" s="7">
        <f t="shared" si="469"/>
        <v>815830.91</v>
      </c>
      <c r="Y1297" s="7" t="str">
        <f t="shared" si="472"/>
        <v/>
      </c>
      <c r="Z1297" s="7" t="str">
        <f t="shared" si="473"/>
        <v/>
      </c>
      <c r="AA1297" s="7" t="str">
        <f t="shared" si="474"/>
        <v/>
      </c>
      <c r="AB1297" s="7" t="str">
        <f t="shared" si="474"/>
        <v/>
      </c>
      <c r="AC1297" s="8" t="str">
        <f t="shared" si="475"/>
        <v/>
      </c>
      <c r="AE1297" s="9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>
        <v>718698982.15999997</v>
      </c>
      <c r="AR1297" s="7">
        <v>494556140.87</v>
      </c>
      <c r="AS1297" s="7">
        <v>307582950.42000002</v>
      </c>
      <c r="AT1297" s="7">
        <v>0</v>
      </c>
      <c r="AU1297" s="7">
        <v>753472681.12</v>
      </c>
      <c r="AV1297" s="7">
        <v>554298915.07000005</v>
      </c>
      <c r="AW1297" s="7">
        <v>391658826.41000003</v>
      </c>
      <c r="AX1297" s="7">
        <v>0</v>
      </c>
      <c r="AY1297" s="7">
        <v>795627069.26999998</v>
      </c>
      <c r="AZ1297" s="7">
        <v>594824396.59000003</v>
      </c>
      <c r="BA1297" s="7">
        <v>457642086.63999999</v>
      </c>
      <c r="BB1297" s="7">
        <v>815830.91</v>
      </c>
      <c r="BC1297" s="7"/>
      <c r="BD1297" s="7"/>
      <c r="BE1297" s="7"/>
      <c r="BF1297" s="7"/>
    </row>
    <row r="1298" spans="1:58" hidden="1" x14ac:dyDescent="0.25">
      <c r="A1298" s="3" t="s">
        <v>581</v>
      </c>
      <c r="B1298" s="3" t="str">
        <f t="shared" si="466"/>
        <v>PB</v>
      </c>
      <c r="C1298" s="3" t="s">
        <v>1528</v>
      </c>
      <c r="D1298" s="3">
        <v>6</v>
      </c>
      <c r="E1298" s="11">
        <f t="shared" si="457"/>
        <v>0.4946307498416937</v>
      </c>
      <c r="F1298" s="11">
        <f t="shared" si="458"/>
        <v>0.50536925015830625</v>
      </c>
      <c r="G1298" s="7">
        <v>46.851972075663568</v>
      </c>
      <c r="H1298" s="11">
        <f t="shared" si="459"/>
        <v>0.47355091992631998</v>
      </c>
      <c r="I1298" s="7">
        <f t="shared" si="460"/>
        <v>-26397779.296198271</v>
      </c>
      <c r="J1298" s="7">
        <v>13799327.15</v>
      </c>
      <c r="K1298" s="12">
        <v>0.11</v>
      </c>
      <c r="L1298" s="7">
        <v>-1034949.54</v>
      </c>
      <c r="M1298" s="10">
        <f t="shared" si="461"/>
        <v>7.5000000271752382E-2</v>
      </c>
      <c r="N1298" s="12">
        <f t="shared" si="462"/>
        <v>0.1850000002717524</v>
      </c>
      <c r="O1298" s="7">
        <f t="shared" si="463"/>
        <v>-1583866.7577718962</v>
      </c>
      <c r="P1298" s="11">
        <f t="shared" si="464"/>
        <v>0.11477854974776043</v>
      </c>
      <c r="Q1298" s="12">
        <f t="shared" si="465"/>
        <v>0.22477854974776043</v>
      </c>
      <c r="R1298" s="12">
        <f t="shared" si="467"/>
        <v>3.9778549476008035E-2</v>
      </c>
      <c r="S1298" s="12">
        <f t="shared" si="468"/>
        <v>0.2150191860409516</v>
      </c>
      <c r="T1298" s="7">
        <f t="shared" si="470"/>
        <v>-50143081.82</v>
      </c>
      <c r="U1298" s="7">
        <f t="shared" si="471"/>
        <v>831242</v>
      </c>
      <c r="V1298" s="7">
        <f t="shared" si="471"/>
        <v>25340771.66</v>
      </c>
      <c r="W1298" s="7">
        <f t="shared" si="471"/>
        <v>26841283.43</v>
      </c>
      <c r="X1298" s="7">
        <f t="shared" si="469"/>
        <v>1207731.27</v>
      </c>
      <c r="Y1298" s="7" t="str">
        <f t="shared" si="472"/>
        <v/>
      </c>
      <c r="Z1298" s="7" t="str">
        <f t="shared" si="473"/>
        <v/>
      </c>
      <c r="AA1298" s="7" t="str">
        <f t="shared" si="474"/>
        <v/>
      </c>
      <c r="AB1298" s="7" t="str">
        <f t="shared" si="474"/>
        <v/>
      </c>
      <c r="AC1298" s="8" t="str">
        <f t="shared" si="475"/>
        <v/>
      </c>
      <c r="AE1298" s="9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>
        <v>816977.52</v>
      </c>
      <c r="AR1298" s="7">
        <v>14578608.82</v>
      </c>
      <c r="AS1298" s="7">
        <v>24225797.859999999</v>
      </c>
      <c r="AT1298" s="7">
        <v>499879.8</v>
      </c>
      <c r="AU1298" s="7">
        <v>715865.78</v>
      </c>
      <c r="AV1298" s="7">
        <v>22594178.489999998</v>
      </c>
      <c r="AW1298" s="7">
        <v>28206889.629999999</v>
      </c>
      <c r="AX1298" s="7">
        <v>499879.8</v>
      </c>
      <c r="AY1298" s="7">
        <v>831242</v>
      </c>
      <c r="AZ1298" s="7">
        <v>25340771.66</v>
      </c>
      <c r="BA1298" s="7">
        <v>26841283.43</v>
      </c>
      <c r="BB1298" s="7">
        <v>1207731.27</v>
      </c>
      <c r="BC1298" s="7"/>
      <c r="BD1298" s="7"/>
      <c r="BE1298" s="7"/>
      <c r="BF1298" s="7"/>
    </row>
    <row r="1299" spans="1:58" hidden="1" x14ac:dyDescent="0.25">
      <c r="A1299" s="3" t="s">
        <v>1213</v>
      </c>
      <c r="B1299" s="3" t="str">
        <f t="shared" si="466"/>
        <v>RS</v>
      </c>
      <c r="C1299" s="3" t="s">
        <v>1529</v>
      </c>
      <c r="D1299" s="3">
        <v>6</v>
      </c>
      <c r="E1299" s="11">
        <f t="shared" si="457"/>
        <v>0</v>
      </c>
      <c r="F1299" s="11">
        <f t="shared" si="458"/>
        <v>1</v>
      </c>
      <c r="G1299" s="7">
        <v>12.923424492384344</v>
      </c>
      <c r="H1299" s="11">
        <f t="shared" si="459"/>
        <v>0.25846848984768689</v>
      </c>
      <c r="I1299" s="7">
        <f t="shared" si="460"/>
        <v>-15640743.945606856</v>
      </c>
      <c r="J1299" s="7">
        <v>17581576.309999999</v>
      </c>
      <c r="K1299" s="12">
        <v>0.11</v>
      </c>
      <c r="L1299" s="7">
        <v>-1890019.45</v>
      </c>
      <c r="M1299" s="10">
        <f t="shared" si="461"/>
        <v>0.10749999981088158</v>
      </c>
      <c r="N1299" s="12">
        <f t="shared" si="462"/>
        <v>0.21749999981088158</v>
      </c>
      <c r="O1299" s="7">
        <f t="shared" si="463"/>
        <v>-938444.63673641125</v>
      </c>
      <c r="P1299" s="11">
        <f t="shared" si="464"/>
        <v>5.3376592643894244E-2</v>
      </c>
      <c r="Q1299" s="12">
        <f t="shared" si="465"/>
        <v>0.16337659264389426</v>
      </c>
      <c r="R1299" s="12">
        <f t="shared" si="467"/>
        <v>-5.4123407166987325E-2</v>
      </c>
      <c r="S1299" s="12">
        <f t="shared" si="468"/>
        <v>-0.24884325155884213</v>
      </c>
      <c r="T1299" s="7">
        <f t="shared" si="470"/>
        <v>-21092487.280000001</v>
      </c>
      <c r="U1299" s="7">
        <f t="shared" si="471"/>
        <v>56779309.630000003</v>
      </c>
      <c r="V1299" s="7">
        <f t="shared" si="471"/>
        <v>47967529.520000003</v>
      </c>
      <c r="W1299" s="7">
        <f t="shared" si="471"/>
        <v>32121091.960000001</v>
      </c>
      <c r="X1299" s="7">
        <f t="shared" si="469"/>
        <v>2216824.5699999998</v>
      </c>
      <c r="Y1299" s="7" t="str">
        <f t="shared" si="472"/>
        <v/>
      </c>
      <c r="Z1299" s="7" t="str">
        <f t="shared" si="473"/>
        <v/>
      </c>
      <c r="AA1299" s="7" t="str">
        <f t="shared" si="474"/>
        <v/>
      </c>
      <c r="AB1299" s="7" t="str">
        <f t="shared" si="474"/>
        <v/>
      </c>
      <c r="AC1299" s="8" t="str">
        <f t="shared" si="475"/>
        <v/>
      </c>
      <c r="AE1299" s="9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>
        <v>36011509.710000001</v>
      </c>
      <c r="AR1299" s="7">
        <v>41363767.289999999</v>
      </c>
      <c r="AS1299" s="7">
        <v>22556417.34</v>
      </c>
      <c r="AT1299" s="7">
        <v>2359020.37</v>
      </c>
      <c r="AU1299" s="7">
        <v>44840341.119999997</v>
      </c>
      <c r="AV1299" s="7">
        <v>48670847.729999997</v>
      </c>
      <c r="AW1299" s="7">
        <v>23288715.300000001</v>
      </c>
      <c r="AX1299" s="7">
        <v>2386638.98</v>
      </c>
      <c r="AY1299" s="7">
        <v>56779309.630000003</v>
      </c>
      <c r="AZ1299" s="7">
        <v>47967529.520000003</v>
      </c>
      <c r="BA1299" s="7">
        <v>32121091.960000001</v>
      </c>
      <c r="BB1299" s="7">
        <v>2216824.5699999998</v>
      </c>
      <c r="BC1299" s="7"/>
      <c r="BD1299" s="7"/>
      <c r="BE1299" s="7"/>
      <c r="BF1299" s="7"/>
    </row>
    <row r="1300" spans="1:58" hidden="1" x14ac:dyDescent="0.25">
      <c r="A1300" s="3" t="s">
        <v>433</v>
      </c>
      <c r="B1300" s="3" t="str">
        <f t="shared" si="466"/>
        <v>MG</v>
      </c>
      <c r="C1300" s="3" t="s">
        <v>1530</v>
      </c>
      <c r="D1300" s="3">
        <v>7</v>
      </c>
      <c r="E1300" s="11">
        <f t="shared" si="457"/>
        <v>0</v>
      </c>
      <c r="F1300" s="11">
        <f t="shared" si="458"/>
        <v>1</v>
      </c>
      <c r="G1300" s="7">
        <v>17.4861707365245</v>
      </c>
      <c r="H1300" s="11">
        <f t="shared" si="459"/>
        <v>0.34972341473049001</v>
      </c>
      <c r="I1300" s="7">
        <f t="shared" si="460"/>
        <v>-4640520.8505661739</v>
      </c>
      <c r="J1300" s="7">
        <v>4983685.0599999996</v>
      </c>
      <c r="K1300" s="12">
        <v>0.1696</v>
      </c>
      <c r="L1300" s="7">
        <v>-244200.54</v>
      </c>
      <c r="M1300" s="10">
        <f t="shared" si="461"/>
        <v>4.8999994393706739E-2</v>
      </c>
      <c r="N1300" s="12">
        <f t="shared" si="462"/>
        <v>0.21859999439370675</v>
      </c>
      <c r="O1300" s="7">
        <f t="shared" si="463"/>
        <v>-278431.25103397045</v>
      </c>
      <c r="P1300" s="11">
        <f t="shared" si="464"/>
        <v>5.5868548610487533E-2</v>
      </c>
      <c r="Q1300" s="12">
        <f t="shared" si="465"/>
        <v>0.22546854861048754</v>
      </c>
      <c r="R1300" s="12">
        <f t="shared" si="467"/>
        <v>6.8685542167807867E-3</v>
      </c>
      <c r="S1300" s="12">
        <f t="shared" si="468"/>
        <v>3.1420651385792198E-2</v>
      </c>
      <c r="T1300" s="7">
        <f t="shared" si="470"/>
        <v>-7136226.2700000014</v>
      </c>
      <c r="U1300" s="7">
        <f t="shared" si="471"/>
        <v>25472213.199999999</v>
      </c>
      <c r="V1300" s="7">
        <f t="shared" si="471"/>
        <v>11767612.83</v>
      </c>
      <c r="W1300" s="7">
        <f t="shared" si="471"/>
        <v>20840826.640000001</v>
      </c>
      <c r="X1300" s="7">
        <f t="shared" si="469"/>
        <v>0</v>
      </c>
      <c r="Y1300" s="7" t="str">
        <f t="shared" si="472"/>
        <v/>
      </c>
      <c r="Z1300" s="7" t="str">
        <f t="shared" si="473"/>
        <v/>
      </c>
      <c r="AA1300" s="7" t="str">
        <f t="shared" si="474"/>
        <v/>
      </c>
      <c r="AB1300" s="7" t="str">
        <f t="shared" si="474"/>
        <v/>
      </c>
      <c r="AC1300" s="8" t="str">
        <f t="shared" si="475"/>
        <v/>
      </c>
      <c r="AE1300" s="9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>
        <v>19507135.18</v>
      </c>
      <c r="AR1300" s="7">
        <v>13738998.369999999</v>
      </c>
      <c r="AS1300" s="7">
        <v>12512999.16</v>
      </c>
      <c r="AT1300" s="7">
        <v>0</v>
      </c>
      <c r="AU1300" s="7">
        <v>21009630.870000001</v>
      </c>
      <c r="AV1300" s="7">
        <v>13452332.949999999</v>
      </c>
      <c r="AW1300" s="7">
        <v>12290881.720000001</v>
      </c>
      <c r="AX1300" s="7">
        <v>0</v>
      </c>
      <c r="AY1300" s="7">
        <v>25472213.199999999</v>
      </c>
      <c r="AZ1300" s="7">
        <v>11767612.83</v>
      </c>
      <c r="BA1300" s="7">
        <v>20840826.640000001</v>
      </c>
      <c r="BB1300" s="7">
        <v>0</v>
      </c>
      <c r="BC1300" s="7"/>
      <c r="BD1300" s="7"/>
      <c r="BE1300" s="7"/>
      <c r="BF1300" s="7"/>
    </row>
    <row r="1301" spans="1:58" hidden="1" x14ac:dyDescent="0.25">
      <c r="A1301" s="3" t="s">
        <v>1214</v>
      </c>
      <c r="B1301" s="3" t="str">
        <f t="shared" si="466"/>
        <v>RS</v>
      </c>
      <c r="C1301" s="3" t="s">
        <v>1529</v>
      </c>
      <c r="D1301" s="3">
        <v>7</v>
      </c>
      <c r="E1301" s="11">
        <f t="shared" si="457"/>
        <v>0.35917688493720179</v>
      </c>
      <c r="F1301" s="11">
        <f t="shared" si="458"/>
        <v>0.64082311506279821</v>
      </c>
      <c r="G1301" s="7">
        <v>11.75685954555078</v>
      </c>
      <c r="H1301" s="11">
        <f t="shared" si="459"/>
        <v>0.15068134714671289</v>
      </c>
      <c r="I1301" s="7">
        <f t="shared" si="460"/>
        <v>-112029863.14803478</v>
      </c>
      <c r="J1301" s="7">
        <v>18733496.229999997</v>
      </c>
      <c r="K1301" s="12">
        <v>0.11</v>
      </c>
      <c r="L1301" s="7">
        <v>-5795037.1200000001</v>
      </c>
      <c r="M1301" s="10">
        <f t="shared" si="461"/>
        <v>0.30934092861533091</v>
      </c>
      <c r="N1301" s="12">
        <f t="shared" si="462"/>
        <v>0.4193409286153309</v>
      </c>
      <c r="O1301" s="7">
        <f t="shared" si="463"/>
        <v>-6721791.788882087</v>
      </c>
      <c r="P1301" s="11">
        <f t="shared" si="464"/>
        <v>0.35881138824037268</v>
      </c>
      <c r="Q1301" s="12">
        <f t="shared" si="465"/>
        <v>0.46881138824037266</v>
      </c>
      <c r="R1301" s="12">
        <f t="shared" si="467"/>
        <v>4.9470459625041763E-2</v>
      </c>
      <c r="S1301" s="12">
        <f t="shared" si="468"/>
        <v>0.11797193226140323</v>
      </c>
      <c r="T1301" s="7">
        <f t="shared" si="470"/>
        <v>-131905572.51000001</v>
      </c>
      <c r="U1301" s="7">
        <f t="shared" si="471"/>
        <v>37787502.420000002</v>
      </c>
      <c r="V1301" s="7">
        <f t="shared" si="471"/>
        <v>84528139.870000005</v>
      </c>
      <c r="W1301" s="7">
        <f t="shared" si="471"/>
        <v>85164935.060000002</v>
      </c>
      <c r="X1301" s="7">
        <f t="shared" si="469"/>
        <v>0</v>
      </c>
      <c r="Y1301" s="7" t="str">
        <f t="shared" si="472"/>
        <v/>
      </c>
      <c r="Z1301" s="7" t="str">
        <f t="shared" si="473"/>
        <v/>
      </c>
      <c r="AA1301" s="7" t="str">
        <f t="shared" si="474"/>
        <v/>
      </c>
      <c r="AB1301" s="7" t="str">
        <f t="shared" si="474"/>
        <v/>
      </c>
      <c r="AC1301" s="8" t="str">
        <f t="shared" si="475"/>
        <v/>
      </c>
      <c r="AE1301" s="9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>
        <v>26574411.32</v>
      </c>
      <c r="AR1301" s="7">
        <v>70675024.340000004</v>
      </c>
      <c r="AS1301" s="7">
        <v>61680870.380000003</v>
      </c>
      <c r="AT1301" s="7">
        <v>0</v>
      </c>
      <c r="AU1301" s="7">
        <v>30359325.91</v>
      </c>
      <c r="AV1301" s="7">
        <v>77901373.930000007</v>
      </c>
      <c r="AW1301" s="7">
        <v>69832850.150000006</v>
      </c>
      <c r="AX1301" s="7">
        <v>0</v>
      </c>
      <c r="AY1301" s="7">
        <v>37787502.420000002</v>
      </c>
      <c r="AZ1301" s="7">
        <v>84528139.870000005</v>
      </c>
      <c r="BA1301" s="7">
        <v>85164935.060000002</v>
      </c>
      <c r="BB1301" s="7">
        <v>0</v>
      </c>
      <c r="BC1301" s="7"/>
      <c r="BD1301" s="7"/>
      <c r="BE1301" s="7"/>
      <c r="BF1301" s="7"/>
    </row>
    <row r="1302" spans="1:58" hidden="1" x14ac:dyDescent="0.25">
      <c r="A1302" s="3" t="s">
        <v>860</v>
      </c>
      <c r="B1302" s="3" t="str">
        <f t="shared" si="466"/>
        <v>PR</v>
      </c>
      <c r="C1302" s="3" t="s">
        <v>1529</v>
      </c>
      <c r="D1302" s="3">
        <v>7</v>
      </c>
      <c r="E1302" s="11">
        <f t="shared" si="457"/>
        <v>0.38954116160127367</v>
      </c>
      <c r="F1302" s="11">
        <f t="shared" si="458"/>
        <v>0.61045883839872639</v>
      </c>
      <c r="G1302" s="7">
        <v>11.067968188708626</v>
      </c>
      <c r="H1302" s="11">
        <f t="shared" si="459"/>
        <v>0.13513078007826246</v>
      </c>
      <c r="I1302" s="7">
        <f t="shared" si="460"/>
        <v>-29816833.256450281</v>
      </c>
      <c r="J1302" s="7">
        <v>7519505.04</v>
      </c>
      <c r="K1302" s="12">
        <v>0.13</v>
      </c>
      <c r="L1302" s="7">
        <v>-842080.58</v>
      </c>
      <c r="M1302" s="10">
        <f t="shared" si="461"/>
        <v>0.11198617136640684</v>
      </c>
      <c r="N1302" s="12">
        <f t="shared" si="462"/>
        <v>0.24198617136640685</v>
      </c>
      <c r="O1302" s="7">
        <f t="shared" si="463"/>
        <v>-1789009.9953870168</v>
      </c>
      <c r="P1302" s="11">
        <f t="shared" si="464"/>
        <v>0.23791592476770476</v>
      </c>
      <c r="Q1302" s="12">
        <f t="shared" si="465"/>
        <v>0.36791592476770474</v>
      </c>
      <c r="R1302" s="12">
        <f t="shared" si="467"/>
        <v>0.12592975340129789</v>
      </c>
      <c r="S1302" s="12">
        <f t="shared" si="468"/>
        <v>0.5204006191354611</v>
      </c>
      <c r="T1302" s="7">
        <f t="shared" si="470"/>
        <v>-34475539.850000001</v>
      </c>
      <c r="U1302" s="7">
        <f t="shared" si="471"/>
        <v>13943736.640000001</v>
      </c>
      <c r="V1302" s="7">
        <f t="shared" si="471"/>
        <v>21045898.010000002</v>
      </c>
      <c r="W1302" s="7">
        <f t="shared" si="471"/>
        <v>27373378.48</v>
      </c>
      <c r="X1302" s="7">
        <f t="shared" si="469"/>
        <v>0</v>
      </c>
      <c r="Y1302" s="7" t="str">
        <f t="shared" si="472"/>
        <v/>
      </c>
      <c r="Z1302" s="7" t="str">
        <f t="shared" si="473"/>
        <v/>
      </c>
      <c r="AA1302" s="7" t="str">
        <f t="shared" si="474"/>
        <v/>
      </c>
      <c r="AB1302" s="7" t="str">
        <f t="shared" si="474"/>
        <v/>
      </c>
      <c r="AC1302" s="8" t="str">
        <f t="shared" si="475"/>
        <v/>
      </c>
      <c r="AE1302" s="9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>
        <v>10616724.140000001</v>
      </c>
      <c r="AR1302" s="7">
        <v>15873479.859999999</v>
      </c>
      <c r="AS1302" s="7">
        <v>22434447.52</v>
      </c>
      <c r="AT1302" s="7">
        <v>0</v>
      </c>
      <c r="AU1302" s="7">
        <v>12292201.289999999</v>
      </c>
      <c r="AV1302" s="7">
        <v>21954824.210000001</v>
      </c>
      <c r="AW1302" s="7">
        <v>21465535.129999999</v>
      </c>
      <c r="AX1302" s="7">
        <v>0</v>
      </c>
      <c r="AY1302" s="7">
        <v>13943736.640000001</v>
      </c>
      <c r="AZ1302" s="7">
        <v>21045898.010000002</v>
      </c>
      <c r="BA1302" s="7">
        <v>27373378.48</v>
      </c>
      <c r="BB1302" s="7">
        <v>0</v>
      </c>
      <c r="BC1302" s="7"/>
      <c r="BD1302" s="7"/>
      <c r="BE1302" s="7"/>
      <c r="BF1302" s="7"/>
    </row>
    <row r="1303" spans="1:58" hidden="1" x14ac:dyDescent="0.25">
      <c r="A1303" s="3" t="s">
        <v>945</v>
      </c>
      <c r="B1303" s="3" t="str">
        <f t="shared" si="466"/>
        <v>RN</v>
      </c>
      <c r="C1303" s="3" t="s">
        <v>1528</v>
      </c>
      <c r="D1303" s="3">
        <v>6</v>
      </c>
      <c r="E1303" s="11">
        <f t="shared" si="457"/>
        <v>0.31330547154632876</v>
      </c>
      <c r="F1303" s="11">
        <f t="shared" si="458"/>
        <v>0.68669452845367118</v>
      </c>
      <c r="G1303" s="7">
        <v>16.950511981260412</v>
      </c>
      <c r="H1303" s="11">
        <f t="shared" si="459"/>
        <v>0.23279647664039846</v>
      </c>
      <c r="I1303" s="7">
        <f t="shared" si="460"/>
        <v>-50220662.300665572</v>
      </c>
      <c r="J1303" s="7">
        <v>10430740.84</v>
      </c>
      <c r="K1303" s="12">
        <v>0.11</v>
      </c>
      <c r="L1303" s="7">
        <v>-625844.44999999995</v>
      </c>
      <c r="M1303" s="10">
        <f t="shared" si="461"/>
        <v>5.9999999961651812E-2</v>
      </c>
      <c r="N1303" s="12">
        <f t="shared" si="462"/>
        <v>0.16999999996165183</v>
      </c>
      <c r="O1303" s="7">
        <f t="shared" si="463"/>
        <v>-3013239.7380399341</v>
      </c>
      <c r="P1303" s="11">
        <f t="shared" si="464"/>
        <v>0.28888070217263057</v>
      </c>
      <c r="Q1303" s="12">
        <f t="shared" si="465"/>
        <v>0.39888070217263055</v>
      </c>
      <c r="R1303" s="12">
        <f t="shared" si="467"/>
        <v>0.22888070221097873</v>
      </c>
      <c r="S1303" s="12">
        <f t="shared" si="468"/>
        <v>1.3463570721329945</v>
      </c>
      <c r="T1303" s="7">
        <f t="shared" si="470"/>
        <v>-65459373.909999996</v>
      </c>
      <c r="U1303" s="7">
        <f t="shared" si="471"/>
        <v>1164320.21</v>
      </c>
      <c r="V1303" s="7">
        <f t="shared" si="471"/>
        <v>44950593.899999999</v>
      </c>
      <c r="W1303" s="7">
        <f t="shared" si="471"/>
        <v>25910796.079999998</v>
      </c>
      <c r="X1303" s="7">
        <f t="shared" si="469"/>
        <v>4237695.8600000003</v>
      </c>
      <c r="Y1303" s="7" t="str">
        <f t="shared" si="472"/>
        <v/>
      </c>
      <c r="Z1303" s="7" t="str">
        <f t="shared" si="473"/>
        <v/>
      </c>
      <c r="AA1303" s="7" t="str">
        <f t="shared" si="474"/>
        <v/>
      </c>
      <c r="AB1303" s="7" t="str">
        <f t="shared" si="474"/>
        <v/>
      </c>
      <c r="AC1303" s="8" t="str">
        <f t="shared" si="475"/>
        <v/>
      </c>
      <c r="AE1303" s="9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>
        <v>1361622.16</v>
      </c>
      <c r="AR1303" s="7">
        <v>35402801.520000003</v>
      </c>
      <c r="AS1303" s="7">
        <v>8460068.4000000004</v>
      </c>
      <c r="AT1303" s="7">
        <v>2578292.42</v>
      </c>
      <c r="AU1303" s="7">
        <v>1747162.23</v>
      </c>
      <c r="AV1303" s="7">
        <v>41370797.869999997</v>
      </c>
      <c r="AW1303" s="7">
        <v>13603862.630000001</v>
      </c>
      <c r="AX1303" s="7">
        <v>2197305.15</v>
      </c>
      <c r="AY1303" s="7">
        <v>1164320.21</v>
      </c>
      <c r="AZ1303" s="7">
        <v>44950593.899999999</v>
      </c>
      <c r="BA1303" s="7">
        <v>25910796.079999998</v>
      </c>
      <c r="BB1303" s="7">
        <v>4237695.8600000003</v>
      </c>
      <c r="BC1303" s="7"/>
      <c r="BD1303" s="7"/>
      <c r="BE1303" s="7"/>
      <c r="BF1303" s="7"/>
    </row>
    <row r="1304" spans="1:58" hidden="1" x14ac:dyDescent="0.25">
      <c r="A1304" s="3" t="s">
        <v>1215</v>
      </c>
      <c r="B1304" s="3" t="str">
        <f t="shared" si="466"/>
        <v>RS</v>
      </c>
      <c r="C1304" s="3" t="s">
        <v>1529</v>
      </c>
      <c r="D1304" s="3">
        <v>7</v>
      </c>
      <c r="E1304" s="11">
        <f t="shared" si="457"/>
        <v>0</v>
      </c>
      <c r="F1304" s="11">
        <f t="shared" si="458"/>
        <v>1</v>
      </c>
      <c r="G1304" s="7">
        <v>9.6548229869924356</v>
      </c>
      <c r="H1304" s="11">
        <f t="shared" si="459"/>
        <v>0.19309645973984871</v>
      </c>
      <c r="I1304" s="7">
        <f t="shared" si="460"/>
        <v>-3208106.8887101524</v>
      </c>
      <c r="J1304" s="7">
        <v>2347114.5499999998</v>
      </c>
      <c r="K1304" s="12">
        <v>0.1535</v>
      </c>
      <c r="L1304" s="7">
        <v>-221802.32</v>
      </c>
      <c r="M1304" s="10">
        <f t="shared" si="461"/>
        <v>9.4499997880376149E-2</v>
      </c>
      <c r="N1304" s="12">
        <f t="shared" si="462"/>
        <v>0.24799999788037613</v>
      </c>
      <c r="O1304" s="7">
        <f t="shared" si="463"/>
        <v>-192486.41332260912</v>
      </c>
      <c r="P1304" s="11">
        <f t="shared" si="464"/>
        <v>8.2009807882026525E-2</v>
      </c>
      <c r="Q1304" s="12">
        <f t="shared" si="465"/>
        <v>0.23550980788202652</v>
      </c>
      <c r="R1304" s="12">
        <f t="shared" si="467"/>
        <v>-1.249018999834961E-2</v>
      </c>
      <c r="S1304" s="12">
        <f t="shared" si="468"/>
        <v>-5.0363669778635711E-2</v>
      </c>
      <c r="T1304" s="7">
        <f t="shared" si="470"/>
        <v>-3975824.5300000003</v>
      </c>
      <c r="U1304" s="7">
        <f t="shared" si="471"/>
        <v>3542691.27</v>
      </c>
      <c r="V1304" s="7">
        <f t="shared" si="471"/>
        <v>4286218.9400000004</v>
      </c>
      <c r="W1304" s="7">
        <f t="shared" si="471"/>
        <v>3232296.86</v>
      </c>
      <c r="X1304" s="7">
        <f t="shared" si="469"/>
        <v>0</v>
      </c>
      <c r="Y1304" s="7" t="str">
        <f t="shared" si="472"/>
        <v/>
      </c>
      <c r="Z1304" s="7" t="str">
        <f t="shared" si="473"/>
        <v/>
      </c>
      <c r="AA1304" s="7" t="str">
        <f t="shared" si="474"/>
        <v/>
      </c>
      <c r="AB1304" s="7" t="str">
        <f t="shared" si="474"/>
        <v/>
      </c>
      <c r="AC1304" s="8" t="str">
        <f t="shared" si="475"/>
        <v/>
      </c>
      <c r="AE1304" s="9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>
        <v>1923853.9</v>
      </c>
      <c r="AR1304" s="7">
        <v>3700771.45</v>
      </c>
      <c r="AS1304" s="7">
        <v>1430253.09</v>
      </c>
      <c r="AT1304" s="7">
        <v>0</v>
      </c>
      <c r="AU1304" s="7">
        <v>2630241.4900000002</v>
      </c>
      <c r="AV1304" s="7">
        <v>4506708.93</v>
      </c>
      <c r="AW1304" s="7">
        <v>1700290.52</v>
      </c>
      <c r="AX1304" s="7">
        <v>0</v>
      </c>
      <c r="AY1304" s="7">
        <v>3542691.27</v>
      </c>
      <c r="AZ1304" s="7">
        <v>4286218.9400000004</v>
      </c>
      <c r="BA1304" s="7">
        <v>3232296.86</v>
      </c>
      <c r="BB1304" s="7">
        <v>0</v>
      </c>
      <c r="BC1304" s="7"/>
      <c r="BD1304" s="7"/>
      <c r="BE1304" s="7"/>
      <c r="BF1304" s="7"/>
    </row>
    <row r="1305" spans="1:58" hidden="1" x14ac:dyDescent="0.25">
      <c r="A1305" s="3" t="s">
        <v>1216</v>
      </c>
      <c r="B1305" s="3" t="str">
        <f t="shared" si="466"/>
        <v>RS</v>
      </c>
      <c r="C1305" s="3" t="s">
        <v>1529</v>
      </c>
      <c r="D1305" s="3">
        <v>7</v>
      </c>
      <c r="E1305" s="11">
        <f t="shared" si="457"/>
        <v>0</v>
      </c>
      <c r="F1305" s="11">
        <f t="shared" si="458"/>
        <v>1</v>
      </c>
      <c r="G1305" s="7">
        <v>15.91094830265645</v>
      </c>
      <c r="H1305" s="11">
        <f t="shared" si="459"/>
        <v>0.31821896605312899</v>
      </c>
      <c r="I1305" s="7">
        <f t="shared" si="460"/>
        <v>-5513662.0252357861</v>
      </c>
      <c r="J1305" s="7">
        <v>3202132.29</v>
      </c>
      <c r="K1305" s="12">
        <v>0.11</v>
      </c>
      <c r="L1305" s="7">
        <v>-229913.1</v>
      </c>
      <c r="M1305" s="10">
        <f t="shared" si="461"/>
        <v>7.1800000492796626E-2</v>
      </c>
      <c r="N1305" s="12">
        <f t="shared" si="462"/>
        <v>0.18180000049279663</v>
      </c>
      <c r="O1305" s="7">
        <f t="shared" si="463"/>
        <v>-330819.72151414718</v>
      </c>
      <c r="P1305" s="11">
        <f t="shared" si="464"/>
        <v>0.1033123217761085</v>
      </c>
      <c r="Q1305" s="12">
        <f t="shared" si="465"/>
        <v>0.21331232177610848</v>
      </c>
      <c r="R1305" s="12">
        <f t="shared" si="467"/>
        <v>3.1512321283311856E-2</v>
      </c>
      <c r="S1305" s="12">
        <f t="shared" si="468"/>
        <v>0.1733351000984209</v>
      </c>
      <c r="T1305" s="7">
        <f t="shared" si="470"/>
        <v>-8087144.9200000009</v>
      </c>
      <c r="U1305" s="7">
        <f t="shared" si="471"/>
        <v>10695129.689999999</v>
      </c>
      <c r="V1305" s="7">
        <f t="shared" si="471"/>
        <v>11560729.91</v>
      </c>
      <c r="W1305" s="7">
        <f t="shared" si="471"/>
        <v>7221544.7000000002</v>
      </c>
      <c r="X1305" s="7">
        <f t="shared" si="469"/>
        <v>0</v>
      </c>
      <c r="Y1305" s="7" t="str">
        <f t="shared" si="472"/>
        <v/>
      </c>
      <c r="Z1305" s="7" t="str">
        <f t="shared" si="473"/>
        <v/>
      </c>
      <c r="AA1305" s="7" t="str">
        <f t="shared" si="474"/>
        <v/>
      </c>
      <c r="AB1305" s="7" t="str">
        <f t="shared" si="474"/>
        <v/>
      </c>
      <c r="AC1305" s="8" t="str">
        <f t="shared" si="475"/>
        <v/>
      </c>
      <c r="AE1305" s="9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>
        <v>7782760.2400000002</v>
      </c>
      <c r="AR1305" s="7">
        <v>4930514.07</v>
      </c>
      <c r="AS1305" s="7">
        <v>5861998.9500000002</v>
      </c>
      <c r="AT1305" s="7">
        <v>0</v>
      </c>
      <c r="AU1305" s="7">
        <v>9113500.0299999993</v>
      </c>
      <c r="AV1305" s="7">
        <v>10802681.99</v>
      </c>
      <c r="AW1305" s="7">
        <v>5404735.7000000002</v>
      </c>
      <c r="AX1305" s="7">
        <v>0</v>
      </c>
      <c r="AY1305" s="7">
        <v>10695129.689999999</v>
      </c>
      <c r="AZ1305" s="7">
        <v>11560729.91</v>
      </c>
      <c r="BA1305" s="7">
        <v>7221544.7000000002</v>
      </c>
      <c r="BB1305" s="7">
        <v>0</v>
      </c>
      <c r="BC1305" s="7"/>
      <c r="BD1305" s="7"/>
      <c r="BE1305" s="7"/>
      <c r="BF1305" s="7"/>
    </row>
    <row r="1306" spans="1:58" hidden="1" x14ac:dyDescent="0.25">
      <c r="A1306" s="3" t="s">
        <v>946</v>
      </c>
      <c r="B1306" s="3" t="str">
        <f t="shared" si="466"/>
        <v>RN</v>
      </c>
      <c r="C1306" s="3" t="s">
        <v>1528</v>
      </c>
      <c r="D1306" s="3">
        <v>7</v>
      </c>
      <c r="E1306" s="11">
        <f t="shared" ref="E1306:E1363" si="476">IF(U1306+X1306&gt;=W1306,0,(U1306+X1306-W1306)/T1306)</f>
        <v>0.28194338687591763</v>
      </c>
      <c r="F1306" s="11">
        <f t="shared" ref="F1306:F1363" si="477">IF(T1306&gt;=0,0,1-E1306)</f>
        <v>0.71805661312408242</v>
      </c>
      <c r="G1306" s="7">
        <v>19.736512022987949</v>
      </c>
      <c r="H1306" s="11">
        <f t="shared" ref="H1306:H1363" si="478">IF(T1306&gt;0,"",G1306*$G$2*F1306/100)</f>
        <v>0.28343865956218917</v>
      </c>
      <c r="I1306" s="7">
        <f t="shared" ref="I1306:I1363" si="479">IF(T1306&gt;0,"",T1306*(1-H1306))</f>
        <v>-11742666.801636389</v>
      </c>
      <c r="J1306" s="7">
        <v>5286445.2</v>
      </c>
      <c r="K1306" s="12">
        <v>0.13600000000000001</v>
      </c>
      <c r="L1306" s="7">
        <v>-105558.1</v>
      </c>
      <c r="M1306" s="10">
        <f t="shared" ref="M1306:M1363" si="480">L1306*-1/J1306</f>
        <v>1.9967690197564142E-2</v>
      </c>
      <c r="N1306" s="12">
        <f t="shared" ref="N1306:N1363" si="481">M1306+K1306</f>
        <v>0.15596769019756415</v>
      </c>
      <c r="O1306" s="7">
        <f t="shared" ref="O1306:O1363" si="482">6%*I1306</f>
        <v>-704560.00809818332</v>
      </c>
      <c r="P1306" s="11">
        <f t="shared" ref="P1306:P1363" si="483">O1306*-1/J1306</f>
        <v>0.1332767070200942</v>
      </c>
      <c r="Q1306" s="12">
        <f t="shared" ref="Q1306:Q1363" si="484">P1306+K1306</f>
        <v>0.26927670702009421</v>
      </c>
      <c r="R1306" s="12">
        <f t="shared" si="467"/>
        <v>0.11330901682253006</v>
      </c>
      <c r="S1306" s="12">
        <f t="shared" si="468"/>
        <v>0.72649031782801687</v>
      </c>
      <c r="T1306" s="7">
        <f t="shared" si="470"/>
        <v>-16387524.889999999</v>
      </c>
      <c r="U1306" s="7">
        <f t="shared" si="471"/>
        <v>2300049.9700000002</v>
      </c>
      <c r="V1306" s="7">
        <f t="shared" si="471"/>
        <v>11767170.619999999</v>
      </c>
      <c r="W1306" s="7">
        <f t="shared" si="471"/>
        <v>6920404.2400000002</v>
      </c>
      <c r="X1306" s="7">
        <f t="shared" si="469"/>
        <v>0</v>
      </c>
      <c r="Y1306" s="7" t="str">
        <f t="shared" si="472"/>
        <v/>
      </c>
      <c r="Z1306" s="7" t="str">
        <f t="shared" si="473"/>
        <v/>
      </c>
      <c r="AA1306" s="7" t="str">
        <f t="shared" si="474"/>
        <v/>
      </c>
      <c r="AB1306" s="7" t="str">
        <f t="shared" si="474"/>
        <v/>
      </c>
      <c r="AC1306" s="8" t="str">
        <f t="shared" si="475"/>
        <v/>
      </c>
      <c r="AE1306" s="9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>
        <v>0</v>
      </c>
      <c r="AR1306" s="7">
        <v>-10832559.6</v>
      </c>
      <c r="AS1306" s="7">
        <v>5409561.3399999999</v>
      </c>
      <c r="AT1306" s="7">
        <v>0</v>
      </c>
      <c r="AU1306" s="7">
        <v>1384857.19</v>
      </c>
      <c r="AV1306" s="7">
        <v>22790095.41</v>
      </c>
      <c r="AW1306" s="7">
        <v>5989585.1399999997</v>
      </c>
      <c r="AX1306" s="7">
        <v>0</v>
      </c>
      <c r="AY1306" s="7">
        <v>2300049.9700000002</v>
      </c>
      <c r="AZ1306" s="7">
        <v>11767170.619999999</v>
      </c>
      <c r="BA1306" s="7">
        <v>6920404.2400000002</v>
      </c>
      <c r="BB1306" s="7">
        <v>0</v>
      </c>
      <c r="BC1306" s="7"/>
      <c r="BD1306" s="7"/>
      <c r="BE1306" s="7"/>
      <c r="BF1306" s="7"/>
    </row>
    <row r="1307" spans="1:58" hidden="1" x14ac:dyDescent="0.25">
      <c r="A1307" s="3" t="s">
        <v>1217</v>
      </c>
      <c r="B1307" s="3" t="str">
        <f t="shared" ref="B1307:B1364" si="485">RIGHT(A1307,2)</f>
        <v>RS</v>
      </c>
      <c r="C1307" s="3" t="s">
        <v>1529</v>
      </c>
      <c r="D1307" s="3">
        <v>7</v>
      </c>
      <c r="E1307" s="11">
        <f t="shared" si="476"/>
        <v>7.3872684946593992E-2</v>
      </c>
      <c r="F1307" s="11">
        <f t="shared" si="477"/>
        <v>0.92612731505340595</v>
      </c>
      <c r="G1307" s="7">
        <v>11.812147503483423</v>
      </c>
      <c r="H1307" s="11">
        <f t="shared" si="478"/>
        <v>0.21879104904831792</v>
      </c>
      <c r="I1307" s="7">
        <f t="shared" si="479"/>
        <v>-25768632.684147552</v>
      </c>
      <c r="J1307" s="7">
        <v>7154542.8514285712</v>
      </c>
      <c r="K1307" s="12">
        <v>0.11</v>
      </c>
      <c r="L1307" s="7">
        <v>-1191562.03</v>
      </c>
      <c r="M1307" s="10">
        <f t="shared" si="480"/>
        <v>0.16654621472594533</v>
      </c>
      <c r="N1307" s="12">
        <f t="shared" si="481"/>
        <v>0.27654621472594532</v>
      </c>
      <c r="O1307" s="7">
        <f t="shared" si="482"/>
        <v>-1546117.9610488531</v>
      </c>
      <c r="P1307" s="11">
        <f t="shared" si="483"/>
        <v>0.21610297026037584</v>
      </c>
      <c r="Q1307" s="12">
        <f t="shared" si="484"/>
        <v>0.32610297026037582</v>
      </c>
      <c r="R1307" s="12">
        <f t="shared" ref="R1307:R1364" si="486">Q1307-N1307</f>
        <v>4.9556755534430508E-2</v>
      </c>
      <c r="S1307" s="12">
        <f t="shared" ref="S1307:S1364" si="487">Q1307/N1307-1</f>
        <v>0.17919882065115522</v>
      </c>
      <c r="T1307" s="7">
        <f t="shared" si="470"/>
        <v>-32985582.990000002</v>
      </c>
      <c r="U1307" s="7">
        <f t="shared" si="471"/>
        <v>14005737.949999999</v>
      </c>
      <c r="V1307" s="7">
        <f t="shared" si="471"/>
        <v>30548849.41</v>
      </c>
      <c r="W1307" s="7">
        <f t="shared" si="471"/>
        <v>16442471.529999999</v>
      </c>
      <c r="X1307" s="7">
        <f t="shared" si="471"/>
        <v>0</v>
      </c>
      <c r="Y1307" s="7" t="str">
        <f t="shared" si="472"/>
        <v/>
      </c>
      <c r="Z1307" s="7" t="str">
        <f t="shared" si="473"/>
        <v/>
      </c>
      <c r="AA1307" s="7" t="str">
        <f t="shared" si="474"/>
        <v/>
      </c>
      <c r="AB1307" s="7" t="str">
        <f t="shared" si="474"/>
        <v/>
      </c>
      <c r="AC1307" s="8" t="str">
        <f t="shared" si="475"/>
        <v/>
      </c>
      <c r="AE1307" s="9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>
        <v>9826274.0199999996</v>
      </c>
      <c r="AR1307" s="7">
        <v>22457656.949999999</v>
      </c>
      <c r="AS1307" s="7">
        <v>11226723.810000001</v>
      </c>
      <c r="AT1307" s="7">
        <v>0</v>
      </c>
      <c r="AU1307" s="7">
        <v>11456235.67</v>
      </c>
      <c r="AV1307" s="7">
        <v>25185525.789999999</v>
      </c>
      <c r="AW1307" s="7">
        <v>14028120.42</v>
      </c>
      <c r="AX1307" s="7">
        <v>0</v>
      </c>
      <c r="AY1307" s="7">
        <v>14005737.949999999</v>
      </c>
      <c r="AZ1307" s="7">
        <v>30548849.41</v>
      </c>
      <c r="BA1307" s="7">
        <v>16442471.529999999</v>
      </c>
      <c r="BB1307" s="7">
        <v>0</v>
      </c>
      <c r="BC1307" s="7"/>
      <c r="BD1307" s="7"/>
      <c r="BE1307" s="7"/>
      <c r="BF1307" s="7"/>
    </row>
    <row r="1308" spans="1:58" hidden="1" x14ac:dyDescent="0.25">
      <c r="A1308" s="3" t="s">
        <v>582</v>
      </c>
      <c r="B1308" s="3" t="str">
        <f t="shared" si="485"/>
        <v>PB</v>
      </c>
      <c r="C1308" s="3" t="s">
        <v>1528</v>
      </c>
      <c r="D1308" s="3">
        <v>5</v>
      </c>
      <c r="E1308" s="11">
        <f t="shared" si="476"/>
        <v>0.47439986384780464</v>
      </c>
      <c r="F1308" s="11">
        <f t="shared" si="477"/>
        <v>0.52560013615219536</v>
      </c>
      <c r="G1308" s="7">
        <v>18.215631351910282</v>
      </c>
      <c r="H1308" s="11">
        <f t="shared" si="478"/>
        <v>0.19148276637324485</v>
      </c>
      <c r="I1308" s="7">
        <f t="shared" si="479"/>
        <v>-120668993.10889953</v>
      </c>
      <c r="J1308" s="7">
        <v>33109732.760000002</v>
      </c>
      <c r="K1308" s="12">
        <v>0.1391</v>
      </c>
      <c r="L1308" s="7">
        <v>-2692243.35</v>
      </c>
      <c r="M1308" s="10">
        <f t="shared" si="480"/>
        <v>8.1312747810894745E-2</v>
      </c>
      <c r="N1308" s="12">
        <f t="shared" si="481"/>
        <v>0.22041274781089476</v>
      </c>
      <c r="O1308" s="7">
        <f t="shared" si="482"/>
        <v>-7240139.5865339721</v>
      </c>
      <c r="P1308" s="11">
        <f t="shared" si="483"/>
        <v>0.21867103667115106</v>
      </c>
      <c r="Q1308" s="12">
        <f t="shared" si="484"/>
        <v>0.35777103667115107</v>
      </c>
      <c r="R1308" s="12">
        <f t="shared" si="486"/>
        <v>0.13735828886025631</v>
      </c>
      <c r="S1308" s="12">
        <f t="shared" si="487"/>
        <v>0.62318668146229084</v>
      </c>
      <c r="T1308" s="7">
        <f t="shared" ref="T1308:T1359" si="488">IF(SUM(U1308:X1308)&lt;&gt;0,U1308-V1308-W1308+X1308,"")</f>
        <v>-149247274.01000002</v>
      </c>
      <c r="U1308" s="7">
        <f t="shared" ref="U1308:X1359" si="489">IF(SUM($BC1308:$BF1308)&lt;&gt;0,BC1308,IF(SUM($AY1308:$BB1308)&lt;&gt;0,AY1308,IF(SUM($AU1308:$AX1308)&lt;&gt;0,AU1308,IF(SUM($AQ1308:$AT1308)&lt;&gt;0,AQ1308,""))))</f>
        <v>23406360.57</v>
      </c>
      <c r="V1308" s="7">
        <f t="shared" si="489"/>
        <v>78444387.540000007</v>
      </c>
      <c r="W1308" s="7">
        <f t="shared" si="489"/>
        <v>94209247.040000007</v>
      </c>
      <c r="X1308" s="7">
        <f t="shared" si="489"/>
        <v>0</v>
      </c>
      <c r="Y1308" s="7" t="str">
        <f t="shared" ref="Y1308:Y1359" si="490">IF(SUM(AA1308:AC1308)&lt;&gt;0,AA1308-(AB1308/3)-(AC1308/3),"")</f>
        <v/>
      </c>
      <c r="Z1308" s="7" t="str">
        <f t="shared" ref="Z1308:Z1359" si="491">IF(SUM(AA1308:AC1308)&lt;&gt;0,AA1308-AB1308-AC1308,"")</f>
        <v/>
      </c>
      <c r="AA1308" s="7" t="str">
        <f t="shared" ref="AA1308:AB1359" si="492">IF(SUM($AN1308:$AP1308)&lt;&gt;0,AN1308,IF(SUM($AK1308:$AM1308)&lt;&gt;0,AK1308,IF(SUM($AH1308:$AJ1308)&lt;&gt;0,AH1308,IF(SUM($AE1308:$AG1308)&lt;&gt;0,AE1308,""))))</f>
        <v/>
      </c>
      <c r="AB1308" s="7" t="str">
        <f t="shared" si="492"/>
        <v/>
      </c>
      <c r="AC1308" s="8" t="str">
        <f t="shared" ref="AC1308:AC1359" si="493">IF(SUM($AN1308:$AP1308)&lt;&gt;0,AP1308,IF(SUM($AK1308:$AM1308)&lt;&gt;0,AM1308,IF(SUM($AH1308:$AJ1308)&lt;&gt;0,AJ1308,IF(SUM($AE1308:$AG1308)&lt;&gt;0,AG1308,""))))</f>
        <v/>
      </c>
      <c r="AE1308" s="9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>
        <v>20220697.09</v>
      </c>
      <c r="AR1308" s="7">
        <v>60740013.579999998</v>
      </c>
      <c r="AS1308" s="7">
        <v>60744154.600000001</v>
      </c>
      <c r="AT1308" s="7">
        <v>0</v>
      </c>
      <c r="AU1308" s="7">
        <v>17213456.079999998</v>
      </c>
      <c r="AV1308" s="7">
        <v>62035310.710000001</v>
      </c>
      <c r="AW1308" s="7">
        <v>84697608.189999998</v>
      </c>
      <c r="AX1308" s="7">
        <v>0</v>
      </c>
      <c r="AY1308" s="7">
        <v>23406360.57</v>
      </c>
      <c r="AZ1308" s="7">
        <v>78444387.540000007</v>
      </c>
      <c r="BA1308" s="7">
        <v>94209247.040000007</v>
      </c>
      <c r="BB1308" s="7">
        <v>0</v>
      </c>
      <c r="BC1308" s="7"/>
      <c r="BD1308" s="7"/>
      <c r="BE1308" s="7"/>
      <c r="BF1308" s="7"/>
    </row>
    <row r="1309" spans="1:58" hidden="1" x14ac:dyDescent="0.25">
      <c r="A1309" s="3" t="s">
        <v>53</v>
      </c>
      <c r="B1309" s="3" t="str">
        <f t="shared" si="485"/>
        <v>BA</v>
      </c>
      <c r="C1309" s="3" t="s">
        <v>1528</v>
      </c>
      <c r="D1309" s="3">
        <v>6</v>
      </c>
      <c r="E1309" s="11">
        <f t="shared" si="476"/>
        <v>0.12433566450361076</v>
      </c>
      <c r="F1309" s="11">
        <f t="shared" si="477"/>
        <v>0.87566433549638922</v>
      </c>
      <c r="G1309" s="7">
        <v>7.6134099589737003</v>
      </c>
      <c r="H1309" s="11">
        <f t="shared" si="478"/>
        <v>0.13333583145172595</v>
      </c>
      <c r="I1309" s="7">
        <f t="shared" si="479"/>
        <v>-65085499.623465225</v>
      </c>
      <c r="J1309" s="7">
        <v>14517601.51</v>
      </c>
      <c r="K1309" s="12">
        <v>0.13339999999999999</v>
      </c>
      <c r="L1309" s="7">
        <v>-653292.06999999995</v>
      </c>
      <c r="M1309" s="10">
        <f t="shared" si="480"/>
        <v>4.5000000141207898E-2</v>
      </c>
      <c r="N1309" s="12">
        <f t="shared" si="481"/>
        <v>0.17840000014120788</v>
      </c>
      <c r="O1309" s="7">
        <f t="shared" si="482"/>
        <v>-3905129.9774079132</v>
      </c>
      <c r="P1309" s="11">
        <f t="shared" si="483"/>
        <v>0.26899277919413794</v>
      </c>
      <c r="Q1309" s="12">
        <f t="shared" si="484"/>
        <v>0.40239277919413796</v>
      </c>
      <c r="R1309" s="12">
        <f t="shared" si="486"/>
        <v>0.22399277905293008</v>
      </c>
      <c r="S1309" s="12">
        <f t="shared" si="487"/>
        <v>1.2555649040114036</v>
      </c>
      <c r="T1309" s="7">
        <f t="shared" si="488"/>
        <v>-75098869.879999995</v>
      </c>
      <c r="U1309" s="7">
        <f t="shared" si="489"/>
        <v>8496593.9700000007</v>
      </c>
      <c r="V1309" s="7">
        <f t="shared" si="489"/>
        <v>65761401.990000002</v>
      </c>
      <c r="W1309" s="7">
        <f t="shared" si="489"/>
        <v>17834061.859999999</v>
      </c>
      <c r="X1309" s="7">
        <f t="shared" si="489"/>
        <v>0</v>
      </c>
      <c r="Y1309" s="7" t="str">
        <f t="shared" si="490"/>
        <v/>
      </c>
      <c r="Z1309" s="7" t="str">
        <f t="shared" si="491"/>
        <v/>
      </c>
      <c r="AA1309" s="7" t="str">
        <f t="shared" si="492"/>
        <v/>
      </c>
      <c r="AB1309" s="7" t="str">
        <f t="shared" si="492"/>
        <v/>
      </c>
      <c r="AC1309" s="8" t="str">
        <f t="shared" si="493"/>
        <v/>
      </c>
      <c r="AE1309" s="9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>
        <v>2657508.9</v>
      </c>
      <c r="AR1309" s="7">
        <v>29315985.420000002</v>
      </c>
      <c r="AS1309" s="7">
        <v>13300345.890000001</v>
      </c>
      <c r="AT1309" s="7">
        <v>0</v>
      </c>
      <c r="AU1309" s="7">
        <v>2503302.41</v>
      </c>
      <c r="AV1309" s="7">
        <v>45385852.140000001</v>
      </c>
      <c r="AW1309" s="7">
        <v>15116615.77</v>
      </c>
      <c r="AX1309" s="7">
        <v>0</v>
      </c>
      <c r="AY1309" s="7">
        <v>8496593.9700000007</v>
      </c>
      <c r="AZ1309" s="7">
        <v>65761401.990000002</v>
      </c>
      <c r="BA1309" s="7">
        <v>17834061.859999999</v>
      </c>
      <c r="BB1309" s="7">
        <v>0</v>
      </c>
      <c r="BC1309" s="7"/>
      <c r="BD1309" s="7"/>
      <c r="BE1309" s="7"/>
      <c r="BF1309" s="7"/>
    </row>
    <row r="1310" spans="1:58" hidden="1" x14ac:dyDescent="0.25">
      <c r="A1310" s="3" t="s">
        <v>1218</v>
      </c>
      <c r="B1310" s="3" t="str">
        <f t="shared" si="485"/>
        <v>RS</v>
      </c>
      <c r="C1310" s="3" t="s">
        <v>1529</v>
      </c>
      <c r="D1310" s="3">
        <v>5</v>
      </c>
      <c r="E1310" s="11">
        <f t="shared" si="476"/>
        <v>0</v>
      </c>
      <c r="F1310" s="11">
        <f t="shared" si="477"/>
        <v>1</v>
      </c>
      <c r="G1310" s="7">
        <v>13.230548328574587</v>
      </c>
      <c r="H1310" s="11">
        <f t="shared" si="478"/>
        <v>0.26461096657149175</v>
      </c>
      <c r="I1310" s="7">
        <f t="shared" si="479"/>
        <v>-30785136.886027262</v>
      </c>
      <c r="J1310" s="7">
        <v>50789140.43</v>
      </c>
      <c r="K1310" s="12">
        <v>0.11</v>
      </c>
      <c r="L1310" s="7">
        <v>-1031019.55</v>
      </c>
      <c r="M1310" s="10">
        <f t="shared" si="480"/>
        <v>2.0299999985646539E-2</v>
      </c>
      <c r="N1310" s="12">
        <f t="shared" si="481"/>
        <v>0.13029999998564654</v>
      </c>
      <c r="O1310" s="7">
        <f t="shared" si="482"/>
        <v>-1847108.2131616357</v>
      </c>
      <c r="P1310" s="11">
        <f t="shared" si="483"/>
        <v>3.6368172359747014E-2</v>
      </c>
      <c r="Q1310" s="12">
        <f t="shared" si="484"/>
        <v>0.14636817235974703</v>
      </c>
      <c r="R1310" s="12">
        <f t="shared" si="486"/>
        <v>1.6068172374100492E-2</v>
      </c>
      <c r="S1310" s="12">
        <f t="shared" si="487"/>
        <v>0.12331674885549138</v>
      </c>
      <c r="T1310" s="7">
        <f t="shared" si="488"/>
        <v>-41862382.340000011</v>
      </c>
      <c r="U1310" s="7">
        <f t="shared" si="489"/>
        <v>177302805.47</v>
      </c>
      <c r="V1310" s="7">
        <f t="shared" si="489"/>
        <v>152268049.49000001</v>
      </c>
      <c r="W1310" s="7">
        <f t="shared" si="489"/>
        <v>67800439.359999999</v>
      </c>
      <c r="X1310" s="7">
        <f t="shared" si="489"/>
        <v>903301.04</v>
      </c>
      <c r="Y1310" s="7" t="str">
        <f t="shared" si="490"/>
        <v/>
      </c>
      <c r="Z1310" s="7" t="str">
        <f t="shared" si="491"/>
        <v/>
      </c>
      <c r="AA1310" s="7" t="str">
        <f t="shared" si="492"/>
        <v/>
      </c>
      <c r="AB1310" s="7" t="str">
        <f t="shared" si="492"/>
        <v/>
      </c>
      <c r="AC1310" s="8" t="str">
        <f t="shared" si="493"/>
        <v/>
      </c>
      <c r="AE1310" s="9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>
        <v>129241581.89</v>
      </c>
      <c r="AR1310" s="7">
        <v>114073568.81</v>
      </c>
      <c r="AS1310" s="7">
        <v>43698738.899999999</v>
      </c>
      <c r="AT1310" s="7">
        <v>0</v>
      </c>
      <c r="AU1310" s="7">
        <v>150570575.30000001</v>
      </c>
      <c r="AV1310" s="7">
        <v>138278231.50999999</v>
      </c>
      <c r="AW1310" s="7">
        <v>56102662.75</v>
      </c>
      <c r="AX1310" s="7">
        <v>1159015.92</v>
      </c>
      <c r="AY1310" s="7">
        <v>177302805.47</v>
      </c>
      <c r="AZ1310" s="7">
        <v>152268049.49000001</v>
      </c>
      <c r="BA1310" s="7">
        <v>67800439.359999999</v>
      </c>
      <c r="BB1310" s="7">
        <v>903301.04</v>
      </c>
      <c r="BC1310" s="7"/>
      <c r="BD1310" s="7"/>
      <c r="BE1310" s="7"/>
      <c r="BF1310" s="7"/>
    </row>
    <row r="1311" spans="1:58" hidden="1" x14ac:dyDescent="0.25">
      <c r="A1311" s="3" t="s">
        <v>919</v>
      </c>
      <c r="B1311" s="3" t="str">
        <f t="shared" si="485"/>
        <v>RJ</v>
      </c>
      <c r="C1311" s="3" t="s">
        <v>1530</v>
      </c>
      <c r="D1311" s="3">
        <v>5</v>
      </c>
      <c r="E1311" s="11">
        <f t="shared" si="476"/>
        <v>0</v>
      </c>
      <c r="F1311" s="11">
        <f t="shared" si="477"/>
        <v>1</v>
      </c>
      <c r="G1311" s="7">
        <v>14.684651697819195</v>
      </c>
      <c r="H1311" s="11">
        <f t="shared" si="478"/>
        <v>0.29369303395638391</v>
      </c>
      <c r="I1311" s="7">
        <f t="shared" si="479"/>
        <v>-8454959.9669679608</v>
      </c>
      <c r="J1311" s="7">
        <v>15122964.640000001</v>
      </c>
      <c r="K1311" s="12">
        <v>0.11</v>
      </c>
      <c r="L1311" s="7">
        <v>-825662.55</v>
      </c>
      <c r="M1311" s="10">
        <f t="shared" si="480"/>
        <v>5.4596606528863778E-2</v>
      </c>
      <c r="N1311" s="12">
        <f t="shared" si="481"/>
        <v>0.16459660652886376</v>
      </c>
      <c r="O1311" s="7">
        <f t="shared" si="482"/>
        <v>-507297.59801807761</v>
      </c>
      <c r="P1311" s="11">
        <f t="shared" si="483"/>
        <v>3.354485116471697E-2</v>
      </c>
      <c r="Q1311" s="12">
        <f t="shared" si="484"/>
        <v>0.14354485116471696</v>
      </c>
      <c r="R1311" s="12">
        <f t="shared" si="486"/>
        <v>-2.1051755364146801E-2</v>
      </c>
      <c r="S1311" s="12">
        <f t="shared" si="487"/>
        <v>-0.12789908496962332</v>
      </c>
      <c r="T1311" s="7">
        <f t="shared" si="488"/>
        <v>-11970659.18</v>
      </c>
      <c r="U1311" s="7">
        <f t="shared" si="489"/>
        <v>7406290.7300000004</v>
      </c>
      <c r="V1311" s="7">
        <f t="shared" si="489"/>
        <v>19039919.34</v>
      </c>
      <c r="W1311" s="7">
        <f t="shared" si="489"/>
        <v>337030.57</v>
      </c>
      <c r="X1311" s="7">
        <f t="shared" si="489"/>
        <v>0</v>
      </c>
      <c r="Y1311" s="7">
        <f t="shared" si="490"/>
        <v>-317959781.94999999</v>
      </c>
      <c r="Z1311" s="7">
        <f t="shared" si="491"/>
        <v>-965121021.04999995</v>
      </c>
      <c r="AA1311" s="7">
        <f t="shared" si="492"/>
        <v>5620837.5999999996</v>
      </c>
      <c r="AB1311" s="7">
        <f t="shared" si="492"/>
        <v>725532184.30999994</v>
      </c>
      <c r="AC1311" s="8">
        <f t="shared" si="493"/>
        <v>245209674.34</v>
      </c>
      <c r="AE1311" s="9">
        <v>14002465.880000001</v>
      </c>
      <c r="AF1311" s="7">
        <v>455046277.10000002</v>
      </c>
      <c r="AG1311" s="7">
        <v>255907799.74000001</v>
      </c>
      <c r="AH1311" s="7">
        <v>9193362.0099999998</v>
      </c>
      <c r="AI1311" s="7">
        <v>714471256.77999997</v>
      </c>
      <c r="AJ1311" s="7">
        <v>231864333.06999999</v>
      </c>
      <c r="AK1311" s="7">
        <v>5620837.5999999996</v>
      </c>
      <c r="AL1311" s="7">
        <v>725532184.30999994</v>
      </c>
      <c r="AM1311" s="7">
        <v>245209674.34</v>
      </c>
      <c r="AN1311" s="7"/>
      <c r="AO1311" s="7"/>
      <c r="AP1311" s="7"/>
      <c r="AQ1311" s="7">
        <v>2819542.5</v>
      </c>
      <c r="AR1311" s="7">
        <v>3628595.67</v>
      </c>
      <c r="AS1311" s="7">
        <v>0</v>
      </c>
      <c r="AT1311" s="7">
        <v>0</v>
      </c>
      <c r="AU1311" s="7">
        <v>3310611.87</v>
      </c>
      <c r="AV1311" s="7">
        <v>6281152.8200000003</v>
      </c>
      <c r="AW1311" s="7">
        <v>504264.88</v>
      </c>
      <c r="AX1311" s="7">
        <v>0</v>
      </c>
      <c r="AY1311" s="7">
        <v>7406290.7300000004</v>
      </c>
      <c r="AZ1311" s="7">
        <v>19039919.34</v>
      </c>
      <c r="BA1311" s="7">
        <v>337030.57</v>
      </c>
      <c r="BB1311" s="7">
        <v>0</v>
      </c>
      <c r="BC1311" s="7"/>
      <c r="BD1311" s="7"/>
      <c r="BE1311" s="7"/>
      <c r="BF1311" s="7"/>
    </row>
    <row r="1312" spans="1:58" hidden="1" x14ac:dyDescent="0.25">
      <c r="A1312" s="3" t="s">
        <v>861</v>
      </c>
      <c r="B1312" s="3" t="str">
        <f t="shared" si="485"/>
        <v>PR</v>
      </c>
      <c r="C1312" s="3" t="s">
        <v>1529</v>
      </c>
      <c r="D1312" s="3">
        <v>5</v>
      </c>
      <c r="E1312" s="11">
        <f t="shared" si="476"/>
        <v>0.17836043718013592</v>
      </c>
      <c r="F1312" s="11">
        <f t="shared" si="477"/>
        <v>0.82163956281986406</v>
      </c>
      <c r="G1312" s="7">
        <v>50.83297306524981</v>
      </c>
      <c r="H1312" s="11">
        <f t="shared" si="478"/>
        <v>0.83532763532331555</v>
      </c>
      <c r="I1312" s="7">
        <f t="shared" si="479"/>
        <v>-30757974.288761277</v>
      </c>
      <c r="J1312" s="7">
        <v>54327292.25</v>
      </c>
      <c r="K1312" s="12">
        <v>0.11</v>
      </c>
      <c r="L1312" s="7">
        <v>-4323140.05</v>
      </c>
      <c r="M1312" s="10">
        <f t="shared" si="480"/>
        <v>7.957584247169984E-2</v>
      </c>
      <c r="N1312" s="12">
        <f t="shared" si="481"/>
        <v>0.18957584247169984</v>
      </c>
      <c r="O1312" s="7">
        <f t="shared" si="482"/>
        <v>-1845478.4573256765</v>
      </c>
      <c r="P1312" s="11">
        <f t="shared" si="483"/>
        <v>3.3969638111784897E-2</v>
      </c>
      <c r="Q1312" s="12">
        <f t="shared" si="484"/>
        <v>0.1439696381117849</v>
      </c>
      <c r="R1312" s="12">
        <f t="shared" si="486"/>
        <v>-4.5606204359914942E-2</v>
      </c>
      <c r="S1312" s="12">
        <f t="shared" si="487"/>
        <v>-0.24056970426874458</v>
      </c>
      <c r="T1312" s="7">
        <f t="shared" si="488"/>
        <v>-186782854.24000001</v>
      </c>
      <c r="U1312" s="7">
        <f t="shared" si="489"/>
        <v>92734996.049999997</v>
      </c>
      <c r="V1312" s="7">
        <f t="shared" si="489"/>
        <v>153468182.69999999</v>
      </c>
      <c r="W1312" s="7">
        <f t="shared" si="489"/>
        <v>126049667.59</v>
      </c>
      <c r="X1312" s="7">
        <f t="shared" si="489"/>
        <v>0</v>
      </c>
      <c r="Y1312" s="7" t="str">
        <f t="shared" si="490"/>
        <v/>
      </c>
      <c r="Z1312" s="7" t="str">
        <f t="shared" si="491"/>
        <v/>
      </c>
      <c r="AA1312" s="7" t="str">
        <f t="shared" si="492"/>
        <v/>
      </c>
      <c r="AB1312" s="7" t="str">
        <f t="shared" si="492"/>
        <v/>
      </c>
      <c r="AC1312" s="8" t="str">
        <f t="shared" si="493"/>
        <v/>
      </c>
      <c r="AE1312" s="9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>
        <v>62441720.670000002</v>
      </c>
      <c r="AR1312" s="7">
        <v>111629391.59999999</v>
      </c>
      <c r="AS1312" s="7">
        <v>82708789</v>
      </c>
      <c r="AT1312" s="7">
        <v>0</v>
      </c>
      <c r="AU1312" s="7">
        <v>73427887.340000004</v>
      </c>
      <c r="AV1312" s="7">
        <v>126759046.51000001</v>
      </c>
      <c r="AW1312" s="7">
        <v>96967758.530000001</v>
      </c>
      <c r="AX1312" s="7">
        <v>56584.21</v>
      </c>
      <c r="AY1312" s="7">
        <v>92734996.049999997</v>
      </c>
      <c r="AZ1312" s="7">
        <v>153468182.69999999</v>
      </c>
      <c r="BA1312" s="7">
        <v>126049667.59</v>
      </c>
      <c r="BB1312" s="7">
        <v>0</v>
      </c>
      <c r="BC1312" s="7"/>
      <c r="BD1312" s="7"/>
      <c r="BE1312" s="7"/>
      <c r="BF1312" s="7"/>
    </row>
    <row r="1313" spans="1:58" hidden="1" x14ac:dyDescent="0.25">
      <c r="A1313" s="3" t="s">
        <v>1219</v>
      </c>
      <c r="B1313" s="3" t="str">
        <f t="shared" si="485"/>
        <v>RS</v>
      </c>
      <c r="C1313" s="3" t="s">
        <v>1529</v>
      </c>
      <c r="D1313" s="3">
        <v>6</v>
      </c>
      <c r="E1313" s="11">
        <f t="shared" si="476"/>
        <v>0.28460162394443894</v>
      </c>
      <c r="F1313" s="11">
        <f t="shared" si="477"/>
        <v>0.71539837605556111</v>
      </c>
      <c r="G1313" s="7">
        <v>11.970559243933879</v>
      </c>
      <c r="H1313" s="11">
        <f t="shared" si="478"/>
        <v>0.17127437287174366</v>
      </c>
      <c r="I1313" s="7">
        <f t="shared" si="479"/>
        <v>-61606746.844867796</v>
      </c>
      <c r="J1313" s="7">
        <v>13668377.09142857</v>
      </c>
      <c r="K1313" s="12">
        <v>0.11</v>
      </c>
      <c r="L1313" s="7">
        <v>-4957909.1100000003</v>
      </c>
      <c r="M1313" s="10">
        <f t="shared" si="480"/>
        <v>0.36272844075315286</v>
      </c>
      <c r="N1313" s="12">
        <f t="shared" si="481"/>
        <v>0.47272844075315285</v>
      </c>
      <c r="O1313" s="7">
        <f t="shared" si="482"/>
        <v>-3696404.8106920677</v>
      </c>
      <c r="P1313" s="11">
        <f t="shared" si="483"/>
        <v>0.27043479894991196</v>
      </c>
      <c r="Q1313" s="12">
        <f t="shared" si="484"/>
        <v>0.38043479894991195</v>
      </c>
      <c r="R1313" s="12">
        <f t="shared" si="486"/>
        <v>-9.22936418032409E-2</v>
      </c>
      <c r="S1313" s="12">
        <f t="shared" si="487"/>
        <v>-0.19523606757443723</v>
      </c>
      <c r="T1313" s="7">
        <f t="shared" si="488"/>
        <v>-74339135.689999998</v>
      </c>
      <c r="U1313" s="7">
        <f t="shared" si="489"/>
        <v>27944585.84</v>
      </c>
      <c r="V1313" s="7">
        <f t="shared" si="489"/>
        <v>53182096.950000003</v>
      </c>
      <c r="W1313" s="7">
        <f t="shared" si="489"/>
        <v>49101624.579999998</v>
      </c>
      <c r="X1313" s="7">
        <f t="shared" si="489"/>
        <v>0</v>
      </c>
      <c r="Y1313" s="7" t="str">
        <f t="shared" si="490"/>
        <v/>
      </c>
      <c r="Z1313" s="7" t="str">
        <f t="shared" si="491"/>
        <v/>
      </c>
      <c r="AA1313" s="7" t="str">
        <f t="shared" si="492"/>
        <v/>
      </c>
      <c r="AB1313" s="7" t="str">
        <f t="shared" si="492"/>
        <v/>
      </c>
      <c r="AC1313" s="8" t="str">
        <f t="shared" si="493"/>
        <v/>
      </c>
      <c r="AE1313" s="9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>
        <v>16373133.43</v>
      </c>
      <c r="AR1313" s="7">
        <v>51992484.390000001</v>
      </c>
      <c r="AS1313" s="7">
        <v>33601094.359999999</v>
      </c>
      <c r="AT1313" s="7">
        <v>0</v>
      </c>
      <c r="AU1313" s="7">
        <v>21330184.32</v>
      </c>
      <c r="AV1313" s="7">
        <v>53881946.009999998</v>
      </c>
      <c r="AW1313" s="7">
        <v>39080406.590000004</v>
      </c>
      <c r="AX1313" s="7">
        <v>0</v>
      </c>
      <c r="AY1313" s="7">
        <v>27944585.84</v>
      </c>
      <c r="AZ1313" s="7">
        <v>53182096.950000003</v>
      </c>
      <c r="BA1313" s="7">
        <v>49101624.579999998</v>
      </c>
      <c r="BB1313" s="7">
        <v>0</v>
      </c>
      <c r="BC1313" s="7"/>
      <c r="BD1313" s="7"/>
      <c r="BE1313" s="7"/>
      <c r="BF1313" s="7"/>
    </row>
    <row r="1314" spans="1:58" hidden="1" x14ac:dyDescent="0.25">
      <c r="A1314" s="3" t="s">
        <v>434</v>
      </c>
      <c r="B1314" s="3" t="str">
        <f t="shared" si="485"/>
        <v>MG</v>
      </c>
      <c r="C1314" s="3" t="s">
        <v>1530</v>
      </c>
      <c r="D1314" s="3">
        <v>6</v>
      </c>
      <c r="E1314" s="11">
        <f t="shared" si="476"/>
        <v>0</v>
      </c>
      <c r="F1314" s="11">
        <f t="shared" si="477"/>
        <v>1</v>
      </c>
      <c r="G1314" s="7">
        <v>22.71443543431602</v>
      </c>
      <c r="H1314" s="11">
        <f t="shared" si="478"/>
        <v>0.45428870868632037</v>
      </c>
      <c r="I1314" s="7">
        <f t="shared" si="479"/>
        <v>-4448567.1768944738</v>
      </c>
      <c r="J1314" s="7">
        <v>16898819.120000001</v>
      </c>
      <c r="K1314" s="12">
        <v>0.16</v>
      </c>
      <c r="L1314" s="7">
        <v>-630325.51</v>
      </c>
      <c r="M1314" s="10">
        <f t="shared" si="480"/>
        <v>3.7299973774735568E-2</v>
      </c>
      <c r="N1314" s="12">
        <f t="shared" si="481"/>
        <v>0.19729997377473557</v>
      </c>
      <c r="O1314" s="7">
        <f t="shared" si="482"/>
        <v>-266914.03061366844</v>
      </c>
      <c r="P1314" s="11">
        <f t="shared" si="483"/>
        <v>1.5794833279076392E-2</v>
      </c>
      <c r="Q1314" s="12">
        <f t="shared" si="484"/>
        <v>0.17579483327907638</v>
      </c>
      <c r="R1314" s="12">
        <f t="shared" si="486"/>
        <v>-2.1505140495659186E-2</v>
      </c>
      <c r="S1314" s="12">
        <f t="shared" si="487"/>
        <v>-0.10899717868291448</v>
      </c>
      <c r="T1314" s="7">
        <f t="shared" si="488"/>
        <v>-8151869.4000000041</v>
      </c>
      <c r="U1314" s="7">
        <f t="shared" si="489"/>
        <v>46122660.229999997</v>
      </c>
      <c r="V1314" s="7">
        <f t="shared" si="489"/>
        <v>38280403.710000001</v>
      </c>
      <c r="W1314" s="7">
        <f t="shared" si="489"/>
        <v>15994125.92</v>
      </c>
      <c r="X1314" s="7">
        <f t="shared" si="489"/>
        <v>0</v>
      </c>
      <c r="Y1314" s="7" t="str">
        <f t="shared" si="490"/>
        <v/>
      </c>
      <c r="Z1314" s="7" t="str">
        <f t="shared" si="491"/>
        <v/>
      </c>
      <c r="AA1314" s="7" t="str">
        <f t="shared" si="492"/>
        <v/>
      </c>
      <c r="AB1314" s="7" t="str">
        <f t="shared" si="492"/>
        <v/>
      </c>
      <c r="AC1314" s="8" t="str">
        <f t="shared" si="493"/>
        <v/>
      </c>
      <c r="AE1314" s="9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>
        <v>29628955.02</v>
      </c>
      <c r="AR1314" s="7">
        <v>30281279.609999999</v>
      </c>
      <c r="AS1314" s="7">
        <v>9621037.5600000005</v>
      </c>
      <c r="AT1314" s="7">
        <v>0</v>
      </c>
      <c r="AU1314" s="7">
        <v>36671713.700000003</v>
      </c>
      <c r="AV1314" s="7">
        <v>33132533.629999999</v>
      </c>
      <c r="AW1314" s="7">
        <v>13484618.66</v>
      </c>
      <c r="AX1314" s="7">
        <v>0</v>
      </c>
      <c r="AY1314" s="7">
        <v>46122660.229999997</v>
      </c>
      <c r="AZ1314" s="7">
        <v>38280403.710000001</v>
      </c>
      <c r="BA1314" s="7">
        <v>15994125.92</v>
      </c>
      <c r="BB1314" s="7">
        <v>0</v>
      </c>
      <c r="BC1314" s="7"/>
      <c r="BD1314" s="7"/>
      <c r="BE1314" s="7"/>
      <c r="BF1314" s="7"/>
    </row>
    <row r="1315" spans="1:58" hidden="1" x14ac:dyDescent="0.25">
      <c r="A1315" s="3" t="s">
        <v>1472</v>
      </c>
      <c r="B1315" s="3" t="str">
        <f t="shared" si="485"/>
        <v>SP</v>
      </c>
      <c r="C1315" s="3" t="s">
        <v>1530</v>
      </c>
      <c r="D1315" s="3">
        <v>7</v>
      </c>
      <c r="E1315" s="11">
        <f t="shared" si="476"/>
        <v>0</v>
      </c>
      <c r="F1315" s="11">
        <f t="shared" si="477"/>
        <v>1</v>
      </c>
      <c r="G1315" s="7">
        <v>38.17800193028782</v>
      </c>
      <c r="H1315" s="11">
        <f t="shared" si="478"/>
        <v>0.76356003860575639</v>
      </c>
      <c r="I1315" s="7">
        <f t="shared" si="479"/>
        <v>-2129410.0272881766</v>
      </c>
      <c r="J1315" s="7">
        <v>7602680.8799999999</v>
      </c>
      <c r="K1315" s="12">
        <v>0.11</v>
      </c>
      <c r="L1315" s="7">
        <v>-38013.4</v>
      </c>
      <c r="M1315" s="10">
        <f t="shared" si="480"/>
        <v>4.9999994212567818E-3</v>
      </c>
      <c r="N1315" s="12">
        <f t="shared" si="481"/>
        <v>0.11499999942125678</v>
      </c>
      <c r="O1315" s="7">
        <f t="shared" si="482"/>
        <v>-127764.60163729059</v>
      </c>
      <c r="P1315" s="11">
        <f t="shared" si="483"/>
        <v>1.6805203802963065E-2</v>
      </c>
      <c r="Q1315" s="12">
        <f t="shared" si="484"/>
        <v>0.12680520380296306</v>
      </c>
      <c r="R1315" s="12">
        <f t="shared" si="486"/>
        <v>1.1805204381706277E-2</v>
      </c>
      <c r="S1315" s="12">
        <f t="shared" si="487"/>
        <v>0.10265395166188318</v>
      </c>
      <c r="T1315" s="7">
        <f t="shared" si="488"/>
        <v>-9006134.2200000007</v>
      </c>
      <c r="U1315" s="7">
        <f t="shared" si="489"/>
        <v>9307884.7799999993</v>
      </c>
      <c r="V1315" s="7">
        <f t="shared" si="489"/>
        <v>9099014.6699999999</v>
      </c>
      <c r="W1315" s="7">
        <f t="shared" si="489"/>
        <v>9215004.3300000001</v>
      </c>
      <c r="X1315" s="7">
        <f t="shared" si="489"/>
        <v>0</v>
      </c>
      <c r="Y1315" s="7" t="str">
        <f t="shared" si="490"/>
        <v/>
      </c>
      <c r="Z1315" s="7" t="str">
        <f t="shared" si="491"/>
        <v/>
      </c>
      <c r="AA1315" s="7" t="str">
        <f t="shared" si="492"/>
        <v/>
      </c>
      <c r="AB1315" s="7" t="str">
        <f t="shared" si="492"/>
        <v/>
      </c>
      <c r="AC1315" s="8" t="str">
        <f t="shared" si="493"/>
        <v/>
      </c>
      <c r="AE1315" s="9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>
        <v>11049409.99</v>
      </c>
      <c r="AR1315" s="7">
        <v>8064109.3099999996</v>
      </c>
      <c r="AS1315" s="7">
        <v>2900415.83</v>
      </c>
      <c r="AT1315" s="7">
        <v>0</v>
      </c>
      <c r="AU1315" s="7">
        <v>14238582.470000001</v>
      </c>
      <c r="AV1315" s="7">
        <v>9014550.5399999991</v>
      </c>
      <c r="AW1315" s="7">
        <v>5184428.37</v>
      </c>
      <c r="AX1315" s="7">
        <v>0</v>
      </c>
      <c r="AY1315" s="7">
        <v>9307884.7799999993</v>
      </c>
      <c r="AZ1315" s="7">
        <v>9099014.6699999999</v>
      </c>
      <c r="BA1315" s="7">
        <v>9215004.3300000001</v>
      </c>
      <c r="BB1315" s="7">
        <v>0</v>
      </c>
      <c r="BC1315" s="7"/>
      <c r="BD1315" s="7"/>
      <c r="BE1315" s="7"/>
      <c r="BF1315" s="7"/>
    </row>
    <row r="1316" spans="1:58" hidden="1" x14ac:dyDescent="0.25">
      <c r="A1316" s="3" t="s">
        <v>1220</v>
      </c>
      <c r="B1316" s="3" t="str">
        <f t="shared" si="485"/>
        <v>RS</v>
      </c>
      <c r="C1316" s="3" t="s">
        <v>1529</v>
      </c>
      <c r="D1316" s="3">
        <v>6</v>
      </c>
      <c r="E1316" s="11">
        <f t="shared" si="476"/>
        <v>3.951641719221749E-2</v>
      </c>
      <c r="F1316" s="11">
        <f t="shared" si="477"/>
        <v>0.96048358280778245</v>
      </c>
      <c r="G1316" s="7">
        <v>7.1555953971839941</v>
      </c>
      <c r="H1316" s="11">
        <f t="shared" si="478"/>
        <v>0.13745663808420319</v>
      </c>
      <c r="I1316" s="7">
        <f t="shared" si="479"/>
        <v>-38753075.201952681</v>
      </c>
      <c r="J1316" s="7">
        <v>7474577.8499999996</v>
      </c>
      <c r="K1316" s="12">
        <v>0.11</v>
      </c>
      <c r="L1316" s="7">
        <v>-1345424.01</v>
      </c>
      <c r="M1316" s="10">
        <f t="shared" si="480"/>
        <v>0.17999999959863955</v>
      </c>
      <c r="N1316" s="12">
        <f t="shared" si="481"/>
        <v>0.28999999959863954</v>
      </c>
      <c r="O1316" s="7">
        <f t="shared" si="482"/>
        <v>-2325184.5121171609</v>
      </c>
      <c r="P1316" s="11">
        <f t="shared" si="483"/>
        <v>0.31107904135578185</v>
      </c>
      <c r="Q1316" s="12">
        <f t="shared" si="484"/>
        <v>0.42107904135578184</v>
      </c>
      <c r="R1316" s="12">
        <f t="shared" si="486"/>
        <v>0.1310790417571423</v>
      </c>
      <c r="S1316" s="12">
        <f t="shared" si="487"/>
        <v>0.45199669633984785</v>
      </c>
      <c r="T1316" s="7">
        <f t="shared" si="488"/>
        <v>-44928842.899999999</v>
      </c>
      <c r="U1316" s="7">
        <f t="shared" si="489"/>
        <v>15770940.01</v>
      </c>
      <c r="V1316" s="7">
        <f t="shared" si="489"/>
        <v>43153416</v>
      </c>
      <c r="W1316" s="7">
        <f t="shared" si="489"/>
        <v>18761098</v>
      </c>
      <c r="X1316" s="7">
        <f t="shared" si="489"/>
        <v>1214731.0900000001</v>
      </c>
      <c r="Y1316" s="7" t="str">
        <f t="shared" si="490"/>
        <v/>
      </c>
      <c r="Z1316" s="7" t="str">
        <f t="shared" si="491"/>
        <v/>
      </c>
      <c r="AA1316" s="7" t="str">
        <f t="shared" si="492"/>
        <v/>
      </c>
      <c r="AB1316" s="7" t="str">
        <f t="shared" si="492"/>
        <v/>
      </c>
      <c r="AC1316" s="8" t="str">
        <f t="shared" si="493"/>
        <v/>
      </c>
      <c r="AE1316" s="9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>
        <v>10950027.880000001</v>
      </c>
      <c r="AR1316" s="7">
        <v>32385677.27</v>
      </c>
      <c r="AS1316" s="7">
        <v>9815877.5899999999</v>
      </c>
      <c r="AT1316" s="7">
        <v>1041421.9</v>
      </c>
      <c r="AU1316" s="7">
        <v>13566069.17</v>
      </c>
      <c r="AV1316" s="7">
        <v>40310563.450000003</v>
      </c>
      <c r="AW1316" s="7">
        <v>10369939.439999999</v>
      </c>
      <c r="AX1316" s="7">
        <v>337746.18</v>
      </c>
      <c r="AY1316" s="7">
        <v>15770940.01</v>
      </c>
      <c r="AZ1316" s="7">
        <v>43153416</v>
      </c>
      <c r="BA1316" s="7">
        <v>18761098</v>
      </c>
      <c r="BB1316" s="7">
        <v>1214731.0900000001</v>
      </c>
      <c r="BC1316" s="7"/>
      <c r="BD1316" s="7"/>
      <c r="BE1316" s="7"/>
      <c r="BF1316" s="7"/>
    </row>
    <row r="1317" spans="1:58" hidden="1" x14ac:dyDescent="0.25">
      <c r="A1317" s="3" t="s">
        <v>1221</v>
      </c>
      <c r="B1317" s="3" t="str">
        <f t="shared" si="485"/>
        <v>RS</v>
      </c>
      <c r="C1317" s="3" t="s">
        <v>1529</v>
      </c>
      <c r="D1317" s="3">
        <v>7</v>
      </c>
      <c r="E1317" s="11">
        <f t="shared" si="476"/>
        <v>0</v>
      </c>
      <c r="F1317" s="11">
        <f t="shared" si="477"/>
        <v>1</v>
      </c>
      <c r="G1317" s="7">
        <v>7.967531364538357</v>
      </c>
      <c r="H1317" s="11">
        <f t="shared" si="478"/>
        <v>0.15935062729076713</v>
      </c>
      <c r="I1317" s="7">
        <f t="shared" si="479"/>
        <v>-2800415.4169324944</v>
      </c>
      <c r="J1317" s="7">
        <v>3651838.45</v>
      </c>
      <c r="K1317" s="12">
        <v>0.11</v>
      </c>
      <c r="L1317" s="7">
        <v>-218216.36</v>
      </c>
      <c r="M1317" s="10">
        <f t="shared" si="480"/>
        <v>5.9755206312590299E-2</v>
      </c>
      <c r="N1317" s="12">
        <f t="shared" si="481"/>
        <v>0.16975520631259031</v>
      </c>
      <c r="O1317" s="7">
        <f t="shared" si="482"/>
        <v>-168024.92501594964</v>
      </c>
      <c r="P1317" s="11">
        <f t="shared" si="483"/>
        <v>4.6011050958716326E-2</v>
      </c>
      <c r="Q1317" s="12">
        <f t="shared" si="484"/>
        <v>0.15601105095871631</v>
      </c>
      <c r="R1317" s="12">
        <f t="shared" si="486"/>
        <v>-1.3744155353873994E-2</v>
      </c>
      <c r="S1317" s="12">
        <f t="shared" si="487"/>
        <v>-8.096455862782348E-2</v>
      </c>
      <c r="T1317" s="7">
        <f t="shared" si="488"/>
        <v>-3331252.6099999994</v>
      </c>
      <c r="U1317" s="7">
        <f t="shared" si="489"/>
        <v>15064025.390000001</v>
      </c>
      <c r="V1317" s="7">
        <f t="shared" si="489"/>
        <v>11727188</v>
      </c>
      <c r="W1317" s="7">
        <f t="shared" si="489"/>
        <v>6668090</v>
      </c>
      <c r="X1317" s="7">
        <f t="shared" si="489"/>
        <v>0</v>
      </c>
      <c r="Y1317" s="7" t="str">
        <f t="shared" si="490"/>
        <v/>
      </c>
      <c r="Z1317" s="7" t="str">
        <f t="shared" si="491"/>
        <v/>
      </c>
      <c r="AA1317" s="7" t="str">
        <f t="shared" si="492"/>
        <v/>
      </c>
      <c r="AB1317" s="7" t="str">
        <f t="shared" si="492"/>
        <v/>
      </c>
      <c r="AC1317" s="8" t="str">
        <f t="shared" si="493"/>
        <v/>
      </c>
      <c r="AE1317" s="9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>
        <v>10979165.470000001</v>
      </c>
      <c r="AR1317" s="7">
        <v>11454495.869999999</v>
      </c>
      <c r="AS1317" s="7">
        <v>2881786.06</v>
      </c>
      <c r="AT1317" s="7">
        <v>0</v>
      </c>
      <c r="AU1317" s="7">
        <v>12885935.4</v>
      </c>
      <c r="AV1317" s="7">
        <v>12108156.93</v>
      </c>
      <c r="AW1317" s="7">
        <v>4831405.09</v>
      </c>
      <c r="AX1317" s="7">
        <v>0</v>
      </c>
      <c r="AY1317" s="7">
        <v>15064025.390000001</v>
      </c>
      <c r="AZ1317" s="7">
        <v>11727188</v>
      </c>
      <c r="BA1317" s="7">
        <v>6668090</v>
      </c>
      <c r="BB1317" s="7">
        <v>0</v>
      </c>
      <c r="BC1317" s="7"/>
      <c r="BD1317" s="7"/>
      <c r="BE1317" s="7"/>
      <c r="BF1317" s="7"/>
    </row>
    <row r="1318" spans="1:58" hidden="1" x14ac:dyDescent="0.25">
      <c r="A1318" s="3" t="s">
        <v>1222</v>
      </c>
      <c r="B1318" s="3" t="str">
        <f t="shared" si="485"/>
        <v>RS</v>
      </c>
      <c r="C1318" s="3" t="s">
        <v>1529</v>
      </c>
      <c r="D1318" s="3">
        <v>7</v>
      </c>
      <c r="E1318" s="11">
        <f t="shared" si="476"/>
        <v>0</v>
      </c>
      <c r="F1318" s="11">
        <f t="shared" si="477"/>
        <v>1</v>
      </c>
      <c r="G1318" s="7">
        <v>12.138561212384227</v>
      </c>
      <c r="H1318" s="11">
        <f t="shared" si="478"/>
        <v>0.24277122424768455</v>
      </c>
      <c r="I1318" s="7">
        <f t="shared" si="479"/>
        <v>-11519851.79060431</v>
      </c>
      <c r="J1318" s="7">
        <v>5259609.9100000011</v>
      </c>
      <c r="K1318" s="12">
        <v>0.1134</v>
      </c>
      <c r="L1318" s="7">
        <v>-539214.64</v>
      </c>
      <c r="M1318" s="10">
        <f t="shared" si="480"/>
        <v>0.10251989201229562</v>
      </c>
      <c r="N1318" s="12">
        <f t="shared" si="481"/>
        <v>0.21591989201229561</v>
      </c>
      <c r="O1318" s="7">
        <f t="shared" si="482"/>
        <v>-691191.10743625858</v>
      </c>
      <c r="P1318" s="11">
        <f t="shared" si="483"/>
        <v>0.13141489944379894</v>
      </c>
      <c r="Q1318" s="12">
        <f t="shared" si="484"/>
        <v>0.24481489944379894</v>
      </c>
      <c r="R1318" s="12">
        <f t="shared" si="486"/>
        <v>2.8895007431503333E-2</v>
      </c>
      <c r="S1318" s="12">
        <f t="shared" si="487"/>
        <v>0.13382281346203118</v>
      </c>
      <c r="T1318" s="7">
        <f t="shared" si="488"/>
        <v>-15213172.239999998</v>
      </c>
      <c r="U1318" s="7">
        <f t="shared" si="489"/>
        <v>15926976.810000001</v>
      </c>
      <c r="V1318" s="7">
        <f t="shared" si="489"/>
        <v>20588457.109999999</v>
      </c>
      <c r="W1318" s="7">
        <f t="shared" si="489"/>
        <v>10551691.939999999</v>
      </c>
      <c r="X1318" s="7">
        <f t="shared" si="489"/>
        <v>0</v>
      </c>
      <c r="Y1318" s="7" t="str">
        <f t="shared" si="490"/>
        <v/>
      </c>
      <c r="Z1318" s="7" t="str">
        <f t="shared" si="491"/>
        <v/>
      </c>
      <c r="AA1318" s="7" t="str">
        <f t="shared" si="492"/>
        <v/>
      </c>
      <c r="AB1318" s="7" t="str">
        <f t="shared" si="492"/>
        <v/>
      </c>
      <c r="AC1318" s="8" t="str">
        <f t="shared" si="493"/>
        <v/>
      </c>
      <c r="AE1318" s="9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>
        <v>11231704.939999999</v>
      </c>
      <c r="AR1318" s="7">
        <v>16005506.460000001</v>
      </c>
      <c r="AS1318" s="7">
        <v>6013982.6100000003</v>
      </c>
      <c r="AT1318" s="7">
        <v>0</v>
      </c>
      <c r="AU1318" s="7">
        <v>13423755.23</v>
      </c>
      <c r="AV1318" s="7">
        <v>20107584.98</v>
      </c>
      <c r="AW1318" s="7">
        <v>7521019.3499999996</v>
      </c>
      <c r="AX1318" s="7">
        <v>0</v>
      </c>
      <c r="AY1318" s="7">
        <v>15926976.810000001</v>
      </c>
      <c r="AZ1318" s="7">
        <v>20588457.109999999</v>
      </c>
      <c r="BA1318" s="7">
        <v>10551691.939999999</v>
      </c>
      <c r="BB1318" s="7">
        <v>0</v>
      </c>
      <c r="BC1318" s="7"/>
      <c r="BD1318" s="7"/>
      <c r="BE1318" s="7"/>
      <c r="BF1318" s="7"/>
    </row>
    <row r="1319" spans="1:58" hidden="1" x14ac:dyDescent="0.25">
      <c r="A1319" s="3" t="s">
        <v>1223</v>
      </c>
      <c r="B1319" s="3" t="str">
        <f t="shared" si="485"/>
        <v>RS</v>
      </c>
      <c r="C1319" s="3" t="s">
        <v>1529</v>
      </c>
      <c r="D1319" s="3">
        <v>7</v>
      </c>
      <c r="E1319" s="11">
        <f t="shared" si="476"/>
        <v>0</v>
      </c>
      <c r="F1319" s="11">
        <f t="shared" si="477"/>
        <v>1</v>
      </c>
      <c r="G1319" s="7">
        <v>12.5717054397249</v>
      </c>
      <c r="H1319" s="11">
        <f t="shared" si="478"/>
        <v>0.25143410879449801</v>
      </c>
      <c r="I1319" s="7">
        <f t="shared" si="479"/>
        <v>-8213019.9452049173</v>
      </c>
      <c r="J1319" s="7">
        <v>5285968.62</v>
      </c>
      <c r="K1319" s="12">
        <v>0.13400000000000001</v>
      </c>
      <c r="L1319" s="7">
        <v>-671318.01</v>
      </c>
      <c r="M1319" s="10">
        <f t="shared" si="480"/>
        <v>0.12699999910328638</v>
      </c>
      <c r="N1319" s="12">
        <f t="shared" si="481"/>
        <v>0.26099999910328642</v>
      </c>
      <c r="O1319" s="7">
        <f t="shared" si="482"/>
        <v>-492781.196712295</v>
      </c>
      <c r="P1319" s="11">
        <f t="shared" si="483"/>
        <v>9.3224389348019812E-2</v>
      </c>
      <c r="Q1319" s="12">
        <f t="shared" si="484"/>
        <v>0.22722438934801981</v>
      </c>
      <c r="R1319" s="12">
        <f t="shared" si="486"/>
        <v>-3.3775609755266611E-2</v>
      </c>
      <c r="S1319" s="12">
        <f t="shared" si="487"/>
        <v>-0.12940846693988095</v>
      </c>
      <c r="T1319" s="7">
        <f t="shared" si="488"/>
        <v>-10971672.689999999</v>
      </c>
      <c r="U1319" s="7">
        <f t="shared" si="489"/>
        <v>17643374.18</v>
      </c>
      <c r="V1319" s="7">
        <f t="shared" si="489"/>
        <v>19455668.039999999</v>
      </c>
      <c r="W1319" s="7">
        <f t="shared" si="489"/>
        <v>9504584.2300000004</v>
      </c>
      <c r="X1319" s="7">
        <f t="shared" si="489"/>
        <v>345205.4</v>
      </c>
      <c r="Y1319" s="7" t="str">
        <f t="shared" si="490"/>
        <v/>
      </c>
      <c r="Z1319" s="7" t="str">
        <f t="shared" si="491"/>
        <v/>
      </c>
      <c r="AA1319" s="7" t="str">
        <f t="shared" si="492"/>
        <v/>
      </c>
      <c r="AB1319" s="7" t="str">
        <f t="shared" si="492"/>
        <v/>
      </c>
      <c r="AC1319" s="8" t="str">
        <f t="shared" si="493"/>
        <v/>
      </c>
      <c r="AE1319" s="9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>
        <v>12198725.210000001</v>
      </c>
      <c r="AR1319" s="7">
        <v>15976534.939999999</v>
      </c>
      <c r="AS1319" s="7">
        <v>6394281.75</v>
      </c>
      <c r="AT1319" s="7">
        <v>452650.54</v>
      </c>
      <c r="AU1319" s="7">
        <v>14387661.390000001</v>
      </c>
      <c r="AV1319" s="7">
        <v>17468605.969999999</v>
      </c>
      <c r="AW1319" s="7">
        <v>8741161.3699999992</v>
      </c>
      <c r="AX1319" s="7">
        <v>0</v>
      </c>
      <c r="AY1319" s="7">
        <v>17643374.18</v>
      </c>
      <c r="AZ1319" s="7">
        <v>19455668.039999999</v>
      </c>
      <c r="BA1319" s="7">
        <v>9504584.2300000004</v>
      </c>
      <c r="BB1319" s="7">
        <v>345205.4</v>
      </c>
      <c r="BC1319" s="7"/>
      <c r="BD1319" s="7"/>
      <c r="BE1319" s="7"/>
      <c r="BF1319" s="7"/>
    </row>
    <row r="1320" spans="1:58" hidden="1" x14ac:dyDescent="0.25">
      <c r="A1320" s="3" t="s">
        <v>245</v>
      </c>
      <c r="B1320" s="3" t="str">
        <f t="shared" si="485"/>
        <v>GO</v>
      </c>
      <c r="C1320" s="3" t="s">
        <v>1526</v>
      </c>
      <c r="D1320" s="3">
        <v>5</v>
      </c>
      <c r="E1320" s="11">
        <f t="shared" si="476"/>
        <v>0</v>
      </c>
      <c r="F1320" s="11">
        <f t="shared" si="477"/>
        <v>1</v>
      </c>
      <c r="G1320" s="7">
        <v>22.07015880757822</v>
      </c>
      <c r="H1320" s="11">
        <f t="shared" si="478"/>
        <v>0.44140317615156444</v>
      </c>
      <c r="I1320" s="7">
        <f t="shared" si="479"/>
        <v>-55776995.771593213</v>
      </c>
      <c r="J1320" s="7">
        <v>82962975.420000002</v>
      </c>
      <c r="K1320" s="12">
        <v>0.1153</v>
      </c>
      <c r="L1320" s="7">
        <v>-4504883.3499999996</v>
      </c>
      <c r="M1320" s="10">
        <f t="shared" si="480"/>
        <v>5.4299925083376423E-2</v>
      </c>
      <c r="N1320" s="12">
        <f t="shared" si="481"/>
        <v>0.16959992508337643</v>
      </c>
      <c r="O1320" s="7">
        <f t="shared" si="482"/>
        <v>-3346619.7462955927</v>
      </c>
      <c r="P1320" s="11">
        <f t="shared" si="483"/>
        <v>4.0338714099311564E-2</v>
      </c>
      <c r="Q1320" s="12">
        <f t="shared" si="484"/>
        <v>0.15563871409931157</v>
      </c>
      <c r="R1320" s="12">
        <f t="shared" si="486"/>
        <v>-1.3961210984064859E-2</v>
      </c>
      <c r="S1320" s="12">
        <f t="shared" si="487"/>
        <v>-8.2318497353117581E-2</v>
      </c>
      <c r="T1320" s="7">
        <f t="shared" si="488"/>
        <v>-99851974.430000022</v>
      </c>
      <c r="U1320" s="7">
        <f t="shared" si="489"/>
        <v>129912893.81999999</v>
      </c>
      <c r="V1320" s="7">
        <f t="shared" si="489"/>
        <v>161850457.55000001</v>
      </c>
      <c r="W1320" s="7">
        <f t="shared" si="489"/>
        <v>67914410.700000003</v>
      </c>
      <c r="X1320" s="7">
        <f t="shared" si="489"/>
        <v>0</v>
      </c>
      <c r="Y1320" s="7" t="str">
        <f t="shared" si="490"/>
        <v/>
      </c>
      <c r="Z1320" s="7" t="str">
        <f t="shared" si="491"/>
        <v/>
      </c>
      <c r="AA1320" s="7" t="str">
        <f t="shared" si="492"/>
        <v/>
      </c>
      <c r="AB1320" s="7" t="str">
        <f t="shared" si="492"/>
        <v/>
      </c>
      <c r="AC1320" s="8" t="str">
        <f t="shared" si="493"/>
        <v/>
      </c>
      <c r="AE1320" s="9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>
        <v>79737182.609999999</v>
      </c>
      <c r="AR1320" s="7">
        <v>108497501.31999999</v>
      </c>
      <c r="AS1320" s="7">
        <v>27107483.649999999</v>
      </c>
      <c r="AT1320" s="7">
        <v>12906728.359999999</v>
      </c>
      <c r="AU1320" s="7">
        <v>99389674.069999993</v>
      </c>
      <c r="AV1320" s="7">
        <v>149103865.88999999</v>
      </c>
      <c r="AW1320" s="7">
        <v>59214390.530000001</v>
      </c>
      <c r="AX1320" s="7">
        <v>16192204.02</v>
      </c>
      <c r="AY1320" s="7">
        <v>129912893.81999999</v>
      </c>
      <c r="AZ1320" s="7">
        <v>161850457.55000001</v>
      </c>
      <c r="BA1320" s="7">
        <v>67914410.700000003</v>
      </c>
      <c r="BB1320" s="7">
        <v>0</v>
      </c>
      <c r="BC1320" s="7"/>
      <c r="BD1320" s="7"/>
      <c r="BE1320" s="7"/>
      <c r="BF1320" s="7"/>
    </row>
    <row r="1321" spans="1:58" hidden="1" x14ac:dyDescent="0.25">
      <c r="A1321" s="3" t="s">
        <v>947</v>
      </c>
      <c r="B1321" s="3" t="str">
        <f t="shared" si="485"/>
        <v>RN</v>
      </c>
      <c r="C1321" s="3" t="s">
        <v>1528</v>
      </c>
      <c r="D1321" s="3">
        <v>7</v>
      </c>
      <c r="E1321" s="11">
        <f t="shared" si="476"/>
        <v>0</v>
      </c>
      <c r="F1321" s="11">
        <f t="shared" si="477"/>
        <v>1</v>
      </c>
      <c r="G1321" s="7">
        <v>19.415972780554284</v>
      </c>
      <c r="H1321" s="11">
        <f t="shared" si="478"/>
        <v>0.38831945561108566</v>
      </c>
      <c r="I1321" s="7">
        <f t="shared" si="479"/>
        <v>-9805159.7059524152</v>
      </c>
      <c r="J1321" s="7">
        <v>5681010.1028571427</v>
      </c>
      <c r="K1321" s="12">
        <v>0.1547</v>
      </c>
      <c r="L1321" s="7">
        <v>-72259.98</v>
      </c>
      <c r="M1321" s="10">
        <f t="shared" si="480"/>
        <v>1.2719565480733502E-2</v>
      </c>
      <c r="N1321" s="12">
        <f t="shared" si="481"/>
        <v>0.1674195654807335</v>
      </c>
      <c r="O1321" s="7">
        <f t="shared" si="482"/>
        <v>-588309.58235714491</v>
      </c>
      <c r="P1321" s="11">
        <f t="shared" si="483"/>
        <v>0.10355721459838052</v>
      </c>
      <c r="Q1321" s="12">
        <f t="shared" si="484"/>
        <v>0.25825721459838052</v>
      </c>
      <c r="R1321" s="12">
        <f t="shared" si="486"/>
        <v>9.0837649117647024E-2</v>
      </c>
      <c r="S1321" s="12">
        <f t="shared" si="487"/>
        <v>0.54257487084507172</v>
      </c>
      <c r="T1321" s="7">
        <f t="shared" si="488"/>
        <v>-16029870.16</v>
      </c>
      <c r="U1321" s="7">
        <f t="shared" si="489"/>
        <v>0</v>
      </c>
      <c r="V1321" s="7">
        <f t="shared" si="489"/>
        <v>16029870.16</v>
      </c>
      <c r="W1321" s="7">
        <f t="shared" si="489"/>
        <v>0</v>
      </c>
      <c r="X1321" s="7">
        <f t="shared" si="489"/>
        <v>0</v>
      </c>
      <c r="Y1321" s="7" t="str">
        <f t="shared" si="490"/>
        <v/>
      </c>
      <c r="Z1321" s="7" t="str">
        <f t="shared" si="491"/>
        <v/>
      </c>
      <c r="AA1321" s="7" t="str">
        <f t="shared" si="492"/>
        <v/>
      </c>
      <c r="AB1321" s="7" t="str">
        <f t="shared" si="492"/>
        <v/>
      </c>
      <c r="AC1321" s="8" t="str">
        <f t="shared" si="493"/>
        <v/>
      </c>
      <c r="AE1321" s="9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>
        <v>0</v>
      </c>
      <c r="AR1321" s="7">
        <v>16029870.16</v>
      </c>
      <c r="AS1321" s="7">
        <v>0</v>
      </c>
      <c r="AT1321" s="7">
        <v>0</v>
      </c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</row>
    <row r="1322" spans="1:58" hidden="1" x14ac:dyDescent="0.25">
      <c r="A1322" s="3" t="s">
        <v>435</v>
      </c>
      <c r="B1322" s="3" t="str">
        <f t="shared" si="485"/>
        <v>MG</v>
      </c>
      <c r="C1322" s="3" t="s">
        <v>1530</v>
      </c>
      <c r="D1322" s="3">
        <v>7</v>
      </c>
      <c r="E1322" s="11">
        <f t="shared" si="476"/>
        <v>0</v>
      </c>
      <c r="F1322" s="11">
        <f t="shared" si="477"/>
        <v>1</v>
      </c>
      <c r="G1322" s="7">
        <v>19.308940279964943</v>
      </c>
      <c r="H1322" s="11">
        <f t="shared" si="478"/>
        <v>0.38617880559929885</v>
      </c>
      <c r="I1322" s="7">
        <f t="shared" si="479"/>
        <v>-2385691.8850940447</v>
      </c>
      <c r="J1322" s="7">
        <v>2422603.8428571429</v>
      </c>
      <c r="K1322" s="12">
        <v>0.11</v>
      </c>
      <c r="L1322" s="7">
        <v>-121112.1</v>
      </c>
      <c r="M1322" s="10">
        <f t="shared" si="480"/>
        <v>4.9992531943301222E-2</v>
      </c>
      <c r="N1322" s="12">
        <f t="shared" si="481"/>
        <v>0.15999253194330121</v>
      </c>
      <c r="O1322" s="7">
        <f t="shared" si="482"/>
        <v>-143141.51310564269</v>
      </c>
      <c r="P1322" s="11">
        <f t="shared" si="483"/>
        <v>5.9085811131557558E-2</v>
      </c>
      <c r="Q1322" s="12">
        <f t="shared" si="484"/>
        <v>0.16908581113155757</v>
      </c>
      <c r="R1322" s="12">
        <f t="shared" si="486"/>
        <v>9.0932791882563646E-3</v>
      </c>
      <c r="S1322" s="12">
        <f t="shared" si="487"/>
        <v>5.6835647750601792E-2</v>
      </c>
      <c r="T1322" s="7">
        <f t="shared" si="488"/>
        <v>-3886623.5099999988</v>
      </c>
      <c r="U1322" s="7">
        <f t="shared" si="489"/>
        <v>6246713.9100000001</v>
      </c>
      <c r="V1322" s="7">
        <f t="shared" si="489"/>
        <v>4114755.36</v>
      </c>
      <c r="W1322" s="7">
        <f t="shared" si="489"/>
        <v>6501909.5899999999</v>
      </c>
      <c r="X1322" s="7">
        <f t="shared" si="489"/>
        <v>483327.53</v>
      </c>
      <c r="Y1322" s="7" t="str">
        <f t="shared" si="490"/>
        <v/>
      </c>
      <c r="Z1322" s="7" t="str">
        <f t="shared" si="491"/>
        <v/>
      </c>
      <c r="AA1322" s="7" t="str">
        <f t="shared" si="492"/>
        <v/>
      </c>
      <c r="AB1322" s="7" t="str">
        <f t="shared" si="492"/>
        <v/>
      </c>
      <c r="AC1322" s="8" t="str">
        <f t="shared" si="493"/>
        <v/>
      </c>
      <c r="AE1322" s="9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>
        <v>5459748.0700000003</v>
      </c>
      <c r="AR1322" s="7">
        <v>4762120.08</v>
      </c>
      <c r="AS1322" s="7">
        <v>4894098.91</v>
      </c>
      <c r="AT1322" s="7">
        <v>0</v>
      </c>
      <c r="AU1322" s="7">
        <v>5377104.6299999999</v>
      </c>
      <c r="AV1322" s="7">
        <v>4311614.33</v>
      </c>
      <c r="AW1322" s="7">
        <v>5391419.6299999999</v>
      </c>
      <c r="AX1322" s="7">
        <v>518379.36</v>
      </c>
      <c r="AY1322" s="7">
        <v>6246713.9100000001</v>
      </c>
      <c r="AZ1322" s="7">
        <v>4114755.36</v>
      </c>
      <c r="BA1322" s="7">
        <v>6501909.5899999999</v>
      </c>
      <c r="BB1322" s="7">
        <v>483327.53</v>
      </c>
      <c r="BC1322" s="7"/>
      <c r="BD1322" s="7"/>
      <c r="BE1322" s="7"/>
      <c r="BF1322" s="7"/>
    </row>
    <row r="1323" spans="1:58" hidden="1" x14ac:dyDescent="0.25">
      <c r="A1323" s="3" t="s">
        <v>1224</v>
      </c>
      <c r="B1323" s="3" t="str">
        <f t="shared" si="485"/>
        <v>RS</v>
      </c>
      <c r="C1323" s="3" t="s">
        <v>1529</v>
      </c>
      <c r="D1323" s="3">
        <v>6</v>
      </c>
      <c r="E1323" s="11">
        <f t="shared" si="476"/>
        <v>0</v>
      </c>
      <c r="F1323" s="11">
        <f t="shared" si="477"/>
        <v>1</v>
      </c>
      <c r="G1323" s="7">
        <v>20.430996691874658</v>
      </c>
      <c r="H1323" s="11">
        <f t="shared" si="478"/>
        <v>0.40861993383749318</v>
      </c>
      <c r="I1323" s="7">
        <f t="shared" si="479"/>
        <v>-16883750.217126314</v>
      </c>
      <c r="J1323" s="7">
        <v>14847153.869999999</v>
      </c>
      <c r="K1323" s="12">
        <v>0.11</v>
      </c>
      <c r="L1323" s="7">
        <v>-1288732.96</v>
      </c>
      <c r="M1323" s="10">
        <f t="shared" si="480"/>
        <v>8.6800000275069553E-2</v>
      </c>
      <c r="N1323" s="12">
        <f t="shared" si="481"/>
        <v>0.19680000027506955</v>
      </c>
      <c r="O1323" s="7">
        <f t="shared" si="482"/>
        <v>-1013025.0130275788</v>
      </c>
      <c r="P1323" s="11">
        <f t="shared" si="483"/>
        <v>6.8230249507583163E-2</v>
      </c>
      <c r="Q1323" s="12">
        <f t="shared" si="484"/>
        <v>0.17823024950758315</v>
      </c>
      <c r="R1323" s="12">
        <f t="shared" si="486"/>
        <v>-1.8569750767486404E-2</v>
      </c>
      <c r="S1323" s="12">
        <f t="shared" si="487"/>
        <v>-9.4358489540301127E-2</v>
      </c>
      <c r="T1323" s="7">
        <f t="shared" si="488"/>
        <v>-28549745.220000003</v>
      </c>
      <c r="U1323" s="7">
        <f t="shared" si="489"/>
        <v>43521622.289999999</v>
      </c>
      <c r="V1323" s="7">
        <f t="shared" si="489"/>
        <v>53389641.030000001</v>
      </c>
      <c r="W1323" s="7">
        <f t="shared" si="489"/>
        <v>18681726.48</v>
      </c>
      <c r="X1323" s="7">
        <f t="shared" si="489"/>
        <v>0</v>
      </c>
      <c r="Y1323" s="7" t="str">
        <f t="shared" si="490"/>
        <v/>
      </c>
      <c r="Z1323" s="7" t="str">
        <f t="shared" si="491"/>
        <v/>
      </c>
      <c r="AA1323" s="7" t="str">
        <f t="shared" si="492"/>
        <v/>
      </c>
      <c r="AB1323" s="7" t="str">
        <f t="shared" si="492"/>
        <v/>
      </c>
      <c r="AC1323" s="8" t="str">
        <f t="shared" si="493"/>
        <v/>
      </c>
      <c r="AE1323" s="9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>
        <v>29080476.609999999</v>
      </c>
      <c r="AR1323" s="7">
        <v>37573910.310000002</v>
      </c>
      <c r="AS1323" s="7">
        <v>12029848.02</v>
      </c>
      <c r="AT1323" s="7">
        <v>0</v>
      </c>
      <c r="AU1323" s="7">
        <v>34732991.609999999</v>
      </c>
      <c r="AV1323" s="7">
        <v>47510337.859999999</v>
      </c>
      <c r="AW1323" s="7">
        <v>11847523.93</v>
      </c>
      <c r="AX1323" s="7">
        <v>0</v>
      </c>
      <c r="AY1323" s="7">
        <v>43521622.289999999</v>
      </c>
      <c r="AZ1323" s="7">
        <v>53389641.030000001</v>
      </c>
      <c r="BA1323" s="7">
        <v>18681726.48</v>
      </c>
      <c r="BB1323" s="7">
        <v>0</v>
      </c>
      <c r="BC1323" s="7"/>
      <c r="BD1323" s="7"/>
      <c r="BE1323" s="7"/>
      <c r="BF1323" s="7"/>
    </row>
    <row r="1324" spans="1:58" hidden="1" x14ac:dyDescent="0.25">
      <c r="A1324" s="3" t="s">
        <v>974</v>
      </c>
      <c r="B1324" s="3" t="str">
        <f t="shared" si="485"/>
        <v>RO</v>
      </c>
      <c r="C1324" s="3" t="s">
        <v>1527</v>
      </c>
      <c r="D1324" s="3">
        <v>6</v>
      </c>
      <c r="E1324" s="11">
        <f t="shared" si="476"/>
        <v>0</v>
      </c>
      <c r="F1324" s="11">
        <f t="shared" si="477"/>
        <v>1</v>
      </c>
      <c r="G1324" s="7">
        <v>23.699746624652189</v>
      </c>
      <c r="H1324" s="11">
        <f t="shared" si="478"/>
        <v>0.47399493249304375</v>
      </c>
      <c r="I1324" s="7">
        <f t="shared" si="479"/>
        <v>-13278661.943476241</v>
      </c>
      <c r="J1324" s="7">
        <v>11414334.800000001</v>
      </c>
      <c r="K1324" s="12">
        <v>0.11</v>
      </c>
      <c r="L1324" s="7">
        <v>-639308.64</v>
      </c>
      <c r="M1324" s="10">
        <f t="shared" si="480"/>
        <v>5.6009277036450693E-2</v>
      </c>
      <c r="N1324" s="12">
        <f t="shared" si="481"/>
        <v>0.16600927703645069</v>
      </c>
      <c r="O1324" s="7">
        <f t="shared" si="482"/>
        <v>-796719.71660857438</v>
      </c>
      <c r="P1324" s="11">
        <f t="shared" si="483"/>
        <v>6.9799925319220038E-2</v>
      </c>
      <c r="Q1324" s="12">
        <f t="shared" si="484"/>
        <v>0.17979992531922004</v>
      </c>
      <c r="R1324" s="12">
        <f t="shared" si="486"/>
        <v>1.3790648282769352E-2</v>
      </c>
      <c r="S1324" s="12">
        <f t="shared" si="487"/>
        <v>8.3071551957553114E-2</v>
      </c>
      <c r="T1324" s="7">
        <f t="shared" si="488"/>
        <v>-25244361.25</v>
      </c>
      <c r="U1324" s="7">
        <f t="shared" si="489"/>
        <v>9829409.0600000005</v>
      </c>
      <c r="V1324" s="7">
        <f t="shared" si="489"/>
        <v>32866068.280000001</v>
      </c>
      <c r="W1324" s="7">
        <f t="shared" si="489"/>
        <v>2207702.0299999998</v>
      </c>
      <c r="X1324" s="7">
        <f t="shared" si="489"/>
        <v>0</v>
      </c>
      <c r="Y1324" s="7" t="str">
        <f t="shared" si="490"/>
        <v/>
      </c>
      <c r="Z1324" s="7" t="str">
        <f t="shared" si="491"/>
        <v/>
      </c>
      <c r="AA1324" s="7" t="str">
        <f t="shared" si="492"/>
        <v/>
      </c>
      <c r="AB1324" s="7" t="str">
        <f t="shared" si="492"/>
        <v/>
      </c>
      <c r="AC1324" s="8" t="str">
        <f t="shared" si="493"/>
        <v/>
      </c>
      <c r="AE1324" s="9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>
        <v>4446077.82</v>
      </c>
      <c r="AR1324" s="7">
        <v>20129630.379999999</v>
      </c>
      <c r="AS1324" s="7">
        <v>309896.71999999997</v>
      </c>
      <c r="AT1324" s="7">
        <v>0</v>
      </c>
      <c r="AU1324" s="7">
        <v>6834617.9000000004</v>
      </c>
      <c r="AV1324" s="7">
        <v>23808232.870000001</v>
      </c>
      <c r="AW1324" s="7">
        <v>376265.6</v>
      </c>
      <c r="AX1324" s="7">
        <v>0</v>
      </c>
      <c r="AY1324" s="7">
        <v>9829409.0600000005</v>
      </c>
      <c r="AZ1324" s="7">
        <v>32866068.280000001</v>
      </c>
      <c r="BA1324" s="7">
        <v>2207702.0299999998</v>
      </c>
      <c r="BB1324" s="7">
        <v>0</v>
      </c>
      <c r="BC1324" s="7"/>
      <c r="BD1324" s="7"/>
      <c r="BE1324" s="7"/>
      <c r="BF1324" s="7"/>
    </row>
    <row r="1325" spans="1:58" hidden="1" x14ac:dyDescent="0.25">
      <c r="A1325" s="3" t="s">
        <v>105</v>
      </c>
      <c r="B1325" s="3" t="str">
        <f t="shared" si="485"/>
        <v>ES</v>
      </c>
      <c r="C1325" s="3" t="s">
        <v>1530</v>
      </c>
      <c r="D1325" s="3">
        <v>3</v>
      </c>
      <c r="E1325" s="11">
        <f t="shared" si="476"/>
        <v>0.3209703430774003</v>
      </c>
      <c r="F1325" s="11">
        <f t="shared" si="477"/>
        <v>0.67902965692259976</v>
      </c>
      <c r="G1325" s="7">
        <v>25.073980238605483</v>
      </c>
      <c r="H1325" s="11">
        <f t="shared" si="478"/>
        <v>0.34051952398208657</v>
      </c>
      <c r="I1325" s="7">
        <f t="shared" si="479"/>
        <v>-897323915.4436444</v>
      </c>
      <c r="J1325" s="7">
        <v>239485037.40000001</v>
      </c>
      <c r="K1325" s="12">
        <v>0.11</v>
      </c>
      <c r="L1325" s="7">
        <v>-17003437.66</v>
      </c>
      <c r="M1325" s="10">
        <f t="shared" si="480"/>
        <v>7.1000000019207879E-2</v>
      </c>
      <c r="N1325" s="12">
        <f t="shared" si="481"/>
        <v>0.18100000001920788</v>
      </c>
      <c r="O1325" s="7">
        <f t="shared" si="482"/>
        <v>-53839434.926618665</v>
      </c>
      <c r="P1325" s="11">
        <f t="shared" si="483"/>
        <v>0.22481335582019399</v>
      </c>
      <c r="Q1325" s="12">
        <f t="shared" si="484"/>
        <v>0.334813355820194</v>
      </c>
      <c r="R1325" s="12">
        <f t="shared" si="486"/>
        <v>0.15381335580098612</v>
      </c>
      <c r="S1325" s="12">
        <f t="shared" si="487"/>
        <v>0.84979754577162048</v>
      </c>
      <c r="T1325" s="7">
        <f t="shared" si="488"/>
        <v>-1360652738.1399999</v>
      </c>
      <c r="U1325" s="7">
        <f t="shared" si="489"/>
        <v>358150120.66000003</v>
      </c>
      <c r="V1325" s="7">
        <f t="shared" si="489"/>
        <v>923923561.97000003</v>
      </c>
      <c r="W1325" s="7">
        <f t="shared" si="489"/>
        <v>876228434.55999994</v>
      </c>
      <c r="X1325" s="7">
        <f t="shared" si="489"/>
        <v>81349137.730000004</v>
      </c>
      <c r="Y1325" s="7" t="str">
        <f t="shared" si="490"/>
        <v/>
      </c>
      <c r="Z1325" s="7" t="str">
        <f t="shared" si="491"/>
        <v/>
      </c>
      <c r="AA1325" s="7" t="str">
        <f t="shared" si="492"/>
        <v/>
      </c>
      <c r="AB1325" s="7" t="str">
        <f t="shared" si="492"/>
        <v/>
      </c>
      <c r="AC1325" s="8" t="str">
        <f t="shared" si="493"/>
        <v/>
      </c>
      <c r="AE1325" s="9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>
        <v>398761962.14999998</v>
      </c>
      <c r="AR1325" s="7">
        <v>1087933563.04</v>
      </c>
      <c r="AS1325" s="7">
        <v>713731178.08000004</v>
      </c>
      <c r="AT1325" s="7">
        <v>104128014.69</v>
      </c>
      <c r="AU1325" s="7">
        <v>218879357.21000001</v>
      </c>
      <c r="AV1325" s="7">
        <v>746233291.92999995</v>
      </c>
      <c r="AW1325" s="7">
        <v>700997721.85000002</v>
      </c>
      <c r="AX1325" s="7">
        <v>76707206.400000006</v>
      </c>
      <c r="AY1325" s="7">
        <v>358150120.66000003</v>
      </c>
      <c r="AZ1325" s="7">
        <v>923923561.97000003</v>
      </c>
      <c r="BA1325" s="7">
        <v>876228434.55999994</v>
      </c>
      <c r="BB1325" s="7">
        <v>81349137.730000004</v>
      </c>
      <c r="BC1325" s="7"/>
      <c r="BD1325" s="7"/>
      <c r="BE1325" s="7"/>
      <c r="BF1325" s="7"/>
    </row>
    <row r="1326" spans="1:58" hidden="1" x14ac:dyDescent="0.25">
      <c r="A1326" s="3" t="s">
        <v>583</v>
      </c>
      <c r="B1326" s="3" t="str">
        <f t="shared" si="485"/>
        <v>PB</v>
      </c>
      <c r="C1326" s="3" t="s">
        <v>1528</v>
      </c>
      <c r="D1326" s="3">
        <v>6</v>
      </c>
      <c r="E1326" s="11">
        <f t="shared" si="476"/>
        <v>0.59380787992702422</v>
      </c>
      <c r="F1326" s="11">
        <f t="shared" si="477"/>
        <v>0.40619212007297578</v>
      </c>
      <c r="G1326" s="7">
        <v>15.374257103515879</v>
      </c>
      <c r="H1326" s="11">
        <f t="shared" si="478"/>
        <v>0.12489804174848246</v>
      </c>
      <c r="I1326" s="7">
        <f t="shared" si="479"/>
        <v>-51340568.680585705</v>
      </c>
      <c r="J1326" s="7">
        <v>6082102.2257142849</v>
      </c>
      <c r="K1326" s="12">
        <v>0.2</v>
      </c>
      <c r="L1326" s="7">
        <v>-1369343.1</v>
      </c>
      <c r="M1326" s="10">
        <f t="shared" si="480"/>
        <v>0.22514305895922093</v>
      </c>
      <c r="N1326" s="12">
        <f t="shared" si="481"/>
        <v>0.42514305895922094</v>
      </c>
      <c r="O1326" s="7">
        <f t="shared" si="482"/>
        <v>-3080434.1208351422</v>
      </c>
      <c r="P1326" s="11">
        <f t="shared" si="483"/>
        <v>0.50647522953683577</v>
      </c>
      <c r="Q1326" s="12">
        <f t="shared" si="484"/>
        <v>0.70647522953683572</v>
      </c>
      <c r="R1326" s="12">
        <f t="shared" si="486"/>
        <v>0.28133217057761478</v>
      </c>
      <c r="S1326" s="12">
        <f t="shared" si="487"/>
        <v>0.66173530215061027</v>
      </c>
      <c r="T1326" s="7">
        <f t="shared" si="488"/>
        <v>-58668099.410000004</v>
      </c>
      <c r="U1326" s="7">
        <f t="shared" si="489"/>
        <v>2015.33</v>
      </c>
      <c r="V1326" s="7">
        <f t="shared" si="489"/>
        <v>23830519.68</v>
      </c>
      <c r="W1326" s="7">
        <f t="shared" si="489"/>
        <v>39357488.450000003</v>
      </c>
      <c r="X1326" s="7">
        <f t="shared" si="489"/>
        <v>4517893.3899999997</v>
      </c>
      <c r="Y1326" s="7" t="str">
        <f t="shared" si="490"/>
        <v/>
      </c>
      <c r="Z1326" s="7" t="str">
        <f t="shared" si="491"/>
        <v/>
      </c>
      <c r="AA1326" s="7" t="str">
        <f t="shared" si="492"/>
        <v/>
      </c>
      <c r="AB1326" s="7" t="str">
        <f t="shared" si="492"/>
        <v/>
      </c>
      <c r="AC1326" s="8" t="str">
        <f t="shared" si="493"/>
        <v/>
      </c>
      <c r="AE1326" s="9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>
        <v>8317.32</v>
      </c>
      <c r="AR1326" s="7">
        <v>26086889.620000001</v>
      </c>
      <c r="AS1326" s="7">
        <v>28248702.530000001</v>
      </c>
      <c r="AT1326" s="7">
        <v>3997031.64</v>
      </c>
      <c r="AU1326" s="7">
        <v>847246.62</v>
      </c>
      <c r="AV1326" s="7">
        <v>20702018.120000001</v>
      </c>
      <c r="AW1326" s="7">
        <v>32401952.190000001</v>
      </c>
      <c r="AX1326" s="7">
        <v>3758275.39</v>
      </c>
      <c r="AY1326" s="7">
        <v>2015.33</v>
      </c>
      <c r="AZ1326" s="7">
        <v>23830519.68</v>
      </c>
      <c r="BA1326" s="7">
        <v>39357488.450000003</v>
      </c>
      <c r="BB1326" s="7">
        <v>4517893.3899999997</v>
      </c>
      <c r="BC1326" s="7"/>
      <c r="BD1326" s="7"/>
      <c r="BE1326" s="7"/>
      <c r="BF1326" s="7"/>
    </row>
    <row r="1327" spans="1:58" hidden="1" x14ac:dyDescent="0.25">
      <c r="A1327" s="3" t="s">
        <v>948</v>
      </c>
      <c r="B1327" s="3" t="str">
        <f t="shared" si="485"/>
        <v>RN</v>
      </c>
      <c r="C1327" s="3" t="s">
        <v>1528</v>
      </c>
      <c r="D1327" s="3">
        <v>7</v>
      </c>
      <c r="E1327" s="11">
        <f t="shared" si="476"/>
        <v>0.29776771047191958</v>
      </c>
      <c r="F1327" s="11">
        <f t="shared" si="477"/>
        <v>0.70223228952808037</v>
      </c>
      <c r="G1327" s="7">
        <v>7.7105074410041823</v>
      </c>
      <c r="H1327" s="11">
        <f t="shared" si="478"/>
        <v>0.10829134587439335</v>
      </c>
      <c r="I1327" s="7">
        <f t="shared" si="479"/>
        <v>-37169190.336972684</v>
      </c>
      <c r="J1327" s="7">
        <v>7819216.46</v>
      </c>
      <c r="K1327" s="12">
        <v>0.11380000000000001</v>
      </c>
      <c r="L1327" s="7">
        <v>-156384.32999999999</v>
      </c>
      <c r="M1327" s="10">
        <f t="shared" si="480"/>
        <v>2.0000000102312041E-2</v>
      </c>
      <c r="N1327" s="12">
        <f t="shared" si="481"/>
        <v>0.13380000010231205</v>
      </c>
      <c r="O1327" s="7">
        <f t="shared" si="482"/>
        <v>-2230151.4202183611</v>
      </c>
      <c r="P1327" s="11">
        <f t="shared" si="483"/>
        <v>0.28521418119410408</v>
      </c>
      <c r="Q1327" s="12">
        <f t="shared" si="484"/>
        <v>0.39901418119410409</v>
      </c>
      <c r="R1327" s="12">
        <f t="shared" si="486"/>
        <v>0.26521418109179207</v>
      </c>
      <c r="S1327" s="12">
        <f t="shared" si="487"/>
        <v>1.9821687659864895</v>
      </c>
      <c r="T1327" s="7">
        <f t="shared" si="488"/>
        <v>-41683110.469999999</v>
      </c>
      <c r="U1327" s="7">
        <f t="shared" si="489"/>
        <v>4245907.4800000004</v>
      </c>
      <c r="V1327" s="7">
        <f t="shared" si="489"/>
        <v>29271226.100000001</v>
      </c>
      <c r="W1327" s="7">
        <f t="shared" si="489"/>
        <v>16657791.85</v>
      </c>
      <c r="X1327" s="7">
        <f t="shared" si="489"/>
        <v>0</v>
      </c>
      <c r="Y1327" s="7" t="str">
        <f t="shared" si="490"/>
        <v/>
      </c>
      <c r="Z1327" s="7" t="str">
        <f t="shared" si="491"/>
        <v/>
      </c>
      <c r="AA1327" s="7" t="str">
        <f t="shared" si="492"/>
        <v/>
      </c>
      <c r="AB1327" s="7" t="str">
        <f t="shared" si="492"/>
        <v/>
      </c>
      <c r="AC1327" s="8" t="str">
        <f t="shared" si="493"/>
        <v/>
      </c>
      <c r="AE1327" s="9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>
        <v>1584313.99</v>
      </c>
      <c r="AR1327" s="7">
        <v>24159686.98</v>
      </c>
      <c r="AS1327" s="7">
        <v>179644.21</v>
      </c>
      <c r="AT1327" s="7">
        <v>0</v>
      </c>
      <c r="AU1327" s="7">
        <v>2762438.83</v>
      </c>
      <c r="AV1327" s="7">
        <v>24784001.890000001</v>
      </c>
      <c r="AW1327" s="7">
        <v>7171923.2000000002</v>
      </c>
      <c r="AX1327" s="7">
        <v>0</v>
      </c>
      <c r="AY1327" s="7">
        <v>4245907.4800000004</v>
      </c>
      <c r="AZ1327" s="7">
        <v>29271226.100000001</v>
      </c>
      <c r="BA1327" s="7">
        <v>16657791.85</v>
      </c>
      <c r="BB1327" s="7">
        <v>0</v>
      </c>
      <c r="BC1327" s="7"/>
      <c r="BD1327" s="7"/>
      <c r="BE1327" s="7"/>
      <c r="BF1327" s="7"/>
    </row>
    <row r="1328" spans="1:58" hidden="1" x14ac:dyDescent="0.25">
      <c r="A1328" s="3" t="s">
        <v>436</v>
      </c>
      <c r="B1328" s="3" t="str">
        <f t="shared" si="485"/>
        <v>MG</v>
      </c>
      <c r="C1328" s="3" t="s">
        <v>1530</v>
      </c>
      <c r="D1328" s="3">
        <v>7</v>
      </c>
      <c r="E1328" s="11">
        <f t="shared" si="476"/>
        <v>0.29808503082767979</v>
      </c>
      <c r="F1328" s="11">
        <f t="shared" si="477"/>
        <v>0.70191496917232021</v>
      </c>
      <c r="G1328" s="7">
        <v>53.656721257652372</v>
      </c>
      <c r="H1328" s="11">
        <f t="shared" si="478"/>
        <v>0.75324911694905683</v>
      </c>
      <c r="I1328" s="7">
        <f t="shared" si="479"/>
        <v>-1878617.5158355925</v>
      </c>
      <c r="J1328" s="7">
        <v>1474056.87</v>
      </c>
      <c r="K1328" s="12">
        <v>0.11</v>
      </c>
      <c r="L1328" s="7">
        <v>-249317.35</v>
      </c>
      <c r="M1328" s="10">
        <f t="shared" si="480"/>
        <v>0.16913685969253003</v>
      </c>
      <c r="N1328" s="12">
        <f t="shared" si="481"/>
        <v>0.27913685969253005</v>
      </c>
      <c r="O1328" s="7">
        <f t="shared" si="482"/>
        <v>-112717.05095013554</v>
      </c>
      <c r="P1328" s="11">
        <f t="shared" si="483"/>
        <v>7.6467233553977831E-2</v>
      </c>
      <c r="Q1328" s="12">
        <f t="shared" si="484"/>
        <v>0.18646723355397782</v>
      </c>
      <c r="R1328" s="12">
        <f t="shared" si="486"/>
        <v>-9.266962613855223E-2</v>
      </c>
      <c r="S1328" s="12">
        <f t="shared" si="487"/>
        <v>-0.33198634619816259</v>
      </c>
      <c r="T1328" s="7">
        <f t="shared" si="488"/>
        <v>-7613417.6000000006</v>
      </c>
      <c r="U1328" s="7">
        <f t="shared" si="489"/>
        <v>216603.27</v>
      </c>
      <c r="V1328" s="7">
        <f t="shared" si="489"/>
        <v>5343971.78</v>
      </c>
      <c r="W1328" s="7">
        <f t="shared" si="489"/>
        <v>2486049.09</v>
      </c>
      <c r="X1328" s="7">
        <f t="shared" si="489"/>
        <v>0</v>
      </c>
      <c r="Y1328" s="7" t="str">
        <f t="shared" si="490"/>
        <v/>
      </c>
      <c r="Z1328" s="7" t="str">
        <f t="shared" si="491"/>
        <v/>
      </c>
      <c r="AA1328" s="7" t="str">
        <f t="shared" si="492"/>
        <v/>
      </c>
      <c r="AB1328" s="7" t="str">
        <f t="shared" si="492"/>
        <v/>
      </c>
      <c r="AC1328" s="8" t="str">
        <f t="shared" si="493"/>
        <v/>
      </c>
      <c r="AE1328" s="9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>
        <v>40364.339999999997</v>
      </c>
      <c r="AR1328" s="7">
        <v>4648093.51</v>
      </c>
      <c r="AS1328" s="7">
        <v>1441025.45</v>
      </c>
      <c r="AT1328" s="7">
        <v>0</v>
      </c>
      <c r="AU1328" s="7">
        <v>109645.56</v>
      </c>
      <c r="AV1328" s="7">
        <v>5768382.96</v>
      </c>
      <c r="AW1328" s="7">
        <v>1706570.11</v>
      </c>
      <c r="AX1328" s="7">
        <v>0</v>
      </c>
      <c r="AY1328" s="7">
        <v>216603.27</v>
      </c>
      <c r="AZ1328" s="7">
        <v>5343971.78</v>
      </c>
      <c r="BA1328" s="7">
        <v>2486049.09</v>
      </c>
      <c r="BB1328" s="7">
        <v>0</v>
      </c>
      <c r="BC1328" s="7"/>
      <c r="BD1328" s="7"/>
      <c r="BE1328" s="7"/>
      <c r="BF1328" s="7"/>
    </row>
    <row r="1329" spans="1:58" hidden="1" x14ac:dyDescent="0.25">
      <c r="A1329" s="3" t="s">
        <v>437</v>
      </c>
      <c r="B1329" s="3" t="str">
        <f t="shared" si="485"/>
        <v>MG</v>
      </c>
      <c r="C1329" s="3" t="s">
        <v>1530</v>
      </c>
      <c r="D1329" s="3">
        <v>6</v>
      </c>
      <c r="E1329" s="11">
        <f t="shared" si="476"/>
        <v>0</v>
      </c>
      <c r="F1329" s="11">
        <f t="shared" si="477"/>
        <v>1</v>
      </c>
      <c r="G1329" s="7">
        <v>6.6828299940505405</v>
      </c>
      <c r="H1329" s="11">
        <f t="shared" si="478"/>
        <v>0.13365659988101081</v>
      </c>
      <c r="I1329" s="7">
        <f t="shared" si="479"/>
        <v>-18263311.5527291</v>
      </c>
      <c r="J1329" s="7">
        <v>10034521.476</v>
      </c>
      <c r="K1329" s="12">
        <v>0.11</v>
      </c>
      <c r="L1329" s="7">
        <v>-657033.36</v>
      </c>
      <c r="M1329" s="10">
        <f t="shared" si="480"/>
        <v>6.5477298700436809E-2</v>
      </c>
      <c r="N1329" s="12">
        <f t="shared" si="481"/>
        <v>0.17547729870043682</v>
      </c>
      <c r="O1329" s="7">
        <f t="shared" si="482"/>
        <v>-1095798.693163746</v>
      </c>
      <c r="P1329" s="11">
        <f t="shared" si="483"/>
        <v>0.10920288483956263</v>
      </c>
      <c r="Q1329" s="12">
        <f t="shared" si="484"/>
        <v>0.21920288483956263</v>
      </c>
      <c r="R1329" s="12">
        <f t="shared" si="486"/>
        <v>4.3725586139125805E-2</v>
      </c>
      <c r="S1329" s="12">
        <f t="shared" si="487"/>
        <v>0.24918087104686526</v>
      </c>
      <c r="T1329" s="7">
        <f t="shared" si="488"/>
        <v>-21080914.970000003</v>
      </c>
      <c r="U1329" s="7">
        <f t="shared" si="489"/>
        <v>15400914.02</v>
      </c>
      <c r="V1329" s="7">
        <f t="shared" si="489"/>
        <v>25693351.649999999</v>
      </c>
      <c r="W1329" s="7">
        <f t="shared" si="489"/>
        <v>11868932.4</v>
      </c>
      <c r="X1329" s="7">
        <f t="shared" si="489"/>
        <v>1080455.06</v>
      </c>
      <c r="Y1329" s="7" t="str">
        <f t="shared" si="490"/>
        <v/>
      </c>
      <c r="Z1329" s="7" t="str">
        <f t="shared" si="491"/>
        <v/>
      </c>
      <c r="AA1329" s="7" t="str">
        <f t="shared" si="492"/>
        <v/>
      </c>
      <c r="AB1329" s="7" t="str">
        <f t="shared" si="492"/>
        <v/>
      </c>
      <c r="AC1329" s="8" t="str">
        <f t="shared" si="493"/>
        <v/>
      </c>
      <c r="AE1329" s="9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>
        <v>10966747.08</v>
      </c>
      <c r="AR1329" s="7">
        <v>14451672.91</v>
      </c>
      <c r="AS1329" s="7">
        <v>10590729.449999999</v>
      </c>
      <c r="AT1329" s="7">
        <v>99041.58</v>
      </c>
      <c r="AU1329" s="7">
        <v>12338876.029999999</v>
      </c>
      <c r="AV1329" s="7">
        <v>19340759.440000001</v>
      </c>
      <c r="AW1329" s="7">
        <v>12881096.43</v>
      </c>
      <c r="AX1329" s="7">
        <v>786033.48</v>
      </c>
      <c r="AY1329" s="7">
        <v>15400914.02</v>
      </c>
      <c r="AZ1329" s="7">
        <v>25693351.649999999</v>
      </c>
      <c r="BA1329" s="7">
        <v>11868932.4</v>
      </c>
      <c r="BB1329" s="7">
        <v>1080455.06</v>
      </c>
      <c r="BC1329" s="7"/>
      <c r="BD1329" s="7"/>
      <c r="BE1329" s="7"/>
      <c r="BF1329" s="7"/>
    </row>
    <row r="1330" spans="1:58" hidden="1" x14ac:dyDescent="0.25">
      <c r="A1330" s="3" t="s">
        <v>1473</v>
      </c>
      <c r="B1330" s="3" t="str">
        <f t="shared" si="485"/>
        <v>SP</v>
      </c>
      <c r="C1330" s="3" t="s">
        <v>1530</v>
      </c>
      <c r="D1330" s="3">
        <v>6</v>
      </c>
      <c r="E1330" s="11">
        <f t="shared" si="476"/>
        <v>0</v>
      </c>
      <c r="F1330" s="11">
        <f t="shared" si="477"/>
        <v>1</v>
      </c>
      <c r="G1330" s="7">
        <v>18.232543606039936</v>
      </c>
      <c r="H1330" s="11">
        <f t="shared" si="478"/>
        <v>0.36465087212079872</v>
      </c>
      <c r="I1330" s="7">
        <f t="shared" si="479"/>
        <v>-92019727.444539428</v>
      </c>
      <c r="J1330" s="7">
        <v>37714698.189999998</v>
      </c>
      <c r="K1330" s="12">
        <v>0.11</v>
      </c>
      <c r="L1330" s="7">
        <v>-4902910.76</v>
      </c>
      <c r="M1330" s="10">
        <f t="shared" si="480"/>
        <v>0.12999999987538016</v>
      </c>
      <c r="N1330" s="12">
        <f t="shared" si="481"/>
        <v>0.23999999987538018</v>
      </c>
      <c r="O1330" s="7">
        <f t="shared" si="482"/>
        <v>-5521183.6466723653</v>
      </c>
      <c r="P1330" s="11">
        <f t="shared" si="483"/>
        <v>0.14639341985073343</v>
      </c>
      <c r="Q1330" s="12">
        <f t="shared" si="484"/>
        <v>0.25639341985073344</v>
      </c>
      <c r="R1330" s="12">
        <f t="shared" si="486"/>
        <v>1.6393419975353263E-2</v>
      </c>
      <c r="S1330" s="12">
        <f t="shared" si="487"/>
        <v>6.8305916599439742E-2</v>
      </c>
      <c r="T1330" s="7">
        <f t="shared" si="488"/>
        <v>-144833326.13</v>
      </c>
      <c r="U1330" s="7">
        <f t="shared" si="489"/>
        <v>57817861.659999996</v>
      </c>
      <c r="V1330" s="7">
        <f t="shared" si="489"/>
        <v>149128428.49000001</v>
      </c>
      <c r="W1330" s="7">
        <f t="shared" si="489"/>
        <v>53522759.299999997</v>
      </c>
      <c r="X1330" s="7">
        <f t="shared" si="489"/>
        <v>0</v>
      </c>
      <c r="Y1330" s="7" t="str">
        <f t="shared" si="490"/>
        <v/>
      </c>
      <c r="Z1330" s="7" t="str">
        <f t="shared" si="491"/>
        <v/>
      </c>
      <c r="AA1330" s="7" t="str">
        <f t="shared" si="492"/>
        <v/>
      </c>
      <c r="AB1330" s="7" t="str">
        <f t="shared" si="492"/>
        <v/>
      </c>
      <c r="AC1330" s="8" t="str">
        <f t="shared" si="493"/>
        <v/>
      </c>
      <c r="AE1330" s="9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>
        <v>48625223.75</v>
      </c>
      <c r="AR1330" s="7">
        <v>89932612.019999996</v>
      </c>
      <c r="AS1330" s="7">
        <v>32595073.34</v>
      </c>
      <c r="AT1330" s="7">
        <v>0</v>
      </c>
      <c r="AU1330" s="7">
        <v>53455997.600000001</v>
      </c>
      <c r="AV1330" s="7">
        <v>119287469.70999999</v>
      </c>
      <c r="AW1330" s="7">
        <v>40557920.859999999</v>
      </c>
      <c r="AX1330" s="7">
        <v>0</v>
      </c>
      <c r="AY1330" s="7">
        <v>57817861.659999996</v>
      </c>
      <c r="AZ1330" s="7">
        <v>149128428.49000001</v>
      </c>
      <c r="BA1330" s="7">
        <v>53522759.299999997</v>
      </c>
      <c r="BB1330" s="7">
        <v>0</v>
      </c>
      <c r="BC1330" s="7"/>
      <c r="BD1330" s="7"/>
      <c r="BE1330" s="7"/>
      <c r="BF1330" s="7"/>
    </row>
    <row r="1331" spans="1:58" hidden="1" x14ac:dyDescent="0.25">
      <c r="A1331" s="3" t="s">
        <v>246</v>
      </c>
      <c r="B1331" s="3" t="str">
        <f t="shared" si="485"/>
        <v>GO</v>
      </c>
      <c r="C1331" s="3" t="s">
        <v>1526</v>
      </c>
      <c r="D1331" s="3">
        <v>7</v>
      </c>
      <c r="E1331" s="11">
        <f t="shared" si="476"/>
        <v>0.44009393660015944</v>
      </c>
      <c r="F1331" s="11">
        <f t="shared" si="477"/>
        <v>0.5599060633998405</v>
      </c>
      <c r="G1331" s="7">
        <v>40.062620097111278</v>
      </c>
      <c r="H1331" s="11">
        <f t="shared" si="478"/>
        <v>0.4486260781611382</v>
      </c>
      <c r="I1331" s="7">
        <f t="shared" si="479"/>
        <v>-33374337.092085794</v>
      </c>
      <c r="J1331" s="7">
        <v>6027806.7199999997</v>
      </c>
      <c r="K1331" s="12">
        <v>0.11</v>
      </c>
      <c r="L1331" s="7">
        <v>-1386395.55</v>
      </c>
      <c r="M1331" s="10">
        <f t="shared" si="480"/>
        <v>0.23000000072995044</v>
      </c>
      <c r="N1331" s="12">
        <f t="shared" si="481"/>
        <v>0.34000000072995046</v>
      </c>
      <c r="O1331" s="7">
        <f t="shared" si="482"/>
        <v>-2002460.2255251475</v>
      </c>
      <c r="P1331" s="11">
        <f t="shared" si="483"/>
        <v>0.33220378796836197</v>
      </c>
      <c r="Q1331" s="12">
        <f t="shared" si="484"/>
        <v>0.44220378796836196</v>
      </c>
      <c r="R1331" s="12">
        <f t="shared" si="486"/>
        <v>0.1022037872384115</v>
      </c>
      <c r="S1331" s="12">
        <f t="shared" si="487"/>
        <v>0.30059937358526123</v>
      </c>
      <c r="T1331" s="7">
        <f t="shared" si="488"/>
        <v>-60529408.030000001</v>
      </c>
      <c r="U1331" s="7">
        <f t="shared" si="489"/>
        <v>48568.53</v>
      </c>
      <c r="V1331" s="7">
        <f t="shared" si="489"/>
        <v>33890782.57</v>
      </c>
      <c r="W1331" s="7">
        <f t="shared" si="489"/>
        <v>32584244.27</v>
      </c>
      <c r="X1331" s="7">
        <f t="shared" si="489"/>
        <v>5897050.2800000003</v>
      </c>
      <c r="Y1331" s="7" t="str">
        <f t="shared" si="490"/>
        <v/>
      </c>
      <c r="Z1331" s="7" t="str">
        <f t="shared" si="491"/>
        <v/>
      </c>
      <c r="AA1331" s="7" t="str">
        <f t="shared" si="492"/>
        <v/>
      </c>
      <c r="AB1331" s="7" t="str">
        <f t="shared" si="492"/>
        <v/>
      </c>
      <c r="AC1331" s="8" t="str">
        <f t="shared" si="493"/>
        <v/>
      </c>
      <c r="AE1331" s="9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>
        <v>30000</v>
      </c>
      <c r="AR1331" s="7">
        <v>23195038.27</v>
      </c>
      <c r="AS1331" s="7">
        <v>19498706.609999999</v>
      </c>
      <c r="AT1331" s="7">
        <v>4104488.99</v>
      </c>
      <c r="AU1331" s="7">
        <v>39791.949999999997</v>
      </c>
      <c r="AV1331" s="7">
        <v>29782213.510000002</v>
      </c>
      <c r="AW1331" s="7">
        <v>23188779.84</v>
      </c>
      <c r="AX1331" s="7">
        <v>5961647.4500000002</v>
      </c>
      <c r="AY1331" s="7">
        <v>48568.53</v>
      </c>
      <c r="AZ1331" s="7">
        <v>33890782.57</v>
      </c>
      <c r="BA1331" s="7">
        <v>32584244.27</v>
      </c>
      <c r="BB1331" s="7">
        <v>5897050.2800000003</v>
      </c>
      <c r="BC1331" s="7"/>
      <c r="BD1331" s="7"/>
      <c r="BE1331" s="7"/>
      <c r="BF1331" s="7"/>
    </row>
    <row r="1332" spans="1:58" hidden="1" x14ac:dyDescent="0.25">
      <c r="A1332" s="3" t="s">
        <v>438</v>
      </c>
      <c r="B1332" s="3" t="str">
        <f t="shared" si="485"/>
        <v>MG</v>
      </c>
      <c r="C1332" s="3" t="s">
        <v>1530</v>
      </c>
      <c r="D1332" s="3">
        <v>7</v>
      </c>
      <c r="E1332" s="11">
        <f t="shared" si="476"/>
        <v>0.28628432940655946</v>
      </c>
      <c r="F1332" s="11">
        <f t="shared" si="477"/>
        <v>0.71371567059344054</v>
      </c>
      <c r="G1332" s="7">
        <v>6.7558653895702774</v>
      </c>
      <c r="H1332" s="11">
        <f t="shared" si="478"/>
        <v>9.6435339939123316E-2</v>
      </c>
      <c r="I1332" s="7">
        <f t="shared" si="479"/>
        <v>-10092032.344331089</v>
      </c>
      <c r="J1332" s="7">
        <v>2928668.21</v>
      </c>
      <c r="K1332" s="12">
        <v>0.11</v>
      </c>
      <c r="L1332" s="7">
        <v>-497873.6</v>
      </c>
      <c r="M1332" s="10">
        <f t="shared" si="480"/>
        <v>0.17000000146824415</v>
      </c>
      <c r="N1332" s="12">
        <f t="shared" si="481"/>
        <v>0.28000000146824416</v>
      </c>
      <c r="O1332" s="7">
        <f t="shared" si="482"/>
        <v>-605521.94065986539</v>
      </c>
      <c r="P1332" s="11">
        <f t="shared" si="483"/>
        <v>0.20675675673751565</v>
      </c>
      <c r="Q1332" s="12">
        <f t="shared" si="484"/>
        <v>0.31675675673751563</v>
      </c>
      <c r="R1332" s="12">
        <f t="shared" si="486"/>
        <v>3.6756755269271468E-2</v>
      </c>
      <c r="S1332" s="12">
        <f t="shared" si="487"/>
        <v>0.13127412527331783</v>
      </c>
      <c r="T1332" s="7">
        <f t="shared" si="488"/>
        <v>-11169131.319999998</v>
      </c>
      <c r="U1332" s="7">
        <f t="shared" si="489"/>
        <v>718243.02</v>
      </c>
      <c r="V1332" s="7">
        <f t="shared" si="489"/>
        <v>7971584.0499999998</v>
      </c>
      <c r="W1332" s="7">
        <f t="shared" si="489"/>
        <v>4136757.69</v>
      </c>
      <c r="X1332" s="7">
        <f t="shared" si="489"/>
        <v>220967.4</v>
      </c>
      <c r="Y1332" s="7" t="str">
        <f t="shared" si="490"/>
        <v/>
      </c>
      <c r="Z1332" s="7" t="str">
        <f t="shared" si="491"/>
        <v/>
      </c>
      <c r="AA1332" s="7" t="str">
        <f t="shared" si="492"/>
        <v/>
      </c>
      <c r="AB1332" s="7" t="str">
        <f t="shared" si="492"/>
        <v/>
      </c>
      <c r="AC1332" s="8" t="str">
        <f t="shared" si="493"/>
        <v/>
      </c>
      <c r="AE1332" s="9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>
        <v>1274100.92</v>
      </c>
      <c r="AR1332" s="7">
        <v>4768548.3099999996</v>
      </c>
      <c r="AS1332" s="7">
        <v>4278908.01</v>
      </c>
      <c r="AT1332" s="7">
        <v>0</v>
      </c>
      <c r="AU1332" s="7">
        <v>1030907.77</v>
      </c>
      <c r="AV1332" s="7">
        <v>4627386.5</v>
      </c>
      <c r="AW1332" s="7">
        <v>5759233.6299999999</v>
      </c>
      <c r="AX1332" s="7">
        <v>0</v>
      </c>
      <c r="AY1332" s="7">
        <v>718243.02</v>
      </c>
      <c r="AZ1332" s="7">
        <v>7971584.0499999998</v>
      </c>
      <c r="BA1332" s="7">
        <v>4136757.69</v>
      </c>
      <c r="BB1332" s="7">
        <v>220967.4</v>
      </c>
      <c r="BC1332" s="7"/>
      <c r="BD1332" s="7"/>
      <c r="BE1332" s="7"/>
      <c r="BF1332" s="7"/>
    </row>
    <row r="1333" spans="1:58" hidden="1" x14ac:dyDescent="0.25">
      <c r="A1333" s="3" t="s">
        <v>682</v>
      </c>
      <c r="B1333" s="3" t="str">
        <f t="shared" si="485"/>
        <v>PE</v>
      </c>
      <c r="C1333" s="3" t="s">
        <v>1528</v>
      </c>
      <c r="D1333" s="3">
        <v>6</v>
      </c>
      <c r="E1333" s="11">
        <f t="shared" si="476"/>
        <v>0.42946685406064938</v>
      </c>
      <c r="F1333" s="11">
        <f t="shared" si="477"/>
        <v>0.57053314593935056</v>
      </c>
      <c r="G1333" s="7">
        <v>7.9409825388670594</v>
      </c>
      <c r="H1333" s="11">
        <f t="shared" si="478"/>
        <v>9.0611874994985492E-2</v>
      </c>
      <c r="I1333" s="7">
        <f t="shared" si="479"/>
        <v>-49422952.635849446</v>
      </c>
      <c r="J1333" s="7">
        <v>9954026.7100000009</v>
      </c>
      <c r="K1333" s="12">
        <v>0.11890000000000001</v>
      </c>
      <c r="L1333" s="7">
        <v>-597241.59999999998</v>
      </c>
      <c r="M1333" s="10">
        <f t="shared" si="480"/>
        <v>5.9999999738799166E-2</v>
      </c>
      <c r="N1333" s="12">
        <f t="shared" si="481"/>
        <v>0.17889999973879916</v>
      </c>
      <c r="O1333" s="7">
        <f t="shared" si="482"/>
        <v>-2965377.1581509667</v>
      </c>
      <c r="P1333" s="11">
        <f t="shared" si="483"/>
        <v>0.29790729365553076</v>
      </c>
      <c r="Q1333" s="12">
        <f t="shared" si="484"/>
        <v>0.41680729365553076</v>
      </c>
      <c r="R1333" s="12">
        <f t="shared" si="486"/>
        <v>0.2379072939167316</v>
      </c>
      <c r="S1333" s="12">
        <f t="shared" si="487"/>
        <v>1.3298339534046133</v>
      </c>
      <c r="T1333" s="7">
        <f t="shared" si="488"/>
        <v>-54347479.670000002</v>
      </c>
      <c r="U1333" s="7">
        <f t="shared" si="489"/>
        <v>2156384.86</v>
      </c>
      <c r="V1333" s="7">
        <f t="shared" si="489"/>
        <v>31007038.550000001</v>
      </c>
      <c r="W1333" s="7">
        <f t="shared" si="489"/>
        <v>25496825.98</v>
      </c>
      <c r="X1333" s="7">
        <f t="shared" si="489"/>
        <v>0</v>
      </c>
      <c r="Y1333" s="7" t="str">
        <f t="shared" si="490"/>
        <v/>
      </c>
      <c r="Z1333" s="7" t="str">
        <f t="shared" si="491"/>
        <v/>
      </c>
      <c r="AA1333" s="7" t="str">
        <f t="shared" si="492"/>
        <v/>
      </c>
      <c r="AB1333" s="7" t="str">
        <f t="shared" si="492"/>
        <v/>
      </c>
      <c r="AC1333" s="8" t="str">
        <f t="shared" si="493"/>
        <v/>
      </c>
      <c r="AE1333" s="9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>
        <v>1393833.85</v>
      </c>
      <c r="AR1333" s="7">
        <v>22854768.460000001</v>
      </c>
      <c r="AS1333" s="7">
        <v>22610315.460000001</v>
      </c>
      <c r="AT1333" s="7">
        <v>0</v>
      </c>
      <c r="AU1333" s="7">
        <v>2156384.86</v>
      </c>
      <c r="AV1333" s="7">
        <v>31007038.550000001</v>
      </c>
      <c r="AW1333" s="7">
        <v>25496825.98</v>
      </c>
      <c r="AX1333" s="7">
        <v>0</v>
      </c>
      <c r="AY1333" s="7"/>
      <c r="AZ1333" s="7"/>
      <c r="BA1333" s="7"/>
      <c r="BB1333" s="7"/>
      <c r="BC1333" s="7"/>
      <c r="BD1333" s="7"/>
      <c r="BE1333" s="7"/>
      <c r="BF1333" s="7"/>
    </row>
    <row r="1334" spans="1:58" hidden="1" x14ac:dyDescent="0.25">
      <c r="A1334" s="3" t="s">
        <v>683</v>
      </c>
      <c r="B1334" s="3" t="str">
        <f t="shared" si="485"/>
        <v>PE</v>
      </c>
      <c r="C1334" s="3" t="s">
        <v>1528</v>
      </c>
      <c r="D1334" s="3">
        <v>6</v>
      </c>
      <c r="E1334" s="11">
        <f t="shared" si="476"/>
        <v>0.47574245646186858</v>
      </c>
      <c r="F1334" s="11">
        <f t="shared" si="477"/>
        <v>0.52425754353813137</v>
      </c>
      <c r="G1334" s="7">
        <v>28.199925945798263</v>
      </c>
      <c r="H1334" s="11">
        <f t="shared" si="478"/>
        <v>0.29568047808602826</v>
      </c>
      <c r="I1334" s="7">
        <f t="shared" si="479"/>
        <v>-94090953.258158907</v>
      </c>
      <c r="J1334" s="7">
        <v>14181740.949999999</v>
      </c>
      <c r="K1334" s="12">
        <v>0.16</v>
      </c>
      <c r="L1334" s="7">
        <v>0</v>
      </c>
      <c r="M1334" s="10">
        <f t="shared" si="480"/>
        <v>0</v>
      </c>
      <c r="N1334" s="12">
        <f t="shared" si="481"/>
        <v>0.16</v>
      </c>
      <c r="O1334" s="7">
        <f t="shared" si="482"/>
        <v>-5645457.1954895342</v>
      </c>
      <c r="P1334" s="11">
        <f t="shared" si="483"/>
        <v>0.39807927781176505</v>
      </c>
      <c r="Q1334" s="12">
        <f t="shared" si="484"/>
        <v>0.55807927781176503</v>
      </c>
      <c r="R1334" s="12">
        <f t="shared" si="486"/>
        <v>0.398079277811765</v>
      </c>
      <c r="S1334" s="12">
        <f t="shared" si="487"/>
        <v>2.4879954863235314</v>
      </c>
      <c r="T1334" s="7">
        <f t="shared" si="488"/>
        <v>-133591289.64999999</v>
      </c>
      <c r="U1334" s="7">
        <f t="shared" si="489"/>
        <v>6118024.25</v>
      </c>
      <c r="V1334" s="7">
        <f t="shared" si="489"/>
        <v>70036241.349999994</v>
      </c>
      <c r="W1334" s="7">
        <f t="shared" si="489"/>
        <v>69673072.549999997</v>
      </c>
      <c r="X1334" s="7">
        <f t="shared" si="489"/>
        <v>0</v>
      </c>
      <c r="Y1334" s="7">
        <f t="shared" si="490"/>
        <v>-25785458086.41</v>
      </c>
      <c r="Z1334" s="7">
        <f t="shared" si="491"/>
        <v>-77356374259.229996</v>
      </c>
      <c r="AA1334" s="7">
        <f t="shared" si="492"/>
        <v>0</v>
      </c>
      <c r="AB1334" s="7">
        <f t="shared" si="492"/>
        <v>231648059.93000001</v>
      </c>
      <c r="AC1334" s="8">
        <f t="shared" si="493"/>
        <v>77124726199.300003</v>
      </c>
      <c r="AE1334" s="9">
        <v>0</v>
      </c>
      <c r="AF1334" s="7">
        <v>231648059.93000001</v>
      </c>
      <c r="AG1334" s="7">
        <v>77124726199.300003</v>
      </c>
      <c r="AH1334" s="7"/>
      <c r="AI1334" s="7"/>
      <c r="AJ1334" s="7"/>
      <c r="AK1334" s="7"/>
      <c r="AL1334" s="7"/>
      <c r="AM1334" s="7"/>
      <c r="AN1334" s="7"/>
      <c r="AO1334" s="7"/>
      <c r="AP1334" s="7"/>
      <c r="AQ1334" s="7">
        <v>5200957.3899999997</v>
      </c>
      <c r="AR1334" s="7">
        <v>4163481.23</v>
      </c>
      <c r="AS1334" s="7">
        <v>0</v>
      </c>
      <c r="AT1334" s="7">
        <v>293480.64</v>
      </c>
      <c r="AU1334" s="7">
        <v>6118024.25</v>
      </c>
      <c r="AV1334" s="7">
        <v>70036241.349999994</v>
      </c>
      <c r="AW1334" s="7">
        <v>69673072.549999997</v>
      </c>
      <c r="AX1334" s="7">
        <v>0</v>
      </c>
      <c r="AY1334" s="7"/>
      <c r="AZ1334" s="7"/>
      <c r="BA1334" s="7"/>
      <c r="BB1334" s="7"/>
      <c r="BC1334" s="7"/>
      <c r="BD1334" s="7"/>
      <c r="BE1334" s="7"/>
      <c r="BF1334" s="7"/>
    </row>
    <row r="1335" spans="1:58" hidden="1" x14ac:dyDescent="0.25">
      <c r="A1335" s="3" t="s">
        <v>1225</v>
      </c>
      <c r="B1335" s="3" t="str">
        <f t="shared" si="485"/>
        <v>RS</v>
      </c>
      <c r="C1335" s="3" t="s">
        <v>1529</v>
      </c>
      <c r="D1335" s="3">
        <v>7</v>
      </c>
      <c r="E1335" s="11">
        <f t="shared" si="476"/>
        <v>0</v>
      </c>
      <c r="F1335" s="11">
        <f t="shared" si="477"/>
        <v>1</v>
      </c>
      <c r="G1335" s="7">
        <v>12.726545464426076</v>
      </c>
      <c r="H1335" s="11">
        <f t="shared" si="478"/>
        <v>0.25453090928852151</v>
      </c>
      <c r="I1335" s="7">
        <f t="shared" si="479"/>
        <v>-16949211.138460044</v>
      </c>
      <c r="J1335" s="7">
        <v>5563633.4100000001</v>
      </c>
      <c r="K1335" s="12">
        <v>0.14610000000000001</v>
      </c>
      <c r="L1335" s="7">
        <v>-791148.67</v>
      </c>
      <c r="M1335" s="10">
        <f t="shared" si="480"/>
        <v>0.14219999983787573</v>
      </c>
      <c r="N1335" s="12">
        <f t="shared" si="481"/>
        <v>0.28829999983787574</v>
      </c>
      <c r="O1335" s="7">
        <f t="shared" si="482"/>
        <v>-1016952.6683076026</v>
      </c>
      <c r="P1335" s="11">
        <f t="shared" si="483"/>
        <v>0.18278570735443236</v>
      </c>
      <c r="Q1335" s="12">
        <f t="shared" si="484"/>
        <v>0.32888570735443234</v>
      </c>
      <c r="R1335" s="12">
        <f t="shared" si="486"/>
        <v>4.0585707516556602E-2</v>
      </c>
      <c r="S1335" s="12">
        <f t="shared" si="487"/>
        <v>0.14077595400409226</v>
      </c>
      <c r="T1335" s="7">
        <f t="shared" si="488"/>
        <v>-22736303.02</v>
      </c>
      <c r="U1335" s="7">
        <f t="shared" si="489"/>
        <v>12450656.48</v>
      </c>
      <c r="V1335" s="7">
        <f t="shared" si="489"/>
        <v>27551929.030000001</v>
      </c>
      <c r="W1335" s="7">
        <f t="shared" si="489"/>
        <v>7709370.8399999999</v>
      </c>
      <c r="X1335" s="7">
        <f t="shared" si="489"/>
        <v>74340.37</v>
      </c>
      <c r="Y1335" s="7" t="str">
        <f t="shared" si="490"/>
        <v/>
      </c>
      <c r="Z1335" s="7" t="str">
        <f t="shared" si="491"/>
        <v/>
      </c>
      <c r="AA1335" s="7" t="str">
        <f t="shared" si="492"/>
        <v/>
      </c>
      <c r="AB1335" s="7" t="str">
        <f t="shared" si="492"/>
        <v/>
      </c>
      <c r="AC1335" s="8" t="str">
        <f t="shared" si="493"/>
        <v/>
      </c>
      <c r="AE1335" s="9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>
        <v>7218812.3799999999</v>
      </c>
      <c r="AR1335" s="7">
        <v>17422148.77</v>
      </c>
      <c r="AS1335" s="7">
        <v>5764070.7599999998</v>
      </c>
      <c r="AT1335" s="7">
        <v>163737.72</v>
      </c>
      <c r="AU1335" s="7">
        <v>9446923.25</v>
      </c>
      <c r="AV1335" s="7">
        <v>22793684.899999999</v>
      </c>
      <c r="AW1335" s="7">
        <v>6264612.3600000003</v>
      </c>
      <c r="AX1335" s="7">
        <v>144976.32000000001</v>
      </c>
      <c r="AY1335" s="7">
        <v>12450656.48</v>
      </c>
      <c r="AZ1335" s="7">
        <v>27551929.030000001</v>
      </c>
      <c r="BA1335" s="7">
        <v>7709370.8399999999</v>
      </c>
      <c r="BB1335" s="7">
        <v>74340.37</v>
      </c>
      <c r="BC1335" s="7"/>
      <c r="BD1335" s="7"/>
      <c r="BE1335" s="7"/>
      <c r="BF1335" s="7"/>
    </row>
    <row r="1336" spans="1:58" hidden="1" x14ac:dyDescent="0.25">
      <c r="A1336" s="3" t="s">
        <v>1474</v>
      </c>
      <c r="B1336" s="3" t="str">
        <f t="shared" si="485"/>
        <v>SP</v>
      </c>
      <c r="C1336" s="3" t="s">
        <v>1530</v>
      </c>
      <c r="D1336" s="3">
        <v>4</v>
      </c>
      <c r="E1336" s="11">
        <f t="shared" si="476"/>
        <v>0</v>
      </c>
      <c r="F1336" s="11">
        <f t="shared" si="477"/>
        <v>1</v>
      </c>
      <c r="G1336" s="7">
        <v>16.991582529602024</v>
      </c>
      <c r="H1336" s="11">
        <f t="shared" si="478"/>
        <v>0.33983165059204046</v>
      </c>
      <c r="I1336" s="7">
        <f t="shared" si="479"/>
        <v>-178627025.94885403</v>
      </c>
      <c r="J1336" s="7">
        <v>91541033.592000008</v>
      </c>
      <c r="K1336" s="12">
        <v>0.12</v>
      </c>
      <c r="L1336" s="7">
        <v>-13873715.439999999</v>
      </c>
      <c r="M1336" s="10">
        <f t="shared" si="480"/>
        <v>0.15155733877591324</v>
      </c>
      <c r="N1336" s="12">
        <f t="shared" si="481"/>
        <v>0.27155733877591326</v>
      </c>
      <c r="O1336" s="7">
        <f t="shared" si="482"/>
        <v>-10717621.55693124</v>
      </c>
      <c r="P1336" s="11">
        <f t="shared" si="483"/>
        <v>0.11707997098546939</v>
      </c>
      <c r="Q1336" s="12">
        <f t="shared" si="484"/>
        <v>0.2370799709854694</v>
      </c>
      <c r="R1336" s="12">
        <f t="shared" si="486"/>
        <v>-3.4477367790443858E-2</v>
      </c>
      <c r="S1336" s="12">
        <f t="shared" si="487"/>
        <v>-0.12696164996260428</v>
      </c>
      <c r="T1336" s="7">
        <f t="shared" si="488"/>
        <v>-270577991.37</v>
      </c>
      <c r="U1336" s="7">
        <f t="shared" si="489"/>
        <v>277650116.22000003</v>
      </c>
      <c r="V1336" s="7">
        <f t="shared" si="489"/>
        <v>291626068.75999999</v>
      </c>
      <c r="W1336" s="7">
        <f t="shared" si="489"/>
        <v>256786359.33000001</v>
      </c>
      <c r="X1336" s="7">
        <f t="shared" si="489"/>
        <v>184320.5</v>
      </c>
      <c r="Y1336" s="7" t="str">
        <f t="shared" si="490"/>
        <v/>
      </c>
      <c r="Z1336" s="7" t="str">
        <f t="shared" si="491"/>
        <v/>
      </c>
      <c r="AA1336" s="7" t="str">
        <f t="shared" si="492"/>
        <v/>
      </c>
      <c r="AB1336" s="7" t="str">
        <f t="shared" si="492"/>
        <v/>
      </c>
      <c r="AC1336" s="8" t="str">
        <f t="shared" si="493"/>
        <v/>
      </c>
      <c r="AE1336" s="9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>
        <v>176862337.09999999</v>
      </c>
      <c r="AR1336" s="7">
        <v>222403767.27000001</v>
      </c>
      <c r="AS1336" s="7">
        <v>144961525.88</v>
      </c>
      <c r="AT1336" s="7">
        <v>0</v>
      </c>
      <c r="AU1336" s="7">
        <v>224385803.43000001</v>
      </c>
      <c r="AV1336" s="7">
        <v>271048475.24000001</v>
      </c>
      <c r="AW1336" s="7">
        <v>183961887.47</v>
      </c>
      <c r="AX1336" s="7">
        <v>0</v>
      </c>
      <c r="AY1336" s="7">
        <v>277650116.22000003</v>
      </c>
      <c r="AZ1336" s="7">
        <v>291626068.75999999</v>
      </c>
      <c r="BA1336" s="7">
        <v>256786359.33000001</v>
      </c>
      <c r="BB1336" s="7">
        <v>184320.5</v>
      </c>
      <c r="BC1336" s="7"/>
      <c r="BD1336" s="7"/>
      <c r="BE1336" s="7"/>
      <c r="BF1336" s="7"/>
    </row>
    <row r="1337" spans="1:58" hidden="1" x14ac:dyDescent="0.25">
      <c r="A1337" s="3" t="s">
        <v>1226</v>
      </c>
      <c r="B1337" s="3" t="str">
        <f t="shared" si="485"/>
        <v>RS</v>
      </c>
      <c r="C1337" s="3" t="s">
        <v>1529</v>
      </c>
      <c r="D1337" s="3">
        <v>7</v>
      </c>
      <c r="E1337" s="11">
        <f t="shared" si="476"/>
        <v>0</v>
      </c>
      <c r="F1337" s="11">
        <f t="shared" si="477"/>
        <v>1</v>
      </c>
      <c r="G1337" s="7">
        <v>12.145559905184895</v>
      </c>
      <c r="H1337" s="11">
        <f t="shared" si="478"/>
        <v>0.24291119810369788</v>
      </c>
      <c r="I1337" s="7">
        <f t="shared" si="479"/>
        <v>-2206030.1910490347</v>
      </c>
      <c r="J1337" s="7">
        <v>3547830.74</v>
      </c>
      <c r="K1337" s="12">
        <v>0.11599999999999999</v>
      </c>
      <c r="L1337" s="7">
        <v>-197136.65</v>
      </c>
      <c r="M1337" s="10">
        <f t="shared" si="480"/>
        <v>5.5565404453313906E-2</v>
      </c>
      <c r="N1337" s="12">
        <f t="shared" si="481"/>
        <v>0.17156540445331389</v>
      </c>
      <c r="O1337" s="7">
        <f t="shared" si="482"/>
        <v>-132361.81146294207</v>
      </c>
      <c r="P1337" s="11">
        <f t="shared" si="483"/>
        <v>3.7307814595163601E-2</v>
      </c>
      <c r="Q1337" s="12">
        <f t="shared" si="484"/>
        <v>0.1533078145951636</v>
      </c>
      <c r="R1337" s="12">
        <f t="shared" si="486"/>
        <v>-1.8257589858150292E-2</v>
      </c>
      <c r="S1337" s="12">
        <f t="shared" si="487"/>
        <v>-0.1064176657078818</v>
      </c>
      <c r="T1337" s="7">
        <f t="shared" si="488"/>
        <v>-2913832.8099999991</v>
      </c>
      <c r="U1337" s="7">
        <f t="shared" si="489"/>
        <v>10413074.73</v>
      </c>
      <c r="V1337" s="7">
        <f t="shared" si="489"/>
        <v>7673938.3300000001</v>
      </c>
      <c r="W1337" s="7">
        <f t="shared" si="489"/>
        <v>5758561.2699999996</v>
      </c>
      <c r="X1337" s="7">
        <f t="shared" si="489"/>
        <v>105592.06</v>
      </c>
      <c r="Y1337" s="7" t="str">
        <f t="shared" si="490"/>
        <v/>
      </c>
      <c r="Z1337" s="7" t="str">
        <f t="shared" si="491"/>
        <v/>
      </c>
      <c r="AA1337" s="7" t="str">
        <f t="shared" si="492"/>
        <v/>
      </c>
      <c r="AB1337" s="7" t="str">
        <f t="shared" si="492"/>
        <v/>
      </c>
      <c r="AC1337" s="8" t="str">
        <f t="shared" si="493"/>
        <v/>
      </c>
      <c r="AE1337" s="9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>
        <v>7107173.6200000001</v>
      </c>
      <c r="AR1337" s="7">
        <v>5588096.5899999999</v>
      </c>
      <c r="AS1337" s="7">
        <v>3211292.49</v>
      </c>
      <c r="AT1337" s="7">
        <v>0</v>
      </c>
      <c r="AU1337" s="7">
        <v>8541107.7599999998</v>
      </c>
      <c r="AV1337" s="7">
        <v>7030833.8799999999</v>
      </c>
      <c r="AW1337" s="7">
        <v>4199603.2699999996</v>
      </c>
      <c r="AX1337" s="7">
        <v>0</v>
      </c>
      <c r="AY1337" s="7">
        <v>10413074.73</v>
      </c>
      <c r="AZ1337" s="7">
        <v>7673938.3300000001</v>
      </c>
      <c r="BA1337" s="7">
        <v>5758561.2699999996</v>
      </c>
      <c r="BB1337" s="7">
        <v>105592.06</v>
      </c>
      <c r="BC1337" s="7"/>
      <c r="BD1337" s="7"/>
      <c r="BE1337" s="7"/>
      <c r="BF1337" s="7"/>
    </row>
    <row r="1338" spans="1:58" hidden="1" x14ac:dyDescent="0.25">
      <c r="A1338" s="3" t="s">
        <v>483</v>
      </c>
      <c r="B1338" s="3" t="str">
        <f t="shared" si="485"/>
        <v>MS</v>
      </c>
      <c r="C1338" s="3" t="s">
        <v>1526</v>
      </c>
      <c r="D1338" s="3">
        <v>6</v>
      </c>
      <c r="E1338" s="11">
        <f t="shared" si="476"/>
        <v>0</v>
      </c>
      <c r="F1338" s="11">
        <f t="shared" si="477"/>
        <v>1</v>
      </c>
      <c r="G1338" s="7">
        <v>21.105229117181661</v>
      </c>
      <c r="H1338" s="11">
        <f t="shared" si="478"/>
        <v>0.42210458234363324</v>
      </c>
      <c r="I1338" s="7">
        <f t="shared" si="479"/>
        <v>-17779326.445649162</v>
      </c>
      <c r="J1338" s="7">
        <v>9784460.5299999993</v>
      </c>
      <c r="K1338" s="12">
        <v>0.11</v>
      </c>
      <c r="L1338" s="7">
        <v>-1171200.47</v>
      </c>
      <c r="M1338" s="10">
        <f t="shared" si="480"/>
        <v>0.1197000556554956</v>
      </c>
      <c r="N1338" s="12">
        <f t="shared" si="481"/>
        <v>0.22970005565549562</v>
      </c>
      <c r="O1338" s="7">
        <f t="shared" si="482"/>
        <v>-1066759.5867389496</v>
      </c>
      <c r="P1338" s="11">
        <f t="shared" si="483"/>
        <v>0.10902589708121084</v>
      </c>
      <c r="Q1338" s="12">
        <f t="shared" si="484"/>
        <v>0.21902589708121084</v>
      </c>
      <c r="R1338" s="12">
        <f t="shared" si="486"/>
        <v>-1.0674158574284776E-2</v>
      </c>
      <c r="S1338" s="12">
        <f t="shared" si="487"/>
        <v>-4.6469986887133774E-2</v>
      </c>
      <c r="T1338" s="7">
        <f t="shared" si="488"/>
        <v>-30765647.039999995</v>
      </c>
      <c r="U1338" s="7">
        <f t="shared" si="489"/>
        <v>29168904.390000001</v>
      </c>
      <c r="V1338" s="7">
        <f t="shared" si="489"/>
        <v>48176631.549999997</v>
      </c>
      <c r="W1338" s="7">
        <f t="shared" si="489"/>
        <v>12382155.98</v>
      </c>
      <c r="X1338" s="7">
        <f t="shared" si="489"/>
        <v>624236.1</v>
      </c>
      <c r="Y1338" s="7" t="str">
        <f t="shared" si="490"/>
        <v/>
      </c>
      <c r="Z1338" s="7" t="str">
        <f t="shared" si="491"/>
        <v/>
      </c>
      <c r="AA1338" s="7" t="str">
        <f t="shared" si="492"/>
        <v/>
      </c>
      <c r="AB1338" s="7" t="str">
        <f t="shared" si="492"/>
        <v/>
      </c>
      <c r="AC1338" s="8" t="str">
        <f t="shared" si="493"/>
        <v/>
      </c>
      <c r="AE1338" s="9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>
        <v>19425368.879999999</v>
      </c>
      <c r="AR1338" s="7">
        <v>30914790.120000001</v>
      </c>
      <c r="AS1338" s="7">
        <v>7503518.3399999999</v>
      </c>
      <c r="AT1338" s="7">
        <v>0</v>
      </c>
      <c r="AU1338" s="7">
        <v>22407372.199999999</v>
      </c>
      <c r="AV1338" s="7">
        <v>32250502.34</v>
      </c>
      <c r="AW1338" s="7">
        <v>11485535.449999999</v>
      </c>
      <c r="AX1338" s="7">
        <v>750788.06</v>
      </c>
      <c r="AY1338" s="7">
        <v>29168904.390000001</v>
      </c>
      <c r="AZ1338" s="7">
        <v>48176631.549999997</v>
      </c>
      <c r="BA1338" s="7">
        <v>12382155.98</v>
      </c>
      <c r="BB1338" s="7">
        <v>624236.1</v>
      </c>
      <c r="BC1338" s="7"/>
      <c r="BD1338" s="7"/>
      <c r="BE1338" s="7"/>
      <c r="BF1338" s="7"/>
    </row>
    <row r="1339" spans="1:58" hidden="1" x14ac:dyDescent="0.25">
      <c r="A1339" s="3" t="s">
        <v>1475</v>
      </c>
      <c r="B1339" s="3" t="str">
        <f t="shared" si="485"/>
        <v>SP</v>
      </c>
      <c r="C1339" s="3" t="s">
        <v>1530</v>
      </c>
      <c r="D1339" s="3">
        <v>6</v>
      </c>
      <c r="E1339" s="11">
        <f t="shared" si="476"/>
        <v>3.1651448013121891E-2</v>
      </c>
      <c r="F1339" s="11">
        <f t="shared" si="477"/>
        <v>0.96834855198687808</v>
      </c>
      <c r="G1339" s="7">
        <v>16.712778819144688</v>
      </c>
      <c r="H1339" s="11">
        <f t="shared" si="478"/>
        <v>0.3236759033839145</v>
      </c>
      <c r="I1339" s="7">
        <f t="shared" si="479"/>
        <v>-27343214.559361421</v>
      </c>
      <c r="J1339" s="7">
        <v>13688038.779999999</v>
      </c>
      <c r="K1339" s="12">
        <v>0.11</v>
      </c>
      <c r="L1339" s="7">
        <v>-2655479.52</v>
      </c>
      <c r="M1339" s="10">
        <f t="shared" si="480"/>
        <v>0.19399999975745247</v>
      </c>
      <c r="N1339" s="12">
        <f t="shared" si="481"/>
        <v>0.30399999975745245</v>
      </c>
      <c r="O1339" s="7">
        <f t="shared" si="482"/>
        <v>-1640592.8735616852</v>
      </c>
      <c r="P1339" s="11">
        <f t="shared" si="483"/>
        <v>0.11985594868118027</v>
      </c>
      <c r="Q1339" s="12">
        <f t="shared" si="484"/>
        <v>0.22985594868118026</v>
      </c>
      <c r="R1339" s="12">
        <f t="shared" si="486"/>
        <v>-7.4144051076272199E-2</v>
      </c>
      <c r="S1339" s="12">
        <f t="shared" si="487"/>
        <v>-0.24389490505075107</v>
      </c>
      <c r="T1339" s="7">
        <f t="shared" si="488"/>
        <v>-40429159.18</v>
      </c>
      <c r="U1339" s="7">
        <f t="shared" si="489"/>
        <v>26950618.309999999</v>
      </c>
      <c r="V1339" s="7">
        <f t="shared" si="489"/>
        <v>39149517.75</v>
      </c>
      <c r="W1339" s="7">
        <f t="shared" si="489"/>
        <v>28230259.739999998</v>
      </c>
      <c r="X1339" s="7">
        <f t="shared" si="489"/>
        <v>0</v>
      </c>
      <c r="Y1339" s="7" t="str">
        <f t="shared" si="490"/>
        <v/>
      </c>
      <c r="Z1339" s="7" t="str">
        <f t="shared" si="491"/>
        <v/>
      </c>
      <c r="AA1339" s="7" t="str">
        <f t="shared" si="492"/>
        <v/>
      </c>
      <c r="AB1339" s="7" t="str">
        <f t="shared" si="492"/>
        <v/>
      </c>
      <c r="AC1339" s="8" t="str">
        <f t="shared" si="493"/>
        <v/>
      </c>
      <c r="AE1339" s="9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>
        <v>20218221.68</v>
      </c>
      <c r="AR1339" s="7">
        <v>28502024.629999999</v>
      </c>
      <c r="AS1339" s="7">
        <v>20842053.809999999</v>
      </c>
      <c r="AT1339" s="7">
        <v>0</v>
      </c>
      <c r="AU1339" s="7">
        <v>22317101.57</v>
      </c>
      <c r="AV1339" s="7">
        <v>34927206.189999998</v>
      </c>
      <c r="AW1339" s="7">
        <v>25763480.199999999</v>
      </c>
      <c r="AX1339" s="7">
        <v>0</v>
      </c>
      <c r="AY1339" s="7">
        <v>26950618.309999999</v>
      </c>
      <c r="AZ1339" s="7">
        <v>39149517.75</v>
      </c>
      <c r="BA1339" s="7">
        <v>28230259.739999998</v>
      </c>
      <c r="BB1339" s="7">
        <v>0</v>
      </c>
      <c r="BC1339" s="7"/>
      <c r="BD1339" s="7"/>
      <c r="BE1339" s="7"/>
      <c r="BF1339" s="7"/>
    </row>
    <row r="1340" spans="1:58" hidden="1" x14ac:dyDescent="0.25">
      <c r="A1340" s="3" t="s">
        <v>738</v>
      </c>
      <c r="B1340" s="3" t="str">
        <f t="shared" si="485"/>
        <v>PI</v>
      </c>
      <c r="C1340" s="3" t="s">
        <v>1528</v>
      </c>
      <c r="D1340" s="3">
        <v>7</v>
      </c>
      <c r="E1340" s="11">
        <f t="shared" si="476"/>
        <v>0</v>
      </c>
      <c r="F1340" s="11">
        <f t="shared" si="477"/>
        <v>1</v>
      </c>
      <c r="G1340" s="7">
        <v>21.318212379429561</v>
      </c>
      <c r="H1340" s="11">
        <f t="shared" si="478"/>
        <v>0.42636424758859121</v>
      </c>
      <c r="I1340" s="7">
        <f t="shared" si="479"/>
        <v>-14088551.568999307</v>
      </c>
      <c r="J1340" s="7">
        <v>7842778.3300000001</v>
      </c>
      <c r="K1340" s="12">
        <v>0.11</v>
      </c>
      <c r="L1340" s="7">
        <v>0</v>
      </c>
      <c r="M1340" s="10">
        <f t="shared" si="480"/>
        <v>0</v>
      </c>
      <c r="N1340" s="12">
        <f t="shared" si="481"/>
        <v>0.11</v>
      </c>
      <c r="O1340" s="7">
        <f t="shared" si="482"/>
        <v>-845313.09413995838</v>
      </c>
      <c r="P1340" s="11">
        <f t="shared" si="483"/>
        <v>0.10778235193853278</v>
      </c>
      <c r="Q1340" s="12">
        <f t="shared" si="484"/>
        <v>0.21778235193853279</v>
      </c>
      <c r="R1340" s="12">
        <f t="shared" si="486"/>
        <v>0.10778235193853279</v>
      </c>
      <c r="S1340" s="12">
        <f t="shared" si="487"/>
        <v>0.97983956307757092</v>
      </c>
      <c r="T1340" s="7">
        <f t="shared" si="488"/>
        <v>-24560100.219999999</v>
      </c>
      <c r="U1340" s="7">
        <f t="shared" si="489"/>
        <v>1698479.76</v>
      </c>
      <c r="V1340" s="7">
        <f t="shared" si="489"/>
        <v>26258579.98</v>
      </c>
      <c r="W1340" s="7">
        <f t="shared" si="489"/>
        <v>0</v>
      </c>
      <c r="X1340" s="7">
        <f t="shared" si="489"/>
        <v>0</v>
      </c>
      <c r="Y1340" s="7" t="str">
        <f t="shared" si="490"/>
        <v/>
      </c>
      <c r="Z1340" s="7" t="str">
        <f t="shared" si="491"/>
        <v/>
      </c>
      <c r="AA1340" s="7" t="str">
        <f t="shared" si="492"/>
        <v/>
      </c>
      <c r="AB1340" s="7" t="str">
        <f t="shared" si="492"/>
        <v/>
      </c>
      <c r="AC1340" s="8" t="str">
        <f t="shared" si="493"/>
        <v/>
      </c>
      <c r="AE1340" s="9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>
        <v>0</v>
      </c>
      <c r="AR1340" s="7">
        <v>20660717.09</v>
      </c>
      <c r="AS1340" s="7">
        <v>0</v>
      </c>
      <c r="AT1340" s="7">
        <v>0</v>
      </c>
      <c r="AU1340" s="7">
        <v>0</v>
      </c>
      <c r="AV1340" s="7">
        <v>20660717.09</v>
      </c>
      <c r="AW1340" s="7">
        <v>0</v>
      </c>
      <c r="AX1340" s="7">
        <v>0</v>
      </c>
      <c r="AY1340" s="7">
        <v>1698479.76</v>
      </c>
      <c r="AZ1340" s="7">
        <v>26258579.98</v>
      </c>
      <c r="BA1340" s="7">
        <v>0</v>
      </c>
      <c r="BB1340" s="7">
        <v>0</v>
      </c>
      <c r="BC1340" s="7"/>
      <c r="BD1340" s="7"/>
      <c r="BE1340" s="7"/>
      <c r="BF1340" s="7"/>
    </row>
    <row r="1341" spans="1:58" hidden="1" x14ac:dyDescent="0.25">
      <c r="A1341" s="3" t="s">
        <v>920</v>
      </c>
      <c r="B1341" s="3" t="str">
        <f t="shared" si="485"/>
        <v>RJ</v>
      </c>
      <c r="C1341" s="3" t="s">
        <v>1530</v>
      </c>
      <c r="D1341" s="3">
        <v>6</v>
      </c>
      <c r="E1341" s="11">
        <f t="shared" si="476"/>
        <v>0</v>
      </c>
      <c r="F1341" s="11">
        <f t="shared" si="477"/>
        <v>1</v>
      </c>
      <c r="G1341" s="7">
        <v>18.163380114937489</v>
      </c>
      <c r="H1341" s="11">
        <f t="shared" si="478"/>
        <v>0.36326760229874977</v>
      </c>
      <c r="I1341" s="7">
        <f t="shared" si="479"/>
        <v>-28038579.42232421</v>
      </c>
      <c r="J1341" s="7">
        <v>28283434.449999999</v>
      </c>
      <c r="K1341" s="12">
        <v>0.11</v>
      </c>
      <c r="L1341" s="7">
        <v>-585467.09</v>
      </c>
      <c r="M1341" s="10">
        <f t="shared" si="480"/>
        <v>2.0699999889864859E-2</v>
      </c>
      <c r="N1341" s="12">
        <f t="shared" si="481"/>
        <v>0.13069999988986486</v>
      </c>
      <c r="O1341" s="7">
        <f t="shared" si="482"/>
        <v>-1682314.7653394525</v>
      </c>
      <c r="P1341" s="11">
        <f t="shared" si="483"/>
        <v>5.9480568681058908E-2</v>
      </c>
      <c r="Q1341" s="12">
        <f t="shared" si="484"/>
        <v>0.1694805686810589</v>
      </c>
      <c r="R1341" s="12">
        <f t="shared" si="486"/>
        <v>3.8780568791194042E-2</v>
      </c>
      <c r="S1341" s="12">
        <f t="shared" si="487"/>
        <v>0.29671437508701404</v>
      </c>
      <c r="T1341" s="7">
        <f t="shared" si="488"/>
        <v>-44035107.250000007</v>
      </c>
      <c r="U1341" s="7">
        <f t="shared" si="489"/>
        <v>75434897.569999993</v>
      </c>
      <c r="V1341" s="7">
        <f t="shared" si="489"/>
        <v>102642878.17</v>
      </c>
      <c r="W1341" s="7">
        <f t="shared" si="489"/>
        <v>16827126.649999999</v>
      </c>
      <c r="X1341" s="7">
        <f t="shared" si="489"/>
        <v>0</v>
      </c>
      <c r="Y1341" s="7" t="str">
        <f t="shared" si="490"/>
        <v/>
      </c>
      <c r="Z1341" s="7" t="str">
        <f t="shared" si="491"/>
        <v/>
      </c>
      <c r="AA1341" s="7" t="str">
        <f t="shared" si="492"/>
        <v/>
      </c>
      <c r="AB1341" s="7" t="str">
        <f t="shared" si="492"/>
        <v/>
      </c>
      <c r="AC1341" s="8" t="str">
        <f t="shared" si="493"/>
        <v/>
      </c>
      <c r="AE1341" s="9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>
        <v>53112961.640000001</v>
      </c>
      <c r="AR1341" s="7">
        <v>82863526.989999995</v>
      </c>
      <c r="AS1341" s="7">
        <v>8768280.6500000004</v>
      </c>
      <c r="AT1341" s="7">
        <v>0</v>
      </c>
      <c r="AU1341" s="7">
        <v>63962569.810000002</v>
      </c>
      <c r="AV1341" s="7">
        <v>88947841.319999993</v>
      </c>
      <c r="AW1341" s="7">
        <v>13905347.300000001</v>
      </c>
      <c r="AX1341" s="7">
        <v>0</v>
      </c>
      <c r="AY1341" s="7">
        <v>75434897.569999993</v>
      </c>
      <c r="AZ1341" s="7">
        <v>102642878.17</v>
      </c>
      <c r="BA1341" s="7">
        <v>16827126.649999999</v>
      </c>
      <c r="BB1341" s="7">
        <v>0</v>
      </c>
      <c r="BC1341" s="7"/>
      <c r="BD1341" s="7"/>
      <c r="BE1341" s="7"/>
      <c r="BF1341" s="7"/>
    </row>
    <row r="1342" spans="1:58" hidden="1" x14ac:dyDescent="0.25">
      <c r="A1342" s="3" t="s">
        <v>247</v>
      </c>
      <c r="B1342" s="3" t="str">
        <f t="shared" si="485"/>
        <v>GO</v>
      </c>
      <c r="C1342" s="3" t="s">
        <v>1526</v>
      </c>
      <c r="D1342" s="3">
        <v>6</v>
      </c>
      <c r="E1342" s="11">
        <f t="shared" si="476"/>
        <v>0.36515774082561137</v>
      </c>
      <c r="F1342" s="11">
        <f t="shared" si="477"/>
        <v>0.63484225917438863</v>
      </c>
      <c r="G1342" s="7">
        <v>18.723367493969128</v>
      </c>
      <c r="H1342" s="11">
        <f t="shared" si="478"/>
        <v>0.23772769838447347</v>
      </c>
      <c r="I1342" s="7">
        <f t="shared" si="479"/>
        <v>-99366242.798946023</v>
      </c>
      <c r="J1342" s="7">
        <v>19618662.699999999</v>
      </c>
      <c r="K1342" s="12">
        <v>0.11</v>
      </c>
      <c r="L1342" s="7">
        <v>-1948133.21</v>
      </c>
      <c r="M1342" s="10">
        <f t="shared" si="480"/>
        <v>9.9300000198280586E-2</v>
      </c>
      <c r="N1342" s="12">
        <f t="shared" si="481"/>
        <v>0.2093000001982806</v>
      </c>
      <c r="O1342" s="7">
        <f t="shared" si="482"/>
        <v>-5961974.5679367613</v>
      </c>
      <c r="P1342" s="11">
        <f t="shared" si="483"/>
        <v>0.30389301549777709</v>
      </c>
      <c r="Q1342" s="12">
        <f t="shared" si="484"/>
        <v>0.41389301549777707</v>
      </c>
      <c r="R1342" s="12">
        <f t="shared" si="486"/>
        <v>0.20459301529949647</v>
      </c>
      <c r="S1342" s="12">
        <f t="shared" si="487"/>
        <v>0.9775108222918063</v>
      </c>
      <c r="T1342" s="7">
        <f t="shared" si="488"/>
        <v>-130355310.81</v>
      </c>
      <c r="U1342" s="7">
        <f t="shared" si="489"/>
        <v>8272312.1299999999</v>
      </c>
      <c r="V1342" s="7">
        <f t="shared" si="489"/>
        <v>82755060.010000005</v>
      </c>
      <c r="W1342" s="7">
        <f t="shared" si="489"/>
        <v>55872562.93</v>
      </c>
      <c r="X1342" s="7">
        <f t="shared" si="489"/>
        <v>0</v>
      </c>
      <c r="Y1342" s="7" t="str">
        <f t="shared" si="490"/>
        <v/>
      </c>
      <c r="Z1342" s="7" t="str">
        <f t="shared" si="491"/>
        <v/>
      </c>
      <c r="AA1342" s="7" t="str">
        <f t="shared" si="492"/>
        <v/>
      </c>
      <c r="AB1342" s="7" t="str">
        <f t="shared" si="492"/>
        <v/>
      </c>
      <c r="AC1342" s="8" t="str">
        <f t="shared" si="493"/>
        <v/>
      </c>
      <c r="AE1342" s="9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>
        <v>3566201.24</v>
      </c>
      <c r="AR1342" s="7">
        <v>53447283.640000001</v>
      </c>
      <c r="AS1342" s="7">
        <v>42061897.950000003</v>
      </c>
      <c r="AT1342" s="7">
        <v>175342.86</v>
      </c>
      <c r="AU1342" s="7">
        <v>5562022.2000000002</v>
      </c>
      <c r="AV1342" s="7">
        <v>42622434.229999997</v>
      </c>
      <c r="AW1342" s="7">
        <v>43796285.219999999</v>
      </c>
      <c r="AX1342" s="7">
        <v>0</v>
      </c>
      <c r="AY1342" s="7">
        <v>8272312.1299999999</v>
      </c>
      <c r="AZ1342" s="7">
        <v>82755060.010000005</v>
      </c>
      <c r="BA1342" s="7">
        <v>55872562.93</v>
      </c>
      <c r="BB1342" s="7">
        <v>0</v>
      </c>
      <c r="BC1342" s="7"/>
      <c r="BD1342" s="7"/>
      <c r="BE1342" s="7"/>
      <c r="BF1342" s="7"/>
    </row>
    <row r="1343" spans="1:58" hidden="1" x14ac:dyDescent="0.25">
      <c r="A1343" s="3" t="s">
        <v>1227</v>
      </c>
      <c r="B1343" s="3" t="str">
        <f t="shared" si="485"/>
        <v>RS</v>
      </c>
      <c r="C1343" s="3" t="s">
        <v>1529</v>
      </c>
      <c r="D1343" s="3">
        <v>7</v>
      </c>
      <c r="E1343" s="11">
        <f t="shared" si="476"/>
        <v>0</v>
      </c>
      <c r="F1343" s="11">
        <f t="shared" si="477"/>
        <v>1</v>
      </c>
      <c r="G1343" s="7">
        <v>19.721552427946317</v>
      </c>
      <c r="H1343" s="11">
        <f t="shared" si="478"/>
        <v>0.39443104855892636</v>
      </c>
      <c r="I1343" s="7">
        <f t="shared" si="479"/>
        <v>-8477219.3076723702</v>
      </c>
      <c r="J1343" s="7">
        <v>4194096.23</v>
      </c>
      <c r="K1343" s="12">
        <v>0.11</v>
      </c>
      <c r="L1343" s="7">
        <v>-614854.51</v>
      </c>
      <c r="M1343" s="10">
        <f t="shared" si="480"/>
        <v>0.14660000063947032</v>
      </c>
      <c r="N1343" s="12">
        <f t="shared" si="481"/>
        <v>0.2566000006394703</v>
      </c>
      <c r="O1343" s="7">
        <f t="shared" si="482"/>
        <v>-508633.15846034221</v>
      </c>
      <c r="P1343" s="11">
        <f t="shared" si="483"/>
        <v>0.12127360236089342</v>
      </c>
      <c r="Q1343" s="12">
        <f t="shared" si="484"/>
        <v>0.23127360236089342</v>
      </c>
      <c r="R1343" s="12">
        <f t="shared" si="486"/>
        <v>-2.5326398278576884E-2</v>
      </c>
      <c r="S1343" s="12">
        <f t="shared" si="487"/>
        <v>-9.8699915103122482E-2</v>
      </c>
      <c r="T1343" s="7">
        <f t="shared" si="488"/>
        <v>-13998768.08</v>
      </c>
      <c r="U1343" s="7">
        <f t="shared" si="489"/>
        <v>12220234.41</v>
      </c>
      <c r="V1343" s="7">
        <f t="shared" si="489"/>
        <v>15982310.98</v>
      </c>
      <c r="W1343" s="7">
        <f t="shared" si="489"/>
        <v>10236691.51</v>
      </c>
      <c r="X1343" s="7">
        <f t="shared" si="489"/>
        <v>0</v>
      </c>
      <c r="Y1343" s="7" t="str">
        <f t="shared" si="490"/>
        <v/>
      </c>
      <c r="Z1343" s="7" t="str">
        <f t="shared" si="491"/>
        <v/>
      </c>
      <c r="AA1343" s="7" t="str">
        <f t="shared" si="492"/>
        <v/>
      </c>
      <c r="AB1343" s="7" t="str">
        <f t="shared" si="492"/>
        <v/>
      </c>
      <c r="AC1343" s="8" t="str">
        <f t="shared" si="493"/>
        <v/>
      </c>
      <c r="AE1343" s="9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>
        <v>8590673.0299999993</v>
      </c>
      <c r="AR1343" s="7">
        <v>12719230.289999999</v>
      </c>
      <c r="AS1343" s="7">
        <v>7230470.1200000001</v>
      </c>
      <c r="AT1343" s="7">
        <v>0</v>
      </c>
      <c r="AU1343" s="7">
        <v>10034110.470000001</v>
      </c>
      <c r="AV1343" s="7">
        <v>16729307.99</v>
      </c>
      <c r="AW1343" s="7">
        <v>8456129.4299999997</v>
      </c>
      <c r="AX1343" s="7">
        <v>0</v>
      </c>
      <c r="AY1343" s="7">
        <v>12220234.41</v>
      </c>
      <c r="AZ1343" s="7">
        <v>15982310.98</v>
      </c>
      <c r="BA1343" s="7">
        <v>10236691.51</v>
      </c>
      <c r="BB1343" s="7">
        <v>0</v>
      </c>
      <c r="BC1343" s="7"/>
      <c r="BD1343" s="7"/>
      <c r="BE1343" s="7"/>
      <c r="BF1343" s="7"/>
    </row>
    <row r="1344" spans="1:58" hidden="1" x14ac:dyDescent="0.25">
      <c r="A1344" s="3" t="s">
        <v>248</v>
      </c>
      <c r="B1344" s="3" t="str">
        <f t="shared" si="485"/>
        <v>GO</v>
      </c>
      <c r="C1344" s="3" t="s">
        <v>1526</v>
      </c>
      <c r="D1344" s="3">
        <v>7</v>
      </c>
      <c r="E1344" s="11">
        <f t="shared" si="476"/>
        <v>0</v>
      </c>
      <c r="F1344" s="11">
        <f t="shared" si="477"/>
        <v>1</v>
      </c>
      <c r="G1344" s="7">
        <v>38.927883533456708</v>
      </c>
      <c r="H1344" s="11">
        <f t="shared" si="478"/>
        <v>0.77855767066913417</v>
      </c>
      <c r="I1344" s="7">
        <f t="shared" si="479"/>
        <v>-3716877.9622164639</v>
      </c>
      <c r="J1344" s="7">
        <v>4860179.22</v>
      </c>
      <c r="K1344" s="12">
        <v>0.14510000000000001</v>
      </c>
      <c r="L1344" s="7">
        <v>-218222.01</v>
      </c>
      <c r="M1344" s="10">
        <f t="shared" si="480"/>
        <v>4.4899992391638596E-2</v>
      </c>
      <c r="N1344" s="12">
        <f t="shared" si="481"/>
        <v>0.18999999239163862</v>
      </c>
      <c r="O1344" s="7">
        <f t="shared" si="482"/>
        <v>-223012.67773298782</v>
      </c>
      <c r="P1344" s="11">
        <f t="shared" si="483"/>
        <v>4.5885690143950664E-2</v>
      </c>
      <c r="Q1344" s="12">
        <f t="shared" si="484"/>
        <v>0.19098569014395067</v>
      </c>
      <c r="R1344" s="12">
        <f t="shared" si="486"/>
        <v>9.8569775231205359E-4</v>
      </c>
      <c r="S1344" s="12">
        <f t="shared" si="487"/>
        <v>5.1878831146492388E-3</v>
      </c>
      <c r="T1344" s="7">
        <f t="shared" si="488"/>
        <v>-16784857.590000004</v>
      </c>
      <c r="U1344" s="7">
        <f t="shared" si="489"/>
        <v>7703199.5800000001</v>
      </c>
      <c r="V1344" s="7">
        <f t="shared" si="489"/>
        <v>19913376.850000001</v>
      </c>
      <c r="W1344" s="7">
        <f t="shared" si="489"/>
        <v>6072026.04</v>
      </c>
      <c r="X1344" s="7">
        <f t="shared" si="489"/>
        <v>1497345.72</v>
      </c>
      <c r="Y1344" s="7" t="str">
        <f t="shared" si="490"/>
        <v/>
      </c>
      <c r="Z1344" s="7" t="str">
        <f t="shared" si="491"/>
        <v/>
      </c>
      <c r="AA1344" s="7" t="str">
        <f t="shared" si="492"/>
        <v/>
      </c>
      <c r="AB1344" s="7" t="str">
        <f t="shared" si="492"/>
        <v/>
      </c>
      <c r="AC1344" s="8" t="str">
        <f t="shared" si="493"/>
        <v/>
      </c>
      <c r="AE1344" s="9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>
        <v>4587641.05</v>
      </c>
      <c r="AR1344" s="7">
        <v>14921077.560000001</v>
      </c>
      <c r="AS1344" s="7">
        <v>3724149.76</v>
      </c>
      <c r="AT1344" s="7">
        <v>1605969.05</v>
      </c>
      <c r="AU1344" s="7">
        <v>5565591.21</v>
      </c>
      <c r="AV1344" s="7">
        <v>16770895.25</v>
      </c>
      <c r="AW1344" s="7">
        <v>5223601.5199999996</v>
      </c>
      <c r="AX1344" s="7">
        <v>1743110.89</v>
      </c>
      <c r="AY1344" s="7">
        <v>7703199.5800000001</v>
      </c>
      <c r="AZ1344" s="7">
        <v>19913376.850000001</v>
      </c>
      <c r="BA1344" s="7">
        <v>6072026.04</v>
      </c>
      <c r="BB1344" s="7">
        <v>1497345.72</v>
      </c>
      <c r="BC1344" s="7"/>
      <c r="BD1344" s="7"/>
      <c r="BE1344" s="7"/>
      <c r="BF1344" s="7"/>
    </row>
    <row r="1345" spans="1:58" hidden="1" x14ac:dyDescent="0.25">
      <c r="A1345" s="3" t="s">
        <v>249</v>
      </c>
      <c r="B1345" s="3" t="str">
        <f t="shared" si="485"/>
        <v>GO</v>
      </c>
      <c r="C1345" s="3" t="s">
        <v>1526</v>
      </c>
      <c r="D1345" s="3">
        <v>7</v>
      </c>
      <c r="E1345" s="11">
        <f t="shared" si="476"/>
        <v>0</v>
      </c>
      <c r="F1345" s="11">
        <f t="shared" si="477"/>
        <v>1</v>
      </c>
      <c r="G1345" s="7">
        <v>40.203039839382733</v>
      </c>
      <c r="H1345" s="11">
        <f t="shared" si="478"/>
        <v>0.80406079678765463</v>
      </c>
      <c r="I1345" s="7">
        <f t="shared" si="479"/>
        <v>-1027210.9240689391</v>
      </c>
      <c r="J1345" s="7">
        <v>2134560.87</v>
      </c>
      <c r="K1345" s="12">
        <v>0.11</v>
      </c>
      <c r="L1345" s="7">
        <v>-167349.57</v>
      </c>
      <c r="M1345" s="10">
        <f t="shared" si="480"/>
        <v>7.83999989655952E-2</v>
      </c>
      <c r="N1345" s="12">
        <f t="shared" si="481"/>
        <v>0.1883999989655952</v>
      </c>
      <c r="O1345" s="7">
        <f t="shared" si="482"/>
        <v>-61632.655444136341</v>
      </c>
      <c r="P1345" s="11">
        <f t="shared" si="483"/>
        <v>2.8873693090858701E-2</v>
      </c>
      <c r="Q1345" s="12">
        <f t="shared" si="484"/>
        <v>0.1388736930908587</v>
      </c>
      <c r="R1345" s="12">
        <f t="shared" si="486"/>
        <v>-4.9526305874736498E-2</v>
      </c>
      <c r="S1345" s="12">
        <f t="shared" si="487"/>
        <v>-0.26287848273173708</v>
      </c>
      <c r="T1345" s="7">
        <f t="shared" si="488"/>
        <v>-5242498.2200000007</v>
      </c>
      <c r="U1345" s="7">
        <f t="shared" si="489"/>
        <v>3780059.89</v>
      </c>
      <c r="V1345" s="7">
        <f t="shared" si="489"/>
        <v>7936019.2000000002</v>
      </c>
      <c r="W1345" s="7">
        <f t="shared" si="489"/>
        <v>3398175.59</v>
      </c>
      <c r="X1345" s="7">
        <f t="shared" si="489"/>
        <v>2311636.6800000002</v>
      </c>
      <c r="Y1345" s="7" t="str">
        <f t="shared" si="490"/>
        <v/>
      </c>
      <c r="Z1345" s="7" t="str">
        <f t="shared" si="491"/>
        <v/>
      </c>
      <c r="AA1345" s="7" t="str">
        <f t="shared" si="492"/>
        <v/>
      </c>
      <c r="AB1345" s="7" t="str">
        <f t="shared" si="492"/>
        <v/>
      </c>
      <c r="AC1345" s="8" t="str">
        <f t="shared" si="493"/>
        <v/>
      </c>
      <c r="AE1345" s="9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>
        <v>2450778.15</v>
      </c>
      <c r="AR1345" s="7">
        <v>5988007.5700000003</v>
      </c>
      <c r="AS1345" s="7">
        <v>2198177.21</v>
      </c>
      <c r="AT1345" s="7">
        <v>1820261.61</v>
      </c>
      <c r="AU1345" s="7">
        <v>3043558.49</v>
      </c>
      <c r="AV1345" s="7">
        <v>6626192.4699999997</v>
      </c>
      <c r="AW1345" s="7">
        <v>2977979.04</v>
      </c>
      <c r="AX1345" s="7">
        <v>2038811.1</v>
      </c>
      <c r="AY1345" s="7">
        <v>3780059.89</v>
      </c>
      <c r="AZ1345" s="7">
        <v>7936019.2000000002</v>
      </c>
      <c r="BA1345" s="7">
        <v>3398175.59</v>
      </c>
      <c r="BB1345" s="7">
        <v>2311636.6800000002</v>
      </c>
      <c r="BC1345" s="7"/>
      <c r="BD1345" s="7"/>
      <c r="BE1345" s="7"/>
      <c r="BF1345" s="7"/>
    </row>
    <row r="1346" spans="1:58" hidden="1" x14ac:dyDescent="0.25">
      <c r="A1346" s="3" t="s">
        <v>1228</v>
      </c>
      <c r="B1346" s="3" t="str">
        <f t="shared" si="485"/>
        <v>RS</v>
      </c>
      <c r="C1346" s="3" t="s">
        <v>1529</v>
      </c>
      <c r="D1346" s="3">
        <v>6</v>
      </c>
      <c r="E1346" s="11">
        <f t="shared" si="476"/>
        <v>0</v>
      </c>
      <c r="F1346" s="11">
        <f t="shared" si="477"/>
        <v>1</v>
      </c>
      <c r="G1346" s="7">
        <v>12.090602588567402</v>
      </c>
      <c r="H1346" s="11">
        <f t="shared" si="478"/>
        <v>0.24181205177134804</v>
      </c>
      <c r="I1346" s="7">
        <f t="shared" si="479"/>
        <v>-22569454.158459712</v>
      </c>
      <c r="J1346" s="7">
        <v>10419843.411428574</v>
      </c>
      <c r="K1346" s="12">
        <v>0.11</v>
      </c>
      <c r="L1346" s="7">
        <v>-1403326.15</v>
      </c>
      <c r="M1346" s="10">
        <f t="shared" si="480"/>
        <v>0.13467823791486344</v>
      </c>
      <c r="N1346" s="12">
        <f t="shared" si="481"/>
        <v>0.24467823791486343</v>
      </c>
      <c r="O1346" s="7">
        <f t="shared" si="482"/>
        <v>-1354167.2495075827</v>
      </c>
      <c r="P1346" s="11">
        <f t="shared" si="483"/>
        <v>0.12996042224802729</v>
      </c>
      <c r="Q1346" s="12">
        <f t="shared" si="484"/>
        <v>0.23996042224802727</v>
      </c>
      <c r="R1346" s="12">
        <f t="shared" si="486"/>
        <v>-4.7178156668361559E-3</v>
      </c>
      <c r="S1346" s="12">
        <f t="shared" si="487"/>
        <v>-1.9281713433287551E-2</v>
      </c>
      <c r="T1346" s="7">
        <f t="shared" si="488"/>
        <v>-29767624.52</v>
      </c>
      <c r="U1346" s="7">
        <f t="shared" si="489"/>
        <v>25953565.27</v>
      </c>
      <c r="V1346" s="7">
        <f t="shared" si="489"/>
        <v>30299625.23</v>
      </c>
      <c r="W1346" s="7">
        <f t="shared" si="489"/>
        <v>25421564.559999999</v>
      </c>
      <c r="X1346" s="7">
        <f t="shared" si="489"/>
        <v>0</v>
      </c>
      <c r="Y1346" s="7" t="str">
        <f t="shared" si="490"/>
        <v/>
      </c>
      <c r="Z1346" s="7" t="str">
        <f t="shared" si="491"/>
        <v/>
      </c>
      <c r="AA1346" s="7" t="str">
        <f t="shared" si="492"/>
        <v/>
      </c>
      <c r="AB1346" s="7" t="str">
        <f t="shared" si="492"/>
        <v/>
      </c>
      <c r="AC1346" s="8" t="str">
        <f t="shared" si="493"/>
        <v/>
      </c>
      <c r="AE1346" s="9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>
        <v>18724601.210000001</v>
      </c>
      <c r="AR1346" s="7">
        <v>21569174.190000001</v>
      </c>
      <c r="AS1346" s="7">
        <v>20340884.68</v>
      </c>
      <c r="AT1346" s="7">
        <v>0</v>
      </c>
      <c r="AU1346" s="7">
        <v>22150951.260000002</v>
      </c>
      <c r="AV1346" s="7">
        <v>25482165.859999999</v>
      </c>
      <c r="AW1346" s="7">
        <v>22357310.649999999</v>
      </c>
      <c r="AX1346" s="7">
        <v>0</v>
      </c>
      <c r="AY1346" s="7">
        <v>25953565.27</v>
      </c>
      <c r="AZ1346" s="7">
        <v>30299625.23</v>
      </c>
      <c r="BA1346" s="7">
        <v>25421564.559999999</v>
      </c>
      <c r="BB1346" s="7">
        <v>0</v>
      </c>
      <c r="BC1346" s="7"/>
      <c r="BD1346" s="7"/>
      <c r="BE1346" s="7"/>
      <c r="BF1346" s="7"/>
    </row>
    <row r="1347" spans="1:58" hidden="1" x14ac:dyDescent="0.25">
      <c r="A1347" s="3" t="s">
        <v>584</v>
      </c>
      <c r="B1347" s="3" t="str">
        <f t="shared" si="485"/>
        <v>PB</v>
      </c>
      <c r="C1347" s="3" t="s">
        <v>1528</v>
      </c>
      <c r="D1347" s="3">
        <v>6</v>
      </c>
      <c r="E1347" s="11">
        <f t="shared" si="476"/>
        <v>0.10005702146749521</v>
      </c>
      <c r="F1347" s="11">
        <f t="shared" si="477"/>
        <v>0.89994297853250482</v>
      </c>
      <c r="G1347" s="7">
        <v>40.91484898306458</v>
      </c>
      <c r="H1347" s="11">
        <f t="shared" si="478"/>
        <v>0.7364206212005352</v>
      </c>
      <c r="I1347" s="7">
        <f t="shared" si="479"/>
        <v>-10049835.389389884</v>
      </c>
      <c r="J1347" s="7">
        <v>11365143.92</v>
      </c>
      <c r="K1347" s="12">
        <v>0.15560000000000002</v>
      </c>
      <c r="L1347" s="7">
        <v>-170477.16</v>
      </c>
      <c r="M1347" s="10">
        <f t="shared" si="480"/>
        <v>1.5000000105585993E-2</v>
      </c>
      <c r="N1347" s="12">
        <f t="shared" si="481"/>
        <v>0.17060000010558601</v>
      </c>
      <c r="O1347" s="7">
        <f t="shared" si="482"/>
        <v>-602990.12336339301</v>
      </c>
      <c r="P1347" s="11">
        <f t="shared" si="483"/>
        <v>5.3056092171632881E-2</v>
      </c>
      <c r="Q1347" s="12">
        <f t="shared" si="484"/>
        <v>0.20865609217163289</v>
      </c>
      <c r="R1347" s="12">
        <f t="shared" si="486"/>
        <v>3.8056092066046876E-2</v>
      </c>
      <c r="S1347" s="12">
        <f t="shared" si="487"/>
        <v>0.22307205183173262</v>
      </c>
      <c r="T1347" s="7">
        <f t="shared" si="488"/>
        <v>-38128306.68</v>
      </c>
      <c r="U1347" s="7">
        <f t="shared" si="489"/>
        <v>14844387.859999999</v>
      </c>
      <c r="V1347" s="7">
        <f t="shared" si="489"/>
        <v>34313301.880000003</v>
      </c>
      <c r="W1347" s="7">
        <f t="shared" si="489"/>
        <v>19526437.120000001</v>
      </c>
      <c r="X1347" s="7">
        <f t="shared" si="489"/>
        <v>867044.46</v>
      </c>
      <c r="Y1347" s="7" t="str">
        <f t="shared" si="490"/>
        <v/>
      </c>
      <c r="Z1347" s="7" t="str">
        <f t="shared" si="491"/>
        <v/>
      </c>
      <c r="AA1347" s="7" t="str">
        <f t="shared" si="492"/>
        <v/>
      </c>
      <c r="AB1347" s="7" t="str">
        <f t="shared" si="492"/>
        <v/>
      </c>
      <c r="AC1347" s="8" t="str">
        <f t="shared" si="493"/>
        <v/>
      </c>
      <c r="AE1347" s="9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>
        <v>11664114.800000001</v>
      </c>
      <c r="AV1347" s="7">
        <v>41471112.140000001</v>
      </c>
      <c r="AW1347" s="7">
        <v>14063214.34</v>
      </c>
      <c r="AX1347" s="7">
        <v>847280.9</v>
      </c>
      <c r="AY1347" s="7">
        <v>14844387.859999999</v>
      </c>
      <c r="AZ1347" s="7">
        <v>34313301.880000003</v>
      </c>
      <c r="BA1347" s="7">
        <v>19526437.120000001</v>
      </c>
      <c r="BB1347" s="7">
        <v>867044.46</v>
      </c>
      <c r="BC1347" s="7"/>
      <c r="BD1347" s="7"/>
      <c r="BE1347" s="7"/>
      <c r="BF1347" s="7"/>
    </row>
    <row r="1348" spans="1:58" hidden="1" x14ac:dyDescent="0.25">
      <c r="A1348" s="3" t="s">
        <v>1229</v>
      </c>
      <c r="B1348" s="3" t="str">
        <f t="shared" si="485"/>
        <v>RS</v>
      </c>
      <c r="C1348" s="3" t="s">
        <v>1529</v>
      </c>
      <c r="D1348" s="3">
        <v>6</v>
      </c>
      <c r="E1348" s="11">
        <f t="shared" si="476"/>
        <v>0.50622745875983011</v>
      </c>
      <c r="F1348" s="11">
        <f t="shared" si="477"/>
        <v>0.49377254124016989</v>
      </c>
      <c r="G1348" s="7">
        <v>12.019893447072937</v>
      </c>
      <c r="H1348" s="11">
        <f t="shared" si="478"/>
        <v>0.11870186665594538</v>
      </c>
      <c r="I1348" s="7">
        <f t="shared" si="479"/>
        <v>-73871829.211248666</v>
      </c>
      <c r="J1348" s="7">
        <v>22757318.190000001</v>
      </c>
      <c r="K1348" s="12">
        <v>0.11</v>
      </c>
      <c r="L1348" s="7">
        <v>-6144475.9100000001</v>
      </c>
      <c r="M1348" s="10">
        <f t="shared" si="480"/>
        <v>0.26999999994287549</v>
      </c>
      <c r="N1348" s="12">
        <f t="shared" si="481"/>
        <v>0.37999999994287548</v>
      </c>
      <c r="O1348" s="7">
        <f t="shared" si="482"/>
        <v>-4432309.7526749196</v>
      </c>
      <c r="P1348" s="11">
        <f t="shared" si="483"/>
        <v>0.19476415084017065</v>
      </c>
      <c r="Q1348" s="12">
        <f t="shared" si="484"/>
        <v>0.30476415084017067</v>
      </c>
      <c r="R1348" s="12">
        <f t="shared" si="486"/>
        <v>-7.523584910270481E-2</v>
      </c>
      <c r="S1348" s="12">
        <f t="shared" si="487"/>
        <v>-0.19798907661582854</v>
      </c>
      <c r="T1348" s="7">
        <f t="shared" si="488"/>
        <v>-83821610.889999986</v>
      </c>
      <c r="U1348" s="7">
        <f t="shared" si="489"/>
        <v>23053567.050000001</v>
      </c>
      <c r="V1348" s="7">
        <f t="shared" si="489"/>
        <v>41388809.82</v>
      </c>
      <c r="W1348" s="7">
        <f t="shared" si="489"/>
        <v>68941825.319999993</v>
      </c>
      <c r="X1348" s="7">
        <f t="shared" si="489"/>
        <v>3455457.2</v>
      </c>
      <c r="Y1348" s="7" t="str">
        <f t="shared" si="490"/>
        <v/>
      </c>
      <c r="Z1348" s="7" t="str">
        <f t="shared" si="491"/>
        <v/>
      </c>
      <c r="AA1348" s="7" t="str">
        <f t="shared" si="492"/>
        <v/>
      </c>
      <c r="AB1348" s="7" t="str">
        <f t="shared" si="492"/>
        <v/>
      </c>
      <c r="AC1348" s="8" t="str">
        <f t="shared" si="493"/>
        <v/>
      </c>
      <c r="AE1348" s="9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>
        <v>16795552.629999999</v>
      </c>
      <c r="AR1348" s="7">
        <v>-25286748.940000001</v>
      </c>
      <c r="AS1348" s="7">
        <v>1487093.04</v>
      </c>
      <c r="AT1348" s="7">
        <v>3988957.18</v>
      </c>
      <c r="AU1348" s="7">
        <v>19948947.960000001</v>
      </c>
      <c r="AV1348" s="7">
        <v>29745350.350000001</v>
      </c>
      <c r="AW1348" s="7">
        <v>79545360.060000002</v>
      </c>
      <c r="AX1348" s="7">
        <v>3455457.2</v>
      </c>
      <c r="AY1348" s="7">
        <v>23053567.050000001</v>
      </c>
      <c r="AZ1348" s="7">
        <v>41388809.82</v>
      </c>
      <c r="BA1348" s="7">
        <v>68941825.319999993</v>
      </c>
      <c r="BB1348" s="7">
        <v>3455457.2</v>
      </c>
      <c r="BC1348" s="7"/>
      <c r="BD1348" s="7"/>
      <c r="BE1348" s="7"/>
      <c r="BF1348" s="7"/>
    </row>
    <row r="1349" spans="1:58" hidden="1" x14ac:dyDescent="0.25">
      <c r="A1349" s="3" t="s">
        <v>684</v>
      </c>
      <c r="B1349" s="3" t="str">
        <f t="shared" si="485"/>
        <v>PE</v>
      </c>
      <c r="C1349" s="3" t="s">
        <v>1528</v>
      </c>
      <c r="D1349" s="3">
        <v>7</v>
      </c>
      <c r="E1349" s="11">
        <f t="shared" si="476"/>
        <v>0.47847373974419027</v>
      </c>
      <c r="F1349" s="11">
        <f t="shared" si="477"/>
        <v>0.52152626025580973</v>
      </c>
      <c r="G1349" s="7">
        <v>12.430846069887719</v>
      </c>
      <c r="H1349" s="11">
        <f t="shared" si="478"/>
        <v>0.12966025325288344</v>
      </c>
      <c r="I1349" s="7">
        <f t="shared" si="479"/>
        <v>-42166406.364033893</v>
      </c>
      <c r="J1349" s="7">
        <v>4971248.4400000004</v>
      </c>
      <c r="K1349" s="12">
        <v>0.14300000000000002</v>
      </c>
      <c r="L1349" s="7">
        <v>-1043962.17</v>
      </c>
      <c r="M1349" s="10">
        <f t="shared" si="480"/>
        <v>0.20999999951722387</v>
      </c>
      <c r="N1349" s="12">
        <f t="shared" si="481"/>
        <v>0.35299999951722388</v>
      </c>
      <c r="O1349" s="7">
        <f t="shared" si="482"/>
        <v>-2529984.3818420335</v>
      </c>
      <c r="P1349" s="11">
        <f t="shared" si="483"/>
        <v>0.5089233443826906</v>
      </c>
      <c r="Q1349" s="12">
        <f t="shared" si="484"/>
        <v>0.65192334438269062</v>
      </c>
      <c r="R1349" s="12">
        <f t="shared" si="486"/>
        <v>0.29892334486546673</v>
      </c>
      <c r="S1349" s="12">
        <f t="shared" si="487"/>
        <v>0.84680834355321699</v>
      </c>
      <c r="T1349" s="7">
        <f t="shared" si="488"/>
        <v>-48448214.07</v>
      </c>
      <c r="U1349" s="7">
        <f t="shared" si="489"/>
        <v>27220.32</v>
      </c>
      <c r="V1349" s="7">
        <f t="shared" si="489"/>
        <v>25267015.899999999</v>
      </c>
      <c r="W1349" s="7">
        <f t="shared" si="489"/>
        <v>24926281.059999999</v>
      </c>
      <c r="X1349" s="7">
        <f t="shared" si="489"/>
        <v>1717862.57</v>
      </c>
      <c r="Y1349" s="7" t="str">
        <f t="shared" si="490"/>
        <v/>
      </c>
      <c r="Z1349" s="7" t="str">
        <f t="shared" si="491"/>
        <v/>
      </c>
      <c r="AA1349" s="7" t="str">
        <f t="shared" si="492"/>
        <v/>
      </c>
      <c r="AB1349" s="7" t="str">
        <f t="shared" si="492"/>
        <v/>
      </c>
      <c r="AC1349" s="8" t="str">
        <f t="shared" si="493"/>
        <v/>
      </c>
      <c r="AE1349" s="9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>
        <v>0.01</v>
      </c>
      <c r="AR1349" s="7">
        <v>23501243.859999999</v>
      </c>
      <c r="AS1349" s="7">
        <v>16380984.130000001</v>
      </c>
      <c r="AT1349" s="7">
        <v>1247582.3600000001</v>
      </c>
      <c r="AU1349" s="7"/>
      <c r="AV1349" s="7"/>
      <c r="AW1349" s="7"/>
      <c r="AX1349" s="7"/>
      <c r="AY1349" s="7">
        <v>27220.32</v>
      </c>
      <c r="AZ1349" s="7">
        <v>25267015.899999999</v>
      </c>
      <c r="BA1349" s="7">
        <v>24926281.059999999</v>
      </c>
      <c r="BB1349" s="7">
        <v>1717862.57</v>
      </c>
      <c r="BC1349" s="7"/>
      <c r="BD1349" s="7"/>
      <c r="BE1349" s="7"/>
      <c r="BF1349" s="7"/>
    </row>
    <row r="1350" spans="1:58" hidden="1" x14ac:dyDescent="0.25">
      <c r="A1350" s="3" t="s">
        <v>85</v>
      </c>
      <c r="B1350" s="3" t="str">
        <f t="shared" si="485"/>
        <v>CE</v>
      </c>
      <c r="C1350" s="3" t="s">
        <v>1528</v>
      </c>
      <c r="D1350" s="3">
        <v>6</v>
      </c>
      <c r="E1350" s="11">
        <f t="shared" si="476"/>
        <v>0</v>
      </c>
      <c r="F1350" s="11">
        <f t="shared" si="477"/>
        <v>1</v>
      </c>
      <c r="G1350" s="7">
        <v>22.006539352882793</v>
      </c>
      <c r="H1350" s="11">
        <f t="shared" si="478"/>
        <v>0.44013078705765585</v>
      </c>
      <c r="I1350" s="7">
        <f t="shared" si="479"/>
        <v>-32899697.520079233</v>
      </c>
      <c r="J1350" s="7">
        <v>18334774.029999997</v>
      </c>
      <c r="K1350" s="12">
        <v>0.113</v>
      </c>
      <c r="L1350" s="7">
        <v>-4089825.08</v>
      </c>
      <c r="M1350" s="10">
        <f t="shared" si="480"/>
        <v>0.22306383887295722</v>
      </c>
      <c r="N1350" s="12">
        <f t="shared" si="481"/>
        <v>0.33606383887295721</v>
      </c>
      <c r="O1350" s="7">
        <f t="shared" si="482"/>
        <v>-1973981.8512047539</v>
      </c>
      <c r="P1350" s="11">
        <f t="shared" si="483"/>
        <v>0.10766327678622359</v>
      </c>
      <c r="Q1350" s="12">
        <f t="shared" si="484"/>
        <v>0.22066327678622361</v>
      </c>
      <c r="R1350" s="12">
        <f t="shared" si="486"/>
        <v>-0.1154005620867336</v>
      </c>
      <c r="S1350" s="12">
        <f t="shared" si="487"/>
        <v>-0.34338881110728092</v>
      </c>
      <c r="T1350" s="7">
        <f t="shared" si="488"/>
        <v>-58763183.900000006</v>
      </c>
      <c r="U1350" s="7">
        <f t="shared" si="489"/>
        <v>10437990.58</v>
      </c>
      <c r="V1350" s="7">
        <f t="shared" si="489"/>
        <v>60392168.020000003</v>
      </c>
      <c r="W1350" s="7">
        <f t="shared" si="489"/>
        <v>8809006.4600000009</v>
      </c>
      <c r="X1350" s="7">
        <f t="shared" si="489"/>
        <v>0</v>
      </c>
      <c r="Y1350" s="7" t="str">
        <f t="shared" si="490"/>
        <v/>
      </c>
      <c r="Z1350" s="7" t="str">
        <f t="shared" si="491"/>
        <v/>
      </c>
      <c r="AA1350" s="7" t="str">
        <f t="shared" si="492"/>
        <v/>
      </c>
      <c r="AB1350" s="7" t="str">
        <f t="shared" si="492"/>
        <v/>
      </c>
      <c r="AC1350" s="8" t="str">
        <f t="shared" si="493"/>
        <v/>
      </c>
      <c r="AE1350" s="9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>
        <v>5314418.9400000004</v>
      </c>
      <c r="AR1350" s="7">
        <v>42945153.240000002</v>
      </c>
      <c r="AS1350" s="7">
        <v>1292677.3</v>
      </c>
      <c r="AT1350" s="7">
        <v>0</v>
      </c>
      <c r="AU1350" s="7">
        <v>7509333.5499999998</v>
      </c>
      <c r="AV1350" s="7">
        <v>49538573.649999999</v>
      </c>
      <c r="AW1350" s="7">
        <v>2512267.04</v>
      </c>
      <c r="AX1350" s="7">
        <v>0</v>
      </c>
      <c r="AY1350" s="7">
        <v>10437990.58</v>
      </c>
      <c r="AZ1350" s="7">
        <v>60392168.020000003</v>
      </c>
      <c r="BA1350" s="7">
        <v>8809006.4600000009</v>
      </c>
      <c r="BB1350" s="7">
        <v>0</v>
      </c>
      <c r="BC1350" s="7"/>
      <c r="BD1350" s="7"/>
      <c r="BE1350" s="7"/>
      <c r="BF1350" s="7"/>
    </row>
    <row r="1351" spans="1:58" hidden="1" x14ac:dyDescent="0.25">
      <c r="A1351" s="3" t="s">
        <v>484</v>
      </c>
      <c r="B1351" s="3" t="str">
        <f t="shared" si="485"/>
        <v>MS</v>
      </c>
      <c r="C1351" s="3" t="s">
        <v>1526</v>
      </c>
      <c r="D1351" s="3">
        <v>6</v>
      </c>
      <c r="E1351" s="11">
        <f t="shared" si="476"/>
        <v>0</v>
      </c>
      <c r="F1351" s="11">
        <f t="shared" si="477"/>
        <v>1</v>
      </c>
      <c r="G1351" s="7">
        <v>38.967927048909473</v>
      </c>
      <c r="H1351" s="11">
        <f t="shared" si="478"/>
        <v>0.77935854097818946</v>
      </c>
      <c r="I1351" s="7">
        <f t="shared" si="479"/>
        <v>-7639588.916502879</v>
      </c>
      <c r="J1351" s="7">
        <v>12846795.300000001</v>
      </c>
      <c r="K1351" s="12">
        <v>0.11</v>
      </c>
      <c r="L1351" s="7">
        <v>-64233.98</v>
      </c>
      <c r="M1351" s="10">
        <f t="shared" si="480"/>
        <v>5.0000002724414861E-3</v>
      </c>
      <c r="N1351" s="12">
        <f t="shared" si="481"/>
        <v>0.11500000027244149</v>
      </c>
      <c r="O1351" s="7">
        <f t="shared" si="482"/>
        <v>-458375.33499017271</v>
      </c>
      <c r="P1351" s="11">
        <f t="shared" si="483"/>
        <v>3.568013066964433E-2</v>
      </c>
      <c r="Q1351" s="12">
        <f t="shared" si="484"/>
        <v>0.14568013066964433</v>
      </c>
      <c r="R1351" s="12">
        <f t="shared" si="486"/>
        <v>3.068013039720284E-2</v>
      </c>
      <c r="S1351" s="12">
        <f t="shared" si="487"/>
        <v>0.26678374195234689</v>
      </c>
      <c r="T1351" s="7">
        <f t="shared" si="488"/>
        <v>-34624448.869999997</v>
      </c>
      <c r="U1351" s="7">
        <f t="shared" si="489"/>
        <v>23718631.170000002</v>
      </c>
      <c r="V1351" s="7">
        <f t="shared" si="489"/>
        <v>44660836.210000001</v>
      </c>
      <c r="W1351" s="7">
        <f t="shared" si="489"/>
        <v>13912377.289999999</v>
      </c>
      <c r="X1351" s="7">
        <f t="shared" si="489"/>
        <v>230133.46</v>
      </c>
      <c r="Y1351" s="7" t="str">
        <f t="shared" si="490"/>
        <v/>
      </c>
      <c r="Z1351" s="7" t="str">
        <f t="shared" si="491"/>
        <v/>
      </c>
      <c r="AA1351" s="7" t="str">
        <f t="shared" si="492"/>
        <v/>
      </c>
      <c r="AB1351" s="7" t="str">
        <f t="shared" si="492"/>
        <v/>
      </c>
      <c r="AC1351" s="8" t="str">
        <f t="shared" si="493"/>
        <v/>
      </c>
      <c r="AE1351" s="9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>
        <v>19167656.199999999</v>
      </c>
      <c r="AR1351" s="7">
        <v>35232701.869999997</v>
      </c>
      <c r="AS1351" s="7">
        <v>6196286.6900000004</v>
      </c>
      <c r="AT1351" s="7">
        <v>0</v>
      </c>
      <c r="AU1351" s="7">
        <v>21857955.890000001</v>
      </c>
      <c r="AV1351" s="7">
        <v>40160430.850000001</v>
      </c>
      <c r="AW1351" s="7">
        <v>10037748.58</v>
      </c>
      <c r="AX1351" s="7">
        <v>0</v>
      </c>
      <c r="AY1351" s="7">
        <v>23718631.170000002</v>
      </c>
      <c r="AZ1351" s="7">
        <v>44660836.210000001</v>
      </c>
      <c r="BA1351" s="7">
        <v>13912377.289999999</v>
      </c>
      <c r="BB1351" s="7">
        <v>230133.46</v>
      </c>
      <c r="BC1351" s="7"/>
      <c r="BD1351" s="7"/>
      <c r="BE1351" s="7"/>
      <c r="BF1351" s="7"/>
    </row>
    <row r="1352" spans="1:58" x14ac:dyDescent="0.25">
      <c r="A1352" s="26" t="s">
        <v>524</v>
      </c>
      <c r="B1352" s="3" t="str">
        <f t="shared" si="485"/>
        <v>MT</v>
      </c>
      <c r="C1352" s="3" t="s">
        <v>1526</v>
      </c>
      <c r="D1352" s="3">
        <v>5</v>
      </c>
      <c r="E1352" s="11">
        <f t="shared" si="476"/>
        <v>0</v>
      </c>
      <c r="F1352" s="11">
        <f t="shared" si="477"/>
        <v>1</v>
      </c>
      <c r="G1352" s="7">
        <v>34.327186921724916</v>
      </c>
      <c r="H1352" s="11">
        <f t="shared" si="478"/>
        <v>0.68654373843449834</v>
      </c>
      <c r="I1352" s="7">
        <f t="shared" si="479"/>
        <v>-32351947.947322685</v>
      </c>
      <c r="J1352" s="7">
        <v>66386408.140000001</v>
      </c>
      <c r="K1352" s="12">
        <v>0.11</v>
      </c>
      <c r="L1352" s="7">
        <v>-1991592.24</v>
      </c>
      <c r="M1352" s="10">
        <f t="shared" si="480"/>
        <v>2.9999999936734037E-2</v>
      </c>
      <c r="N1352" s="12">
        <f t="shared" si="481"/>
        <v>0.13999999993673404</v>
      </c>
      <c r="O1352" s="7">
        <f t="shared" si="482"/>
        <v>-1941116.8768393612</v>
      </c>
      <c r="P1352" s="11">
        <f t="shared" si="483"/>
        <v>2.9239673168426388E-2</v>
      </c>
      <c r="Q1352" s="12">
        <f t="shared" si="484"/>
        <v>0.13923967316842639</v>
      </c>
      <c r="R1352" s="12">
        <f t="shared" si="486"/>
        <v>-7.6032676830764534E-4</v>
      </c>
      <c r="S1352" s="12">
        <f t="shared" si="487"/>
        <v>-5.4309054903659559E-3</v>
      </c>
      <c r="T1352" s="7">
        <f t="shared" si="488"/>
        <v>-103210405.77000001</v>
      </c>
      <c r="U1352" s="7">
        <f t="shared" si="489"/>
        <v>107833947.77</v>
      </c>
      <c r="V1352" s="7">
        <f t="shared" si="489"/>
        <v>173102309.90000001</v>
      </c>
      <c r="W1352" s="7">
        <f t="shared" si="489"/>
        <v>37942043.640000001</v>
      </c>
      <c r="X1352" s="7">
        <f t="shared" si="489"/>
        <v>0</v>
      </c>
      <c r="Y1352" s="7" t="str">
        <f t="shared" si="490"/>
        <v/>
      </c>
      <c r="Z1352" s="7" t="str">
        <f t="shared" si="491"/>
        <v/>
      </c>
      <c r="AA1352" s="7" t="str">
        <f t="shared" si="492"/>
        <v/>
      </c>
      <c r="AB1352" s="7" t="str">
        <f t="shared" si="492"/>
        <v/>
      </c>
      <c r="AC1352" s="8" t="str">
        <f t="shared" si="493"/>
        <v/>
      </c>
      <c r="AE1352" s="9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>
        <v>66500393.049999997</v>
      </c>
      <c r="AR1352" s="7">
        <v>88508872.579999998</v>
      </c>
      <c r="AS1352" s="7">
        <v>26027774.82</v>
      </c>
      <c r="AT1352" s="7">
        <v>0</v>
      </c>
      <c r="AU1352" s="7">
        <v>82331197.280000001</v>
      </c>
      <c r="AV1352" s="7">
        <v>130233052.93000001</v>
      </c>
      <c r="AW1352" s="7">
        <v>33493854.260000002</v>
      </c>
      <c r="AX1352" s="7">
        <v>0</v>
      </c>
      <c r="AY1352" s="7">
        <v>107833947.77</v>
      </c>
      <c r="AZ1352" s="7">
        <v>173102309.90000001</v>
      </c>
      <c r="BA1352" s="7">
        <v>37942043.640000001</v>
      </c>
      <c r="BB1352" s="7">
        <v>0</v>
      </c>
      <c r="BC1352" s="7"/>
      <c r="BD1352" s="7"/>
      <c r="BE1352" s="7"/>
      <c r="BF1352" s="7"/>
    </row>
    <row r="1353" spans="1:58" hidden="1" x14ac:dyDescent="0.25">
      <c r="A1353" s="3" t="s">
        <v>543</v>
      </c>
      <c r="B1353" s="3" t="str">
        <f t="shared" si="485"/>
        <v>PA</v>
      </c>
      <c r="C1353" s="3" t="s">
        <v>1527</v>
      </c>
      <c r="D1353" s="3">
        <v>6</v>
      </c>
      <c r="E1353" s="11">
        <f t="shared" si="476"/>
        <v>0.23192507512996749</v>
      </c>
      <c r="F1353" s="11">
        <f t="shared" si="477"/>
        <v>0.76807492487003248</v>
      </c>
      <c r="G1353" s="7">
        <v>20.238970253852543</v>
      </c>
      <c r="H1353" s="11">
        <f t="shared" si="478"/>
        <v>0.31090091114349228</v>
      </c>
      <c r="I1353" s="7">
        <f t="shared" si="479"/>
        <v>-53307368.372285441</v>
      </c>
      <c r="J1353" s="7">
        <v>13484446.689999999</v>
      </c>
      <c r="K1353" s="12">
        <v>0.11</v>
      </c>
      <c r="L1353" s="7">
        <v>-2570135.54</v>
      </c>
      <c r="M1353" s="10">
        <f t="shared" si="480"/>
        <v>0.19060000006570535</v>
      </c>
      <c r="N1353" s="12">
        <f t="shared" si="481"/>
        <v>0.30060000006570536</v>
      </c>
      <c r="O1353" s="7">
        <f t="shared" si="482"/>
        <v>-3198442.1023371262</v>
      </c>
      <c r="P1353" s="11">
        <f t="shared" si="483"/>
        <v>0.23719490876174218</v>
      </c>
      <c r="Q1353" s="12">
        <f t="shared" si="484"/>
        <v>0.34719490876174219</v>
      </c>
      <c r="R1353" s="12">
        <f t="shared" si="486"/>
        <v>4.659490869603683E-2</v>
      </c>
      <c r="S1353" s="12">
        <f t="shared" si="487"/>
        <v>0.15500634958699955</v>
      </c>
      <c r="T1353" s="7">
        <f t="shared" si="488"/>
        <v>-77358059.579999998</v>
      </c>
      <c r="U1353" s="7">
        <f t="shared" si="489"/>
        <v>3428651.22</v>
      </c>
      <c r="V1353" s="7">
        <f t="shared" si="489"/>
        <v>59416785.799999997</v>
      </c>
      <c r="W1353" s="7">
        <f t="shared" si="489"/>
        <v>21369925</v>
      </c>
      <c r="X1353" s="7">
        <f t="shared" si="489"/>
        <v>0</v>
      </c>
      <c r="Y1353" s="7" t="str">
        <f t="shared" si="490"/>
        <v/>
      </c>
      <c r="Z1353" s="7" t="str">
        <f t="shared" si="491"/>
        <v/>
      </c>
      <c r="AA1353" s="7" t="str">
        <f t="shared" si="492"/>
        <v/>
      </c>
      <c r="AB1353" s="7" t="str">
        <f t="shared" si="492"/>
        <v/>
      </c>
      <c r="AC1353" s="8" t="str">
        <f t="shared" si="493"/>
        <v/>
      </c>
      <c r="AE1353" s="9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>
        <v>961116.93</v>
      </c>
      <c r="AR1353" s="7">
        <v>31486272.399999999</v>
      </c>
      <c r="AS1353" s="7">
        <v>33273557.210000001</v>
      </c>
      <c r="AT1353" s="7">
        <v>0</v>
      </c>
      <c r="AU1353" s="7">
        <v>2138332.5099999998</v>
      </c>
      <c r="AV1353" s="7">
        <v>51655677.420000002</v>
      </c>
      <c r="AW1353" s="7">
        <v>19302554.32</v>
      </c>
      <c r="AX1353" s="7">
        <v>0</v>
      </c>
      <c r="AY1353" s="7">
        <v>3428651.22</v>
      </c>
      <c r="AZ1353" s="7">
        <v>59416785.799999997</v>
      </c>
      <c r="BA1353" s="7">
        <v>21369925</v>
      </c>
      <c r="BB1353" s="7">
        <v>0</v>
      </c>
      <c r="BC1353" s="7"/>
      <c r="BD1353" s="7"/>
      <c r="BE1353" s="7"/>
      <c r="BF1353" s="7"/>
    </row>
    <row r="1354" spans="1:58" hidden="1" x14ac:dyDescent="0.25">
      <c r="A1354" s="3" t="s">
        <v>1476</v>
      </c>
      <c r="B1354" s="3" t="str">
        <f t="shared" si="485"/>
        <v>SP</v>
      </c>
      <c r="C1354" s="3" t="s">
        <v>1530</v>
      </c>
      <c r="D1354" s="3">
        <v>4</v>
      </c>
      <c r="E1354" s="11">
        <f t="shared" si="476"/>
        <v>0</v>
      </c>
      <c r="F1354" s="11">
        <f t="shared" si="477"/>
        <v>1</v>
      </c>
      <c r="G1354" s="7">
        <v>9.0227113938534078</v>
      </c>
      <c r="H1354" s="11">
        <f t="shared" si="478"/>
        <v>0.18045422787706816</v>
      </c>
      <c r="I1354" s="7">
        <f t="shared" si="479"/>
        <v>-290586459.31374979</v>
      </c>
      <c r="J1354" s="7">
        <v>153117772.97999999</v>
      </c>
      <c r="K1354" s="12">
        <v>0.11</v>
      </c>
      <c r="L1354" s="7">
        <v>-16085827.76</v>
      </c>
      <c r="M1354" s="10">
        <f t="shared" si="480"/>
        <v>0.10505526201782667</v>
      </c>
      <c r="N1354" s="12">
        <f t="shared" si="481"/>
        <v>0.21505526201782665</v>
      </c>
      <c r="O1354" s="7">
        <f t="shared" si="482"/>
        <v>-17435187.558824986</v>
      </c>
      <c r="P1354" s="11">
        <f t="shared" si="483"/>
        <v>0.11386782356808667</v>
      </c>
      <c r="Q1354" s="12">
        <f t="shared" si="484"/>
        <v>0.22386782356808665</v>
      </c>
      <c r="R1354" s="12">
        <f t="shared" si="486"/>
        <v>8.8125615502600008E-3</v>
      </c>
      <c r="S1354" s="12">
        <f t="shared" si="487"/>
        <v>4.097812565743908E-2</v>
      </c>
      <c r="T1354" s="7">
        <f t="shared" si="488"/>
        <v>-354570140.19000006</v>
      </c>
      <c r="U1354" s="7">
        <f t="shared" si="489"/>
        <v>224289869.50999999</v>
      </c>
      <c r="V1354" s="7">
        <f t="shared" si="489"/>
        <v>433254297.54000002</v>
      </c>
      <c r="W1354" s="7">
        <f t="shared" si="489"/>
        <v>145605712.16</v>
      </c>
      <c r="X1354" s="7">
        <f t="shared" si="489"/>
        <v>0</v>
      </c>
      <c r="Y1354" s="7" t="str">
        <f t="shared" si="490"/>
        <v/>
      </c>
      <c r="Z1354" s="7" t="str">
        <f t="shared" si="491"/>
        <v/>
      </c>
      <c r="AA1354" s="7" t="str">
        <f t="shared" si="492"/>
        <v/>
      </c>
      <c r="AB1354" s="7" t="str">
        <f t="shared" si="492"/>
        <v/>
      </c>
      <c r="AC1354" s="8" t="str">
        <f t="shared" si="493"/>
        <v/>
      </c>
      <c r="AE1354" s="9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>
        <v>36386241.159999996</v>
      </c>
      <c r="AR1354" s="7">
        <v>272743880.98000002</v>
      </c>
      <c r="AS1354" s="7">
        <v>112295162.34999999</v>
      </c>
      <c r="AT1354" s="7">
        <v>61489150.079999998</v>
      </c>
      <c r="AU1354" s="7">
        <v>54329736.130000003</v>
      </c>
      <c r="AV1354" s="7">
        <v>346732176.02999997</v>
      </c>
      <c r="AW1354" s="7">
        <v>126636099.27</v>
      </c>
      <c r="AX1354" s="7">
        <v>113162898.06</v>
      </c>
      <c r="AY1354" s="7">
        <v>224289869.50999999</v>
      </c>
      <c r="AZ1354" s="7">
        <v>433254297.54000002</v>
      </c>
      <c r="BA1354" s="7">
        <v>145605712.16</v>
      </c>
      <c r="BB1354" s="7">
        <v>0</v>
      </c>
      <c r="BC1354" s="7"/>
      <c r="BD1354" s="7"/>
      <c r="BE1354" s="7"/>
      <c r="BF1354" s="7"/>
    </row>
    <row r="1355" spans="1:58" hidden="1" x14ac:dyDescent="0.25">
      <c r="A1355" s="3" t="s">
        <v>585</v>
      </c>
      <c r="B1355" s="3" t="str">
        <f t="shared" si="485"/>
        <v>PB</v>
      </c>
      <c r="C1355" s="3" t="s">
        <v>1528</v>
      </c>
      <c r="D1355" s="3">
        <v>6</v>
      </c>
      <c r="E1355" s="11">
        <f t="shared" si="476"/>
        <v>0.42368474296381331</v>
      </c>
      <c r="F1355" s="11">
        <f t="shared" si="477"/>
        <v>0.57631525703618669</v>
      </c>
      <c r="G1355" s="7">
        <v>19.821692535133344</v>
      </c>
      <c r="H1355" s="11">
        <f t="shared" si="478"/>
        <v>0.22847087656555273</v>
      </c>
      <c r="I1355" s="7">
        <f t="shared" si="479"/>
        <v>-38708691.796325393</v>
      </c>
      <c r="J1355" s="7">
        <v>9196227.5800000001</v>
      </c>
      <c r="K1355" s="12">
        <v>0.13039999999999999</v>
      </c>
      <c r="L1355" s="7">
        <v>-707189.9</v>
      </c>
      <c r="M1355" s="10">
        <f t="shared" si="480"/>
        <v>7.6899999901916302E-2</v>
      </c>
      <c r="N1355" s="12">
        <f t="shared" si="481"/>
        <v>0.20729999990191628</v>
      </c>
      <c r="O1355" s="7">
        <f t="shared" si="482"/>
        <v>-2322521.5077795233</v>
      </c>
      <c r="P1355" s="11">
        <f t="shared" si="483"/>
        <v>0.25255154764009474</v>
      </c>
      <c r="Q1355" s="12">
        <f t="shared" si="484"/>
        <v>0.38295154764009476</v>
      </c>
      <c r="R1355" s="12">
        <f t="shared" si="486"/>
        <v>0.17565154773817848</v>
      </c>
      <c r="S1355" s="12">
        <f t="shared" si="487"/>
        <v>0.8473301872710457</v>
      </c>
      <c r="T1355" s="7">
        <f t="shared" si="488"/>
        <v>-50171394.209999993</v>
      </c>
      <c r="U1355" s="7">
        <f t="shared" si="489"/>
        <v>4437906.08</v>
      </c>
      <c r="V1355" s="7">
        <f t="shared" si="489"/>
        <v>28914539.949999999</v>
      </c>
      <c r="W1355" s="7">
        <f t="shared" si="489"/>
        <v>25921726.199999999</v>
      </c>
      <c r="X1355" s="7">
        <f t="shared" si="489"/>
        <v>226965.86</v>
      </c>
      <c r="Y1355" s="7" t="str">
        <f t="shared" si="490"/>
        <v/>
      </c>
      <c r="Z1355" s="7" t="str">
        <f t="shared" si="491"/>
        <v/>
      </c>
      <c r="AA1355" s="7" t="str">
        <f t="shared" si="492"/>
        <v/>
      </c>
      <c r="AB1355" s="7" t="str">
        <f t="shared" si="492"/>
        <v/>
      </c>
      <c r="AC1355" s="8" t="str">
        <f t="shared" si="493"/>
        <v/>
      </c>
      <c r="AE1355" s="9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>
        <v>3296641.81</v>
      </c>
      <c r="AR1355" s="7">
        <v>18612378.32</v>
      </c>
      <c r="AS1355" s="7">
        <v>18718706.420000002</v>
      </c>
      <c r="AT1355" s="7">
        <v>0</v>
      </c>
      <c r="AU1355" s="7">
        <v>27464553.739999998</v>
      </c>
      <c r="AV1355" s="7">
        <v>23211852.280000001</v>
      </c>
      <c r="AW1355" s="7">
        <v>36797901.799999997</v>
      </c>
      <c r="AX1355" s="7">
        <v>0</v>
      </c>
      <c r="AY1355" s="7">
        <v>4437906.08</v>
      </c>
      <c r="AZ1355" s="7">
        <v>28914539.949999999</v>
      </c>
      <c r="BA1355" s="7">
        <v>25921726.199999999</v>
      </c>
      <c r="BB1355" s="7">
        <v>226965.86</v>
      </c>
      <c r="BC1355" s="7"/>
      <c r="BD1355" s="7"/>
      <c r="BE1355" s="7"/>
      <c r="BF1355" s="7"/>
    </row>
    <row r="1356" spans="1:58" hidden="1" x14ac:dyDescent="0.25">
      <c r="A1356" s="3" t="s">
        <v>921</v>
      </c>
      <c r="B1356" s="3" t="str">
        <f t="shared" si="485"/>
        <v>RJ</v>
      </c>
      <c r="C1356" s="3" t="s">
        <v>1530</v>
      </c>
      <c r="D1356" s="3">
        <v>6</v>
      </c>
      <c r="E1356" s="11">
        <f t="shared" si="476"/>
        <v>0</v>
      </c>
      <c r="F1356" s="11">
        <f t="shared" si="477"/>
        <v>1</v>
      </c>
      <c r="G1356" s="7">
        <v>10.592774038549924</v>
      </c>
      <c r="H1356" s="11">
        <f t="shared" si="478"/>
        <v>0.2118554807709985</v>
      </c>
      <c r="I1356" s="7">
        <f t="shared" si="479"/>
        <v>-18789960.048629273</v>
      </c>
      <c r="J1356" s="7">
        <v>16287432.53142857</v>
      </c>
      <c r="K1356" s="12">
        <v>0.115</v>
      </c>
      <c r="L1356" s="7">
        <v>-722574.6</v>
      </c>
      <c r="M1356" s="10">
        <f t="shared" si="480"/>
        <v>4.4363935114125876E-2</v>
      </c>
      <c r="N1356" s="12">
        <f t="shared" si="481"/>
        <v>0.15936393511412589</v>
      </c>
      <c r="O1356" s="7">
        <f t="shared" si="482"/>
        <v>-1127397.6029177564</v>
      </c>
      <c r="P1356" s="11">
        <f t="shared" si="483"/>
        <v>6.9218865572723415E-2</v>
      </c>
      <c r="Q1356" s="12">
        <f t="shared" si="484"/>
        <v>0.18421886557272343</v>
      </c>
      <c r="R1356" s="12">
        <f t="shared" si="486"/>
        <v>2.4854930458597546E-2</v>
      </c>
      <c r="S1356" s="12">
        <f t="shared" si="487"/>
        <v>0.15596333286322328</v>
      </c>
      <c r="T1356" s="7">
        <f t="shared" si="488"/>
        <v>-23840754.57</v>
      </c>
      <c r="U1356" s="7">
        <f t="shared" si="489"/>
        <v>60662991.75</v>
      </c>
      <c r="V1356" s="7">
        <f t="shared" si="489"/>
        <v>62448967.57</v>
      </c>
      <c r="W1356" s="7">
        <f t="shared" si="489"/>
        <v>22054778.75</v>
      </c>
      <c r="X1356" s="7">
        <f t="shared" si="489"/>
        <v>0</v>
      </c>
      <c r="Y1356" s="7" t="str">
        <f t="shared" si="490"/>
        <v/>
      </c>
      <c r="Z1356" s="7" t="str">
        <f t="shared" si="491"/>
        <v/>
      </c>
      <c r="AA1356" s="7" t="str">
        <f t="shared" si="492"/>
        <v/>
      </c>
      <c r="AB1356" s="7" t="str">
        <f t="shared" si="492"/>
        <v/>
      </c>
      <c r="AC1356" s="8" t="str">
        <f t="shared" si="493"/>
        <v/>
      </c>
      <c r="AE1356" s="9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>
        <v>43851439.689999998</v>
      </c>
      <c r="AR1356" s="7">
        <v>85217877.120000005</v>
      </c>
      <c r="AS1356" s="7">
        <v>30218119.100000001</v>
      </c>
      <c r="AT1356" s="7">
        <v>31586615.129999999</v>
      </c>
      <c r="AU1356" s="7">
        <v>49360496.560000002</v>
      </c>
      <c r="AV1356" s="7">
        <v>56240625.329999998</v>
      </c>
      <c r="AW1356" s="7">
        <v>11078672.65</v>
      </c>
      <c r="AX1356" s="7">
        <v>0</v>
      </c>
      <c r="AY1356" s="7">
        <v>60662991.75</v>
      </c>
      <c r="AZ1356" s="7">
        <v>62448967.57</v>
      </c>
      <c r="BA1356" s="7">
        <v>22054778.75</v>
      </c>
      <c r="BB1356" s="7">
        <v>0</v>
      </c>
      <c r="BC1356" s="7"/>
      <c r="BD1356" s="7"/>
      <c r="BE1356" s="7"/>
      <c r="BF1356" s="7"/>
    </row>
    <row r="1357" spans="1:58" hidden="1" x14ac:dyDescent="0.25">
      <c r="A1357" s="3" t="s">
        <v>1477</v>
      </c>
      <c r="B1357" s="3" t="str">
        <f t="shared" si="485"/>
        <v>SP</v>
      </c>
      <c r="C1357" s="3" t="s">
        <v>1530</v>
      </c>
      <c r="D1357" s="3">
        <v>7</v>
      </c>
      <c r="E1357" s="11">
        <f t="shared" si="476"/>
        <v>0</v>
      </c>
      <c r="F1357" s="11">
        <f t="shared" si="477"/>
        <v>1</v>
      </c>
      <c r="G1357" s="7">
        <v>22.799513191010643</v>
      </c>
      <c r="H1357" s="11">
        <f t="shared" si="478"/>
        <v>0.45599026382021285</v>
      </c>
      <c r="I1357" s="7">
        <f t="shared" si="479"/>
        <v>-3654878.1015255828</v>
      </c>
      <c r="J1357" s="7">
        <v>6168531.46</v>
      </c>
      <c r="K1357" s="12">
        <v>0.1376</v>
      </c>
      <c r="L1357" s="7">
        <v>-320763.64</v>
      </c>
      <c r="M1357" s="10">
        <f t="shared" si="480"/>
        <v>5.200000066142161E-2</v>
      </c>
      <c r="N1357" s="12">
        <f t="shared" si="481"/>
        <v>0.1896000006614216</v>
      </c>
      <c r="O1357" s="7">
        <f t="shared" si="482"/>
        <v>-219292.68609153497</v>
      </c>
      <c r="P1357" s="11">
        <f t="shared" si="483"/>
        <v>3.5550225773110504E-2</v>
      </c>
      <c r="Q1357" s="12">
        <f t="shared" si="484"/>
        <v>0.17315022577311051</v>
      </c>
      <c r="R1357" s="12">
        <f t="shared" si="486"/>
        <v>-1.6449774888311092E-2</v>
      </c>
      <c r="S1357" s="12">
        <f t="shared" si="487"/>
        <v>-8.6760415774925548E-2</v>
      </c>
      <c r="T1357" s="7">
        <f t="shared" si="488"/>
        <v>-6718405.6799999997</v>
      </c>
      <c r="U1357" s="7">
        <f t="shared" si="489"/>
        <v>16195544.93</v>
      </c>
      <c r="V1357" s="7">
        <f t="shared" si="489"/>
        <v>16533391.85</v>
      </c>
      <c r="W1357" s="7">
        <f t="shared" si="489"/>
        <v>6380558.7599999998</v>
      </c>
      <c r="X1357" s="7">
        <f t="shared" si="489"/>
        <v>0</v>
      </c>
      <c r="Y1357" s="7" t="str">
        <f t="shared" si="490"/>
        <v/>
      </c>
      <c r="Z1357" s="7" t="str">
        <f t="shared" si="491"/>
        <v/>
      </c>
      <c r="AA1357" s="7" t="str">
        <f t="shared" si="492"/>
        <v/>
      </c>
      <c r="AB1357" s="7" t="str">
        <f t="shared" si="492"/>
        <v/>
      </c>
      <c r="AC1357" s="8" t="str">
        <f t="shared" si="493"/>
        <v/>
      </c>
      <c r="AE1357" s="9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>
        <v>10599590.390000001</v>
      </c>
      <c r="AR1357" s="7">
        <v>14692462.119999999</v>
      </c>
      <c r="AS1357" s="7">
        <v>2548512.0099999998</v>
      </c>
      <c r="AT1357" s="7">
        <v>0</v>
      </c>
      <c r="AU1357" s="7">
        <v>13076579.77</v>
      </c>
      <c r="AV1357" s="7">
        <v>23165418.09</v>
      </c>
      <c r="AW1357" s="7">
        <v>5666641.8700000001</v>
      </c>
      <c r="AX1357" s="7">
        <v>0</v>
      </c>
      <c r="AY1357" s="7">
        <v>16195544.93</v>
      </c>
      <c r="AZ1357" s="7">
        <v>16533391.85</v>
      </c>
      <c r="BA1357" s="7">
        <v>6380558.7599999998</v>
      </c>
      <c r="BB1357" s="7">
        <v>0</v>
      </c>
      <c r="BC1357" s="7"/>
      <c r="BD1357" s="7"/>
      <c r="BE1357" s="7"/>
      <c r="BF1357" s="7"/>
    </row>
    <row r="1358" spans="1:58" hidden="1" x14ac:dyDescent="0.25">
      <c r="A1358" s="3" t="s">
        <v>1478</v>
      </c>
      <c r="B1358" s="3" t="str">
        <f t="shared" si="485"/>
        <v>SP</v>
      </c>
      <c r="C1358" s="3" t="s">
        <v>1530</v>
      </c>
      <c r="D1358" s="3">
        <v>4</v>
      </c>
      <c r="E1358" s="11">
        <f t="shared" si="476"/>
        <v>0</v>
      </c>
      <c r="F1358" s="11">
        <f t="shared" si="477"/>
        <v>1</v>
      </c>
      <c r="G1358" s="7">
        <v>7.3911818914966956</v>
      </c>
      <c r="H1358" s="11">
        <f t="shared" si="478"/>
        <v>0.14782363782993391</v>
      </c>
      <c r="I1358" s="7">
        <f t="shared" si="479"/>
        <v>-269489211.84096563</v>
      </c>
      <c r="J1358" s="7">
        <v>171599116.52000001</v>
      </c>
      <c r="K1358" s="12">
        <v>0.11</v>
      </c>
      <c r="L1358" s="7">
        <v>-10793584.43</v>
      </c>
      <c r="M1358" s="10">
        <f t="shared" si="480"/>
        <v>6.2900000005198159E-2</v>
      </c>
      <c r="N1358" s="12">
        <f t="shared" si="481"/>
        <v>0.17290000000519817</v>
      </c>
      <c r="O1358" s="7">
        <f t="shared" si="482"/>
        <v>-16169352.710457938</v>
      </c>
      <c r="P1358" s="11">
        <f t="shared" si="483"/>
        <v>9.4227482275955579E-2</v>
      </c>
      <c r="Q1358" s="12">
        <f t="shared" si="484"/>
        <v>0.20422748227595558</v>
      </c>
      <c r="R1358" s="12">
        <f t="shared" si="486"/>
        <v>3.1327482270757406E-2</v>
      </c>
      <c r="S1358" s="12">
        <f t="shared" si="487"/>
        <v>0.18118844574792115</v>
      </c>
      <c r="T1358" s="7">
        <f t="shared" si="488"/>
        <v>-316236431.56999999</v>
      </c>
      <c r="U1358" s="7">
        <f t="shared" si="489"/>
        <v>166624614.00999999</v>
      </c>
      <c r="V1358" s="7">
        <f t="shared" si="489"/>
        <v>453694497.25</v>
      </c>
      <c r="W1358" s="7">
        <f t="shared" si="489"/>
        <v>29166548.329999998</v>
      </c>
      <c r="X1358" s="7">
        <f t="shared" si="489"/>
        <v>0</v>
      </c>
      <c r="Y1358" s="7">
        <f t="shared" si="490"/>
        <v>-31741198.146666665</v>
      </c>
      <c r="Z1358" s="7">
        <f t="shared" si="491"/>
        <v>-95223594.439999998</v>
      </c>
      <c r="AA1358" s="7">
        <f t="shared" si="492"/>
        <v>0</v>
      </c>
      <c r="AB1358" s="7">
        <f t="shared" si="492"/>
        <v>0</v>
      </c>
      <c r="AC1358" s="8">
        <f t="shared" si="493"/>
        <v>95223594.439999998</v>
      </c>
      <c r="AE1358" s="9">
        <v>0</v>
      </c>
      <c r="AF1358" s="7">
        <v>112376292.34</v>
      </c>
      <c r="AG1358" s="7">
        <v>77052777.219999999</v>
      </c>
      <c r="AH1358" s="7">
        <v>0</v>
      </c>
      <c r="AI1358" s="7">
        <v>0</v>
      </c>
      <c r="AJ1358" s="7">
        <v>77738394.439999998</v>
      </c>
      <c r="AK1358" s="7">
        <v>0</v>
      </c>
      <c r="AL1358" s="7">
        <v>0</v>
      </c>
      <c r="AM1358" s="7">
        <v>95223594.439999998</v>
      </c>
      <c r="AN1358" s="7"/>
      <c r="AO1358" s="7"/>
      <c r="AP1358" s="7"/>
      <c r="AQ1358" s="7">
        <v>66922270.310000002</v>
      </c>
      <c r="AR1358" s="7">
        <v>155630857.84</v>
      </c>
      <c r="AS1358" s="7">
        <v>7018991.6100000003</v>
      </c>
      <c r="AT1358" s="7">
        <v>0</v>
      </c>
      <c r="AU1358" s="7">
        <v>114281074.27</v>
      </c>
      <c r="AV1358" s="7">
        <v>332939008.32999998</v>
      </c>
      <c r="AW1358" s="7">
        <v>9358606.9600000009</v>
      </c>
      <c r="AX1358" s="7">
        <v>0</v>
      </c>
      <c r="AY1358" s="7">
        <v>166624614.00999999</v>
      </c>
      <c r="AZ1358" s="7">
        <v>453694497.25</v>
      </c>
      <c r="BA1358" s="7">
        <v>29166548.329999998</v>
      </c>
      <c r="BB1358" s="7">
        <v>0</v>
      </c>
      <c r="BC1358" s="7"/>
      <c r="BD1358" s="7"/>
      <c r="BE1358" s="7"/>
      <c r="BF1358" s="7"/>
    </row>
    <row r="1359" spans="1:58" hidden="1" x14ac:dyDescent="0.25">
      <c r="A1359" s="3" t="s">
        <v>1479</v>
      </c>
      <c r="B1359" s="3" t="str">
        <f t="shared" si="485"/>
        <v>SP</v>
      </c>
      <c r="C1359" s="3" t="s">
        <v>1530</v>
      </c>
      <c r="D1359" s="3">
        <v>4</v>
      </c>
      <c r="E1359" s="11">
        <f t="shared" si="476"/>
        <v>0</v>
      </c>
      <c r="F1359" s="11">
        <f t="shared" si="477"/>
        <v>1</v>
      </c>
      <c r="G1359" s="7">
        <v>7.8822057803526651</v>
      </c>
      <c r="H1359" s="11">
        <f t="shared" si="478"/>
        <v>0.1576441156070533</v>
      </c>
      <c r="I1359" s="7">
        <f t="shared" si="479"/>
        <v>-287133051.75964534</v>
      </c>
      <c r="J1359" s="7">
        <v>157823696.03</v>
      </c>
      <c r="K1359" s="12">
        <v>0.11</v>
      </c>
      <c r="L1359" s="7">
        <v>-4734710.88</v>
      </c>
      <c r="M1359" s="10">
        <f t="shared" si="480"/>
        <v>2.9999999994297432E-2</v>
      </c>
      <c r="N1359" s="12">
        <f t="shared" si="481"/>
        <v>0.13999999999429744</v>
      </c>
      <c r="O1359" s="7">
        <f t="shared" si="482"/>
        <v>-17227983.105578721</v>
      </c>
      <c r="P1359" s="11">
        <f t="shared" si="483"/>
        <v>0.1091596733503436</v>
      </c>
      <c r="Q1359" s="12">
        <f t="shared" si="484"/>
        <v>0.21915967335034359</v>
      </c>
      <c r="R1359" s="12">
        <f t="shared" si="486"/>
        <v>7.9159673356046151E-2</v>
      </c>
      <c r="S1359" s="12">
        <f t="shared" si="487"/>
        <v>0.56542623828050376</v>
      </c>
      <c r="T1359" s="7">
        <f t="shared" si="488"/>
        <v>-340869052</v>
      </c>
      <c r="U1359" s="7">
        <f t="shared" si="489"/>
        <v>458507375.08999997</v>
      </c>
      <c r="V1359" s="7">
        <f t="shared" si="489"/>
        <v>384016192.13</v>
      </c>
      <c r="W1359" s="7">
        <f t="shared" si="489"/>
        <v>415360234.95999998</v>
      </c>
      <c r="X1359" s="7">
        <f t="shared" si="489"/>
        <v>0</v>
      </c>
      <c r="Y1359" s="7" t="str">
        <f t="shared" si="490"/>
        <v/>
      </c>
      <c r="Z1359" s="7" t="str">
        <f t="shared" si="491"/>
        <v/>
      </c>
      <c r="AA1359" s="7" t="str">
        <f t="shared" si="492"/>
        <v/>
      </c>
      <c r="AB1359" s="7" t="str">
        <f t="shared" si="492"/>
        <v/>
      </c>
      <c r="AC1359" s="8" t="str">
        <f t="shared" si="493"/>
        <v/>
      </c>
      <c r="AE1359" s="9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>
        <v>334439754.85000002</v>
      </c>
      <c r="AR1359" s="7">
        <v>267112777.58000001</v>
      </c>
      <c r="AS1359" s="7">
        <v>276219992.05000001</v>
      </c>
      <c r="AT1359" s="7">
        <v>0</v>
      </c>
      <c r="AU1359" s="7">
        <v>383936977.07999998</v>
      </c>
      <c r="AV1359" s="7">
        <v>320836795.35000002</v>
      </c>
      <c r="AW1359" s="7">
        <v>333129013.83999997</v>
      </c>
      <c r="AX1359" s="7">
        <v>0</v>
      </c>
      <c r="AY1359" s="7">
        <v>458507375.08999997</v>
      </c>
      <c r="AZ1359" s="7">
        <v>384016192.13</v>
      </c>
      <c r="BA1359" s="7">
        <v>415360234.95999998</v>
      </c>
      <c r="BB1359" s="7">
        <v>0</v>
      </c>
      <c r="BC1359" s="7"/>
      <c r="BD1359" s="7"/>
      <c r="BE1359" s="7"/>
      <c r="BF1359" s="7"/>
    </row>
    <row r="1360" spans="1:58" hidden="1" x14ac:dyDescent="0.25">
      <c r="A1360" s="3" t="s">
        <v>1505</v>
      </c>
      <c r="B1360" s="3" t="str">
        <f t="shared" si="485"/>
        <v>TO</v>
      </c>
      <c r="C1360" s="3" t="s">
        <v>1527</v>
      </c>
      <c r="D1360" s="3">
        <v>6</v>
      </c>
      <c r="E1360" s="11">
        <f t="shared" si="476"/>
        <v>0</v>
      </c>
      <c r="F1360" s="11">
        <f t="shared" si="477"/>
        <v>1</v>
      </c>
      <c r="G1360" s="7">
        <v>40.08098716098992</v>
      </c>
      <c r="H1360" s="11">
        <f t="shared" si="478"/>
        <v>0.80161974321979845</v>
      </c>
      <c r="I1360" s="7">
        <f t="shared" si="479"/>
        <v>-4673494.5925467471</v>
      </c>
      <c r="J1360" s="7">
        <v>10696628.67</v>
      </c>
      <c r="K1360" s="12">
        <v>0.11</v>
      </c>
      <c r="L1360" s="7">
        <v>-423586.5</v>
      </c>
      <c r="M1360" s="10">
        <f t="shared" si="480"/>
        <v>3.9600000436399184E-2</v>
      </c>
      <c r="N1360" s="12">
        <f t="shared" si="481"/>
        <v>0.14960000043639918</v>
      </c>
      <c r="O1360" s="7">
        <f t="shared" si="482"/>
        <v>-280409.67555280484</v>
      </c>
      <c r="P1360" s="11">
        <f t="shared" si="483"/>
        <v>2.6214771420386685E-2</v>
      </c>
      <c r="Q1360" s="12">
        <f t="shared" si="484"/>
        <v>0.13621477142038668</v>
      </c>
      <c r="R1360" s="12">
        <f t="shared" si="486"/>
        <v>-1.3385229016012495E-2</v>
      </c>
      <c r="S1360" s="12">
        <f t="shared" si="487"/>
        <v>-8.9473455728384721E-2</v>
      </c>
      <c r="T1360" s="7">
        <f t="shared" ref="T1360:T1412" si="494">IF(SUM(U1360:X1360)&lt;&gt;0,U1360-V1360-W1360+X1360,"")</f>
        <v>-23558264.66</v>
      </c>
      <c r="U1360" s="7">
        <f t="shared" ref="U1360:W1412" si="495">IF(SUM($BC1360:$BF1360)&lt;&gt;0,BC1360,IF(SUM($AY1360:$BB1360)&lt;&gt;0,AY1360,IF(SUM($AU1360:$AX1360)&lt;&gt;0,AU1360,IF(SUM($AQ1360:$AT1360)&lt;&gt;0,AQ1360,""))))</f>
        <v>10188842.15</v>
      </c>
      <c r="V1360" s="7">
        <f t="shared" si="495"/>
        <v>31728081.359999999</v>
      </c>
      <c r="W1360" s="7">
        <f t="shared" si="495"/>
        <v>2019025.45</v>
      </c>
      <c r="X1360" s="7">
        <f t="shared" ref="X1360:X1412" si="496">IF(SUM($BC1360:$BF1360)&lt;&gt;0,BF1360,IF(SUM($AY1360:$BB1360)&lt;&gt;0,BB1360,IF(SUM($AU1360:$AX1360)&lt;&gt;0,AX1360,IF(SUM($AQ1360:$AT1360)&lt;&gt;0,AT1360,""))))</f>
        <v>0</v>
      </c>
      <c r="Y1360" s="7" t="str">
        <f t="shared" ref="Y1360:Y1412" si="497">IF(SUM(AA1360:AC1360)&lt;&gt;0,AA1360-(AB1360/3)-(AC1360/3),"")</f>
        <v/>
      </c>
      <c r="Z1360" s="7" t="str">
        <f t="shared" ref="Z1360:Z1412" si="498">IF(SUM(AA1360:AC1360)&lt;&gt;0,AA1360-AB1360-AC1360,"")</f>
        <v/>
      </c>
      <c r="AA1360" s="7" t="str">
        <f t="shared" ref="AA1360:AB1412" si="499">IF(SUM($AN1360:$AP1360)&lt;&gt;0,AN1360,IF(SUM($AK1360:$AM1360)&lt;&gt;0,AK1360,IF(SUM($AH1360:$AJ1360)&lt;&gt;0,AH1360,IF(SUM($AE1360:$AG1360)&lt;&gt;0,AE1360,""))))</f>
        <v/>
      </c>
      <c r="AB1360" s="7" t="str">
        <f t="shared" si="499"/>
        <v/>
      </c>
      <c r="AC1360" s="8" t="str">
        <f t="shared" ref="AC1360:AC1412" si="500">IF(SUM($AN1360:$AP1360)&lt;&gt;0,AP1360,IF(SUM($AK1360:$AM1360)&lt;&gt;0,AM1360,IF(SUM($AH1360:$AJ1360)&lt;&gt;0,AJ1360,IF(SUM($AE1360:$AG1360)&lt;&gt;0,AG1360,""))))</f>
        <v/>
      </c>
      <c r="AE1360" s="9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>
        <v>6253256.6299999999</v>
      </c>
      <c r="AR1360" s="7">
        <v>7393759.7400000002</v>
      </c>
      <c r="AS1360" s="7">
        <v>1174022.24</v>
      </c>
      <c r="AT1360" s="7">
        <v>0</v>
      </c>
      <c r="AU1360" s="7">
        <v>8294666.2400000002</v>
      </c>
      <c r="AV1360" s="7">
        <v>12635518.060000001</v>
      </c>
      <c r="AW1360" s="7">
        <v>1697227.91</v>
      </c>
      <c r="AX1360" s="7">
        <v>0</v>
      </c>
      <c r="AY1360" s="7">
        <v>10188842.15</v>
      </c>
      <c r="AZ1360" s="7">
        <v>31728081.359999999</v>
      </c>
      <c r="BA1360" s="7">
        <v>2019025.45</v>
      </c>
      <c r="BB1360" s="7">
        <v>0</v>
      </c>
      <c r="BC1360" s="7"/>
      <c r="BD1360" s="7"/>
      <c r="BE1360" s="7"/>
      <c r="BF1360" s="7"/>
    </row>
    <row r="1361" spans="1:58" hidden="1" x14ac:dyDescent="0.25">
      <c r="A1361" s="3" t="s">
        <v>1480</v>
      </c>
      <c r="B1361" s="3" t="str">
        <f t="shared" si="485"/>
        <v>SP</v>
      </c>
      <c r="C1361" s="3" t="s">
        <v>1530</v>
      </c>
      <c r="D1361" s="3">
        <v>7</v>
      </c>
      <c r="E1361" s="11">
        <f t="shared" si="476"/>
        <v>0</v>
      </c>
      <c r="F1361" s="11">
        <f t="shared" si="477"/>
        <v>1</v>
      </c>
      <c r="G1361" s="7">
        <v>40.214446053952763</v>
      </c>
      <c r="H1361" s="11">
        <f t="shared" si="478"/>
        <v>0.80428892107905525</v>
      </c>
      <c r="I1361" s="7">
        <f t="shared" si="479"/>
        <v>-1968952.9632427818</v>
      </c>
      <c r="J1361" s="7">
        <v>5216283.7885714285</v>
      </c>
      <c r="K1361" s="12">
        <v>0.13</v>
      </c>
      <c r="L1361" s="7">
        <v>-95571.54</v>
      </c>
      <c r="M1361" s="10">
        <f t="shared" si="480"/>
        <v>1.8321767732306211E-2</v>
      </c>
      <c r="N1361" s="12">
        <f t="shared" si="481"/>
        <v>0.14832176773230621</v>
      </c>
      <c r="O1361" s="7">
        <f t="shared" si="482"/>
        <v>-118137.1777945669</v>
      </c>
      <c r="P1361" s="11">
        <f t="shared" si="483"/>
        <v>2.2647766606065132E-2</v>
      </c>
      <c r="Q1361" s="12">
        <f t="shared" si="484"/>
        <v>0.15264776660606513</v>
      </c>
      <c r="R1361" s="12">
        <f t="shared" si="486"/>
        <v>4.3259988737589239E-3</v>
      </c>
      <c r="S1361" s="12">
        <f t="shared" si="487"/>
        <v>2.9166311458521443E-2</v>
      </c>
      <c r="T1361" s="7">
        <f t="shared" si="494"/>
        <v>-10060508.450000001</v>
      </c>
      <c r="U1361" s="7">
        <f t="shared" si="495"/>
        <v>20821286.649999999</v>
      </c>
      <c r="V1361" s="7">
        <f t="shared" si="495"/>
        <v>20157432.219999999</v>
      </c>
      <c r="W1361" s="7">
        <f t="shared" si="495"/>
        <v>11069821.15</v>
      </c>
      <c r="X1361" s="7">
        <f t="shared" si="496"/>
        <v>345458.27</v>
      </c>
      <c r="Y1361" s="7" t="str">
        <f t="shared" si="497"/>
        <v/>
      </c>
      <c r="Z1361" s="7" t="str">
        <f t="shared" si="498"/>
        <v/>
      </c>
      <c r="AA1361" s="7" t="str">
        <f t="shared" si="499"/>
        <v/>
      </c>
      <c r="AB1361" s="7" t="str">
        <f t="shared" si="499"/>
        <v/>
      </c>
      <c r="AC1361" s="8" t="str">
        <f t="shared" si="500"/>
        <v/>
      </c>
      <c r="AE1361" s="9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>
        <v>18149279.690000001</v>
      </c>
      <c r="AR1361" s="7">
        <v>18639720.07</v>
      </c>
      <c r="AS1361" s="7">
        <v>5755557.1799999997</v>
      </c>
      <c r="AT1361" s="7">
        <v>0</v>
      </c>
      <c r="AU1361" s="7">
        <v>16405663.189999999</v>
      </c>
      <c r="AV1361" s="7">
        <v>18314749.609999999</v>
      </c>
      <c r="AW1361" s="7">
        <v>9066612.5</v>
      </c>
      <c r="AX1361" s="7">
        <v>415275.44</v>
      </c>
      <c r="AY1361" s="7">
        <v>20821286.649999999</v>
      </c>
      <c r="AZ1361" s="7">
        <v>20157432.219999999</v>
      </c>
      <c r="BA1361" s="7">
        <v>11069821.15</v>
      </c>
      <c r="BB1361" s="7">
        <v>345458.27</v>
      </c>
      <c r="BC1361" s="7"/>
      <c r="BD1361" s="7"/>
      <c r="BE1361" s="7"/>
      <c r="BF1361" s="7"/>
    </row>
    <row r="1362" spans="1:58" hidden="1" x14ac:dyDescent="0.25">
      <c r="A1362" s="3" t="s">
        <v>1315</v>
      </c>
      <c r="B1362" s="3" t="str">
        <f t="shared" si="485"/>
        <v>SC</v>
      </c>
      <c r="C1362" s="3" t="s">
        <v>1529</v>
      </c>
      <c r="D1362" s="3">
        <v>6</v>
      </c>
      <c r="E1362" s="11">
        <f t="shared" si="476"/>
        <v>0.17074525105117624</v>
      </c>
      <c r="F1362" s="11">
        <f t="shared" si="477"/>
        <v>0.82925474894882378</v>
      </c>
      <c r="G1362" s="7">
        <v>46.87450665439443</v>
      </c>
      <c r="H1362" s="11">
        <f t="shared" si="478"/>
        <v>0.77741814495579642</v>
      </c>
      <c r="I1362" s="7">
        <f t="shared" si="479"/>
        <v>-10862125.522256285</v>
      </c>
      <c r="J1362" s="7">
        <v>10580065.08</v>
      </c>
      <c r="K1362" s="12">
        <v>0.11</v>
      </c>
      <c r="L1362" s="7">
        <v>-2661247</v>
      </c>
      <c r="M1362" s="10">
        <f t="shared" si="480"/>
        <v>0.25153408602662397</v>
      </c>
      <c r="N1362" s="12">
        <f t="shared" si="481"/>
        <v>0.36153408602662396</v>
      </c>
      <c r="O1362" s="7">
        <f t="shared" si="482"/>
        <v>-651727.53133537702</v>
      </c>
      <c r="P1362" s="11">
        <f t="shared" si="483"/>
        <v>6.1599576789689935E-2</v>
      </c>
      <c r="Q1362" s="12">
        <f t="shared" si="484"/>
        <v>0.17159957678968993</v>
      </c>
      <c r="R1362" s="12">
        <f t="shared" si="486"/>
        <v>-0.18993450923693403</v>
      </c>
      <c r="S1362" s="12">
        <f t="shared" si="487"/>
        <v>-0.52535712835372028</v>
      </c>
      <c r="T1362" s="7">
        <f t="shared" si="494"/>
        <v>-48800588.530000001</v>
      </c>
      <c r="U1362" s="7">
        <f t="shared" si="495"/>
        <v>24435738.609999999</v>
      </c>
      <c r="V1362" s="7">
        <f t="shared" si="495"/>
        <v>40468119.789999999</v>
      </c>
      <c r="W1362" s="7">
        <f t="shared" si="495"/>
        <v>32768207.350000001</v>
      </c>
      <c r="X1362" s="7">
        <f t="shared" si="496"/>
        <v>0</v>
      </c>
      <c r="Y1362" s="7" t="str">
        <f t="shared" si="497"/>
        <v/>
      </c>
      <c r="Z1362" s="7" t="str">
        <f t="shared" si="498"/>
        <v/>
      </c>
      <c r="AA1362" s="7" t="str">
        <f t="shared" si="499"/>
        <v/>
      </c>
      <c r="AB1362" s="7" t="str">
        <f t="shared" si="499"/>
        <v/>
      </c>
      <c r="AC1362" s="8" t="str">
        <f t="shared" si="500"/>
        <v/>
      </c>
      <c r="AE1362" s="9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>
        <v>14956375.890000001</v>
      </c>
      <c r="AR1362" s="7">
        <v>35181369.630000003</v>
      </c>
      <c r="AS1362" s="7">
        <v>21714088.260000002</v>
      </c>
      <c r="AT1362" s="7">
        <v>0</v>
      </c>
      <c r="AU1362" s="7">
        <v>18969339.539999999</v>
      </c>
      <c r="AV1362" s="7">
        <v>36888332.460000001</v>
      </c>
      <c r="AW1362" s="7">
        <v>28884883.59</v>
      </c>
      <c r="AX1362" s="7">
        <v>0</v>
      </c>
      <c r="AY1362" s="7">
        <v>24435738.609999999</v>
      </c>
      <c r="AZ1362" s="7">
        <v>40468119.789999999</v>
      </c>
      <c r="BA1362" s="7">
        <v>32768207.350000001</v>
      </c>
      <c r="BB1362" s="7">
        <v>0</v>
      </c>
      <c r="BC1362" s="7"/>
      <c r="BD1362" s="7"/>
      <c r="BE1362" s="7"/>
      <c r="BF1362" s="7"/>
    </row>
    <row r="1363" spans="1:58" hidden="1" x14ac:dyDescent="0.25">
      <c r="A1363" s="3" t="s">
        <v>1481</v>
      </c>
      <c r="B1363" s="3" t="str">
        <f t="shared" si="485"/>
        <v>SP</v>
      </c>
      <c r="C1363" s="3" t="s">
        <v>1530</v>
      </c>
      <c r="D1363" s="3">
        <v>6</v>
      </c>
      <c r="E1363" s="11">
        <f t="shared" si="476"/>
        <v>0</v>
      </c>
      <c r="F1363" s="11">
        <f t="shared" si="477"/>
        <v>1</v>
      </c>
      <c r="G1363" s="7">
        <v>48.340871402457019</v>
      </c>
      <c r="H1363" s="11">
        <f t="shared" si="478"/>
        <v>0.96681742804914039</v>
      </c>
      <c r="I1363" s="7">
        <f t="shared" si="479"/>
        <v>-1402926.3666605512</v>
      </c>
      <c r="J1363" s="7">
        <v>15913457.689999999</v>
      </c>
      <c r="K1363" s="12">
        <v>0.11</v>
      </c>
      <c r="L1363" s="7">
        <v>-1248293.5</v>
      </c>
      <c r="M1363" s="10">
        <f t="shared" si="480"/>
        <v>7.8442631659141324E-2</v>
      </c>
      <c r="N1363" s="12">
        <f t="shared" si="481"/>
        <v>0.18844263165914132</v>
      </c>
      <c r="O1363" s="7">
        <f t="shared" si="482"/>
        <v>-84175.581999633068</v>
      </c>
      <c r="P1363" s="11">
        <f t="shared" si="483"/>
        <v>5.2895846797977111E-3</v>
      </c>
      <c r="Q1363" s="12">
        <f t="shared" si="484"/>
        <v>0.11528958467979772</v>
      </c>
      <c r="R1363" s="12">
        <f t="shared" si="486"/>
        <v>-7.3153046979343606E-2</v>
      </c>
      <c r="S1363" s="12">
        <f t="shared" si="487"/>
        <v>-0.38819796951076468</v>
      </c>
      <c r="T1363" s="7">
        <f t="shared" si="494"/>
        <v>-42279012.270000003</v>
      </c>
      <c r="U1363" s="7">
        <f t="shared" si="495"/>
        <v>58980247.960000001</v>
      </c>
      <c r="V1363" s="7">
        <f t="shared" si="495"/>
        <v>53854777.460000001</v>
      </c>
      <c r="W1363" s="7">
        <f t="shared" si="495"/>
        <v>47566268.600000001</v>
      </c>
      <c r="X1363" s="7">
        <f t="shared" si="496"/>
        <v>161785.82999999999</v>
      </c>
      <c r="Y1363" s="7" t="str">
        <f t="shared" si="497"/>
        <v/>
      </c>
      <c r="Z1363" s="7" t="str">
        <f t="shared" si="498"/>
        <v/>
      </c>
      <c r="AA1363" s="7" t="str">
        <f t="shared" si="499"/>
        <v/>
      </c>
      <c r="AB1363" s="7" t="str">
        <f t="shared" si="499"/>
        <v/>
      </c>
      <c r="AC1363" s="8" t="str">
        <f t="shared" si="500"/>
        <v/>
      </c>
      <c r="AE1363" s="9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>
        <v>45060042.079999998</v>
      </c>
      <c r="AR1363" s="7">
        <v>49646667.32</v>
      </c>
      <c r="AS1363" s="7">
        <v>46923107.950000003</v>
      </c>
      <c r="AT1363" s="7">
        <v>848101.93</v>
      </c>
      <c r="AU1363" s="7">
        <v>51707883.350000001</v>
      </c>
      <c r="AV1363" s="7">
        <v>49263902.710000001</v>
      </c>
      <c r="AW1363" s="7">
        <v>49297416.170000002</v>
      </c>
      <c r="AX1363" s="7">
        <v>670058.69999999995</v>
      </c>
      <c r="AY1363" s="7">
        <v>58980247.960000001</v>
      </c>
      <c r="AZ1363" s="7">
        <v>53854777.460000001</v>
      </c>
      <c r="BA1363" s="7">
        <v>47566268.600000001</v>
      </c>
      <c r="BB1363" s="7">
        <v>161785.82999999999</v>
      </c>
      <c r="BC1363" s="7"/>
      <c r="BD1363" s="7"/>
      <c r="BE1363" s="7"/>
      <c r="BF1363" s="7"/>
    </row>
    <row r="1364" spans="1:58" hidden="1" x14ac:dyDescent="0.25">
      <c r="A1364" s="3" t="s">
        <v>862</v>
      </c>
      <c r="B1364" s="3" t="str">
        <f t="shared" si="485"/>
        <v>PR</v>
      </c>
      <c r="C1364" s="3" t="s">
        <v>1529</v>
      </c>
      <c r="D1364" s="3">
        <v>7</v>
      </c>
      <c r="E1364" s="11">
        <f t="shared" ref="E1364:E1420" si="501">IF(U1364+X1364&gt;=W1364,0,(U1364+X1364-W1364)/T1364)</f>
        <v>0.61206102187637079</v>
      </c>
      <c r="F1364" s="11">
        <f t="shared" ref="F1364:F1420" si="502">IF(T1364&gt;=0,0,1-E1364)</f>
        <v>0.38793897812362921</v>
      </c>
      <c r="G1364" s="7">
        <v>38.366136999439618</v>
      </c>
      <c r="H1364" s="11">
        <f t="shared" ref="H1364:H1420" si="503">IF(T1364&gt;0,"",G1364*$G$2*F1364/100)</f>
        <v>0.29767439964227532</v>
      </c>
      <c r="I1364" s="7">
        <f t="shared" ref="I1364:I1420" si="504">IF(T1364&gt;0,"",T1364*(1-H1364))</f>
        <v>-17059900.212886285</v>
      </c>
      <c r="J1364" s="7">
        <v>3845443.55</v>
      </c>
      <c r="K1364" s="12">
        <v>0.11</v>
      </c>
      <c r="L1364" s="7">
        <v>-243094.65</v>
      </c>
      <c r="M1364" s="10">
        <f t="shared" ref="M1364:M1420" si="505">L1364*-1/J1364</f>
        <v>6.3216283593605219E-2</v>
      </c>
      <c r="N1364" s="12">
        <f t="shared" ref="N1364:N1420" si="506">M1364+K1364</f>
        <v>0.17321628359360522</v>
      </c>
      <c r="O1364" s="7">
        <f t="shared" ref="O1364:O1420" si="507">6%*I1364</f>
        <v>-1023594.0127731771</v>
      </c>
      <c r="P1364" s="11">
        <f t="shared" ref="P1364:P1420" si="508">O1364*-1/J1364</f>
        <v>0.26618360130996521</v>
      </c>
      <c r="Q1364" s="12">
        <f t="shared" ref="Q1364:Q1420" si="509">P1364+K1364</f>
        <v>0.3761836013099652</v>
      </c>
      <c r="R1364" s="12">
        <f t="shared" si="486"/>
        <v>0.20296731771635998</v>
      </c>
      <c r="S1364" s="12">
        <f t="shared" si="487"/>
        <v>1.1717565664470424</v>
      </c>
      <c r="T1364" s="7">
        <f t="shared" si="494"/>
        <v>-24290585.739999998</v>
      </c>
      <c r="U1364" s="7">
        <f t="shared" si="495"/>
        <v>1819027.35</v>
      </c>
      <c r="V1364" s="7">
        <f t="shared" si="495"/>
        <v>9423265.0099999998</v>
      </c>
      <c r="W1364" s="7">
        <f t="shared" si="495"/>
        <v>17032367.5</v>
      </c>
      <c r="X1364" s="7">
        <f t="shared" si="496"/>
        <v>346019.42</v>
      </c>
      <c r="Y1364" s="7" t="str">
        <f t="shared" si="497"/>
        <v/>
      </c>
      <c r="Z1364" s="7" t="str">
        <f t="shared" si="498"/>
        <v/>
      </c>
      <c r="AA1364" s="7" t="str">
        <f t="shared" si="499"/>
        <v/>
      </c>
      <c r="AB1364" s="7" t="str">
        <f t="shared" si="499"/>
        <v/>
      </c>
      <c r="AC1364" s="8" t="str">
        <f t="shared" si="500"/>
        <v/>
      </c>
      <c r="AE1364" s="9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>
        <v>3046121.16</v>
      </c>
      <c r="AR1364" s="7">
        <v>7261158.6500000004</v>
      </c>
      <c r="AS1364" s="7">
        <v>11521099.539999999</v>
      </c>
      <c r="AT1364" s="7">
        <v>0</v>
      </c>
      <c r="AU1364" s="7">
        <v>3232274.02</v>
      </c>
      <c r="AV1364" s="7">
        <v>9343698.9499999993</v>
      </c>
      <c r="AW1364" s="7">
        <v>13799877.66</v>
      </c>
      <c r="AX1364" s="7">
        <v>29571.02</v>
      </c>
      <c r="AY1364" s="7">
        <v>1819027.35</v>
      </c>
      <c r="AZ1364" s="7">
        <v>9423265.0099999998</v>
      </c>
      <c r="BA1364" s="7">
        <v>17032367.5</v>
      </c>
      <c r="BB1364" s="7">
        <v>346019.42</v>
      </c>
      <c r="BC1364" s="7"/>
      <c r="BD1364" s="7"/>
      <c r="BE1364" s="7"/>
      <c r="BF1364" s="7"/>
    </row>
    <row r="1365" spans="1:58" hidden="1" x14ac:dyDescent="0.25">
      <c r="A1365" s="3" t="s">
        <v>949</v>
      </c>
      <c r="B1365" s="3" t="str">
        <f t="shared" ref="B1365:B1421" si="510">RIGHT(A1365,2)</f>
        <v>RN</v>
      </c>
      <c r="C1365" s="3" t="s">
        <v>1528</v>
      </c>
      <c r="D1365" s="3">
        <v>6</v>
      </c>
      <c r="E1365" s="11">
        <f t="shared" si="501"/>
        <v>0.16414414223483764</v>
      </c>
      <c r="F1365" s="11">
        <f t="shared" si="502"/>
        <v>0.83585585776516236</v>
      </c>
      <c r="G1365" s="7">
        <v>20.57148482804606</v>
      </c>
      <c r="H1365" s="11">
        <f t="shared" si="503"/>
        <v>0.34389592192898921</v>
      </c>
      <c r="I1365" s="7">
        <f t="shared" si="504"/>
        <v>-44896655.803265952</v>
      </c>
      <c r="J1365" s="7">
        <v>11140930.52</v>
      </c>
      <c r="K1365" s="12">
        <v>0.11</v>
      </c>
      <c r="L1365" s="7">
        <v>0</v>
      </c>
      <c r="M1365" s="10">
        <f t="shared" si="505"/>
        <v>0</v>
      </c>
      <c r="N1365" s="12">
        <f t="shared" si="506"/>
        <v>0.11</v>
      </c>
      <c r="O1365" s="7">
        <f t="shared" si="507"/>
        <v>-2693799.348195957</v>
      </c>
      <c r="P1365" s="11">
        <f t="shared" si="508"/>
        <v>0.2417930300669317</v>
      </c>
      <c r="Q1365" s="12">
        <f t="shared" si="509"/>
        <v>0.35179303006693169</v>
      </c>
      <c r="R1365" s="12">
        <f t="shared" ref="R1365:R1421" si="511">Q1365-N1365</f>
        <v>0.2417930300669317</v>
      </c>
      <c r="S1365" s="12">
        <f t="shared" ref="S1365:S1421" si="512">Q1365/N1365-1</f>
        <v>2.1981184551539243</v>
      </c>
      <c r="T1365" s="7">
        <f t="shared" si="494"/>
        <v>-68429167.420000002</v>
      </c>
      <c r="U1365" s="7">
        <f t="shared" si="495"/>
        <v>2377450.9500000002</v>
      </c>
      <c r="V1365" s="7">
        <f t="shared" si="495"/>
        <v>57196920.43</v>
      </c>
      <c r="W1365" s="7">
        <f t="shared" si="495"/>
        <v>13609697.939999999</v>
      </c>
      <c r="X1365" s="7">
        <f t="shared" si="496"/>
        <v>0</v>
      </c>
      <c r="Y1365" s="7" t="str">
        <f t="shared" si="497"/>
        <v/>
      </c>
      <c r="Z1365" s="7" t="str">
        <f t="shared" si="498"/>
        <v/>
      </c>
      <c r="AA1365" s="7" t="str">
        <f t="shared" si="499"/>
        <v/>
      </c>
      <c r="AB1365" s="7" t="str">
        <f t="shared" si="499"/>
        <v/>
      </c>
      <c r="AC1365" s="8" t="str">
        <f t="shared" si="500"/>
        <v/>
      </c>
      <c r="AE1365" s="9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>
        <v>428458.81</v>
      </c>
      <c r="AR1365" s="7">
        <v>33858803.789999999</v>
      </c>
      <c r="AS1365" s="7">
        <v>0</v>
      </c>
      <c r="AT1365" s="7">
        <v>0</v>
      </c>
      <c r="AU1365" s="7">
        <v>1585071.17</v>
      </c>
      <c r="AV1365" s="7">
        <v>38332923.969999999</v>
      </c>
      <c r="AW1365" s="7">
        <v>3252370.76</v>
      </c>
      <c r="AX1365" s="7">
        <v>0</v>
      </c>
      <c r="AY1365" s="7">
        <v>2377450.9500000002</v>
      </c>
      <c r="AZ1365" s="7">
        <v>57196920.43</v>
      </c>
      <c r="BA1365" s="7">
        <v>13609697.939999999</v>
      </c>
      <c r="BB1365" s="7">
        <v>0</v>
      </c>
      <c r="BC1365" s="7"/>
      <c r="BD1365" s="7"/>
      <c r="BE1365" s="7"/>
      <c r="BF1365" s="7"/>
    </row>
    <row r="1366" spans="1:58" x14ac:dyDescent="0.25">
      <c r="A1366" s="3" t="s">
        <v>525</v>
      </c>
      <c r="B1366" s="3" t="str">
        <f t="shared" si="510"/>
        <v>MT</v>
      </c>
      <c r="C1366" s="3" t="s">
        <v>1526</v>
      </c>
      <c r="D1366" s="3">
        <v>5</v>
      </c>
      <c r="E1366" s="11">
        <f t="shared" si="501"/>
        <v>0</v>
      </c>
      <c r="F1366" s="11">
        <f t="shared" si="502"/>
        <v>1</v>
      </c>
      <c r="G1366" s="7">
        <v>20.497225829304043</v>
      </c>
      <c r="H1366" s="11">
        <f t="shared" si="503"/>
        <v>0.40994451658608083</v>
      </c>
      <c r="I1366" s="7">
        <f t="shared" si="504"/>
        <v>-77074809.343917906</v>
      </c>
      <c r="J1366" s="7">
        <v>64237376.130000003</v>
      </c>
      <c r="K1366" s="12">
        <v>0.11</v>
      </c>
      <c r="L1366" s="7">
        <v>-3616564.28</v>
      </c>
      <c r="M1366" s="10">
        <f t="shared" si="505"/>
        <v>5.6300000060416536E-2</v>
      </c>
      <c r="N1366" s="12">
        <f t="shared" si="506"/>
        <v>0.16630000006041654</v>
      </c>
      <c r="O1366" s="7">
        <f t="shared" si="507"/>
        <v>-4624488.560635074</v>
      </c>
      <c r="P1366" s="11">
        <f t="shared" si="508"/>
        <v>7.1990620402618763E-2</v>
      </c>
      <c r="Q1366" s="12">
        <f t="shared" si="509"/>
        <v>0.18199062040261876</v>
      </c>
      <c r="R1366" s="12">
        <f t="shared" si="511"/>
        <v>1.5690620342202227E-2</v>
      </c>
      <c r="S1366" s="12">
        <f t="shared" si="512"/>
        <v>9.4351294867720092E-2</v>
      </c>
      <c r="T1366" s="7">
        <f t="shared" si="494"/>
        <v>-130622986.33000001</v>
      </c>
      <c r="U1366" s="7">
        <f t="shared" si="495"/>
        <v>55296528.950000003</v>
      </c>
      <c r="V1366" s="7">
        <f t="shared" si="495"/>
        <v>140559695.52000001</v>
      </c>
      <c r="W1366" s="7">
        <f t="shared" si="495"/>
        <v>58387381.609999999</v>
      </c>
      <c r="X1366" s="7">
        <f t="shared" si="496"/>
        <v>13027561.85</v>
      </c>
      <c r="Y1366" s="7" t="str">
        <f t="shared" si="497"/>
        <v/>
      </c>
      <c r="Z1366" s="7" t="str">
        <f t="shared" si="498"/>
        <v/>
      </c>
      <c r="AA1366" s="7" t="str">
        <f t="shared" si="499"/>
        <v/>
      </c>
      <c r="AB1366" s="7" t="str">
        <f t="shared" si="499"/>
        <v/>
      </c>
      <c r="AC1366" s="8" t="str">
        <f t="shared" si="500"/>
        <v/>
      </c>
      <c r="AE1366" s="9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>
        <v>28886821.460000001</v>
      </c>
      <c r="AR1366" s="7">
        <v>81079415.640000001</v>
      </c>
      <c r="AS1366" s="7">
        <v>32967896.84</v>
      </c>
      <c r="AT1366" s="7">
        <v>15716033.32</v>
      </c>
      <c r="AU1366" s="7">
        <v>38443758.020000003</v>
      </c>
      <c r="AV1366" s="7">
        <v>81974123.290000007</v>
      </c>
      <c r="AW1366" s="7">
        <v>40397396.420000002</v>
      </c>
      <c r="AX1366" s="7">
        <v>14073606.939999999</v>
      </c>
      <c r="AY1366" s="7">
        <v>55296528.950000003</v>
      </c>
      <c r="AZ1366" s="7">
        <v>140559695.52000001</v>
      </c>
      <c r="BA1366" s="7">
        <v>58387381.609999999</v>
      </c>
      <c r="BB1366" s="7">
        <v>13027561.85</v>
      </c>
      <c r="BC1366" s="7"/>
      <c r="BD1366" s="7"/>
      <c r="BE1366" s="7"/>
      <c r="BF1366" s="7"/>
    </row>
    <row r="1367" spans="1:58" hidden="1" x14ac:dyDescent="0.25">
      <c r="A1367" s="3" t="s">
        <v>863</v>
      </c>
      <c r="B1367" s="3" t="str">
        <f t="shared" si="510"/>
        <v>PR</v>
      </c>
      <c r="C1367" s="3" t="s">
        <v>1529</v>
      </c>
      <c r="D1367" s="3">
        <v>6</v>
      </c>
      <c r="E1367" s="11">
        <f t="shared" si="501"/>
        <v>0</v>
      </c>
      <c r="F1367" s="11">
        <f t="shared" si="502"/>
        <v>1</v>
      </c>
      <c r="G1367" s="7">
        <v>35.694024628632469</v>
      </c>
      <c r="H1367" s="11">
        <f t="shared" si="503"/>
        <v>0.71388049257264941</v>
      </c>
      <c r="I1367" s="7">
        <f t="shared" si="504"/>
        <v>-9534914.2962575424</v>
      </c>
      <c r="J1367" s="7">
        <v>14008427.189999999</v>
      </c>
      <c r="K1367" s="12">
        <v>0.14000000000000001</v>
      </c>
      <c r="L1367" s="7">
        <v>-650346.44999999995</v>
      </c>
      <c r="M1367" s="10">
        <f t="shared" si="505"/>
        <v>4.642537246895595E-2</v>
      </c>
      <c r="N1367" s="12">
        <f t="shared" si="506"/>
        <v>0.18642537246895596</v>
      </c>
      <c r="O1367" s="7">
        <f t="shared" si="507"/>
        <v>-572094.85777545255</v>
      </c>
      <c r="P1367" s="11">
        <f t="shared" si="508"/>
        <v>4.0839335495411355E-2</v>
      </c>
      <c r="Q1367" s="12">
        <f t="shared" si="509"/>
        <v>0.18083933549541137</v>
      </c>
      <c r="R1367" s="12">
        <f t="shared" si="511"/>
        <v>-5.5860369735445947E-3</v>
      </c>
      <c r="S1367" s="12">
        <f t="shared" si="512"/>
        <v>-2.9963930872525357E-2</v>
      </c>
      <c r="T1367" s="7">
        <f t="shared" si="494"/>
        <v>-33324936.079999998</v>
      </c>
      <c r="U1367" s="7">
        <f t="shared" si="495"/>
        <v>30337452.739999998</v>
      </c>
      <c r="V1367" s="7">
        <f t="shared" si="495"/>
        <v>39778714.979999997</v>
      </c>
      <c r="W1367" s="7">
        <f t="shared" si="495"/>
        <v>23883673.84</v>
      </c>
      <c r="X1367" s="7">
        <f t="shared" si="496"/>
        <v>0</v>
      </c>
      <c r="Y1367" s="7" t="str">
        <f t="shared" si="497"/>
        <v/>
      </c>
      <c r="Z1367" s="7" t="str">
        <f t="shared" si="498"/>
        <v/>
      </c>
      <c r="AA1367" s="7" t="str">
        <f t="shared" si="499"/>
        <v/>
      </c>
      <c r="AB1367" s="7" t="str">
        <f t="shared" si="499"/>
        <v/>
      </c>
      <c r="AC1367" s="8" t="str">
        <f t="shared" si="500"/>
        <v/>
      </c>
      <c r="AE1367" s="9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>
        <v>20230141.879999999</v>
      </c>
      <c r="AR1367" s="7">
        <v>33566367.869999997</v>
      </c>
      <c r="AS1367" s="7">
        <v>12238788.689999999</v>
      </c>
      <c r="AT1367" s="7">
        <v>25791457.489999998</v>
      </c>
      <c r="AU1367" s="7">
        <v>23433299.620000001</v>
      </c>
      <c r="AV1367" s="7">
        <v>37762521.689999998</v>
      </c>
      <c r="AW1367" s="7">
        <v>13645935.640000001</v>
      </c>
      <c r="AX1367" s="7">
        <v>399776.12</v>
      </c>
      <c r="AY1367" s="7">
        <v>30337452.739999998</v>
      </c>
      <c r="AZ1367" s="7">
        <v>39778714.979999997</v>
      </c>
      <c r="BA1367" s="7">
        <v>23883673.84</v>
      </c>
      <c r="BB1367" s="7">
        <v>0</v>
      </c>
      <c r="BC1367" s="7"/>
      <c r="BD1367" s="7"/>
      <c r="BE1367" s="7"/>
      <c r="BF1367" s="7"/>
    </row>
    <row r="1368" spans="1:58" hidden="1" x14ac:dyDescent="0.25">
      <c r="A1368" s="3" t="s">
        <v>1230</v>
      </c>
      <c r="B1368" s="3" t="str">
        <f t="shared" si="510"/>
        <v>RS</v>
      </c>
      <c r="C1368" s="3" t="s">
        <v>1529</v>
      </c>
      <c r="D1368" s="3">
        <v>6</v>
      </c>
      <c r="E1368" s="11">
        <f t="shared" si="501"/>
        <v>0.1223638845385865</v>
      </c>
      <c r="F1368" s="11">
        <f t="shared" si="502"/>
        <v>0.87763611546141351</v>
      </c>
      <c r="G1368" s="7">
        <v>6.9741091008905931</v>
      </c>
      <c r="H1368" s="11">
        <f t="shared" si="503"/>
        <v>0.12241460040219422</v>
      </c>
      <c r="I1368" s="7">
        <f t="shared" si="504"/>
        <v>-56312651.678810015</v>
      </c>
      <c r="J1368" s="7">
        <v>13749049.369999999</v>
      </c>
      <c r="K1368" s="12">
        <v>0.11</v>
      </c>
      <c r="L1368" s="7">
        <v>-3024790.86</v>
      </c>
      <c r="M1368" s="10">
        <f t="shared" si="505"/>
        <v>0.21999999989817479</v>
      </c>
      <c r="N1368" s="12">
        <f t="shared" si="506"/>
        <v>0.3299999998981748</v>
      </c>
      <c r="O1368" s="7">
        <f t="shared" si="507"/>
        <v>-3378759.1007286008</v>
      </c>
      <c r="P1368" s="11">
        <f t="shared" si="508"/>
        <v>0.24574492459827432</v>
      </c>
      <c r="Q1368" s="12">
        <f t="shared" si="509"/>
        <v>0.35574492459827434</v>
      </c>
      <c r="R1368" s="12">
        <f t="shared" si="511"/>
        <v>2.5744924700099536E-2</v>
      </c>
      <c r="S1368" s="12">
        <f t="shared" si="512"/>
        <v>7.8014923357707433E-2</v>
      </c>
      <c r="T1368" s="7">
        <f t="shared" si="494"/>
        <v>-64167717.129999995</v>
      </c>
      <c r="U1368" s="7">
        <f t="shared" si="495"/>
        <v>20484931.870000001</v>
      </c>
      <c r="V1368" s="7">
        <f t="shared" si="495"/>
        <v>56315906</v>
      </c>
      <c r="W1368" s="7">
        <f t="shared" si="495"/>
        <v>28336743</v>
      </c>
      <c r="X1368" s="7">
        <f t="shared" si="496"/>
        <v>0</v>
      </c>
      <c r="Y1368" s="7" t="str">
        <f t="shared" si="497"/>
        <v/>
      </c>
      <c r="Z1368" s="7" t="str">
        <f t="shared" si="498"/>
        <v/>
      </c>
      <c r="AA1368" s="7" t="str">
        <f t="shared" si="499"/>
        <v/>
      </c>
      <c r="AB1368" s="7" t="str">
        <f t="shared" si="499"/>
        <v/>
      </c>
      <c r="AC1368" s="8" t="str">
        <f t="shared" si="500"/>
        <v/>
      </c>
      <c r="AE1368" s="9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>
        <v>12990223.23</v>
      </c>
      <c r="AR1368" s="7">
        <v>46670595.140000001</v>
      </c>
      <c r="AS1368" s="7">
        <v>15069014.630000001</v>
      </c>
      <c r="AT1368" s="7">
        <v>0</v>
      </c>
      <c r="AU1368" s="7">
        <v>15952898.359999999</v>
      </c>
      <c r="AV1368" s="7">
        <v>52984434.789999999</v>
      </c>
      <c r="AW1368" s="7">
        <v>20694399.289999999</v>
      </c>
      <c r="AX1368" s="7">
        <v>0</v>
      </c>
      <c r="AY1368" s="7">
        <v>20484931.870000001</v>
      </c>
      <c r="AZ1368" s="7">
        <v>56315906</v>
      </c>
      <c r="BA1368" s="7">
        <v>28336743</v>
      </c>
      <c r="BB1368" s="7">
        <v>0</v>
      </c>
      <c r="BC1368" s="7"/>
      <c r="BD1368" s="7"/>
      <c r="BE1368" s="7"/>
      <c r="BF1368" s="7"/>
    </row>
    <row r="1369" spans="1:58" hidden="1" x14ac:dyDescent="0.25">
      <c r="A1369" s="3" t="s">
        <v>1231</v>
      </c>
      <c r="B1369" s="3" t="str">
        <f t="shared" si="510"/>
        <v>RS</v>
      </c>
      <c r="C1369" s="3" t="s">
        <v>1529</v>
      </c>
      <c r="D1369" s="3">
        <v>6</v>
      </c>
      <c r="E1369" s="11">
        <f t="shared" si="501"/>
        <v>0.19927470667310077</v>
      </c>
      <c r="F1369" s="11">
        <f t="shared" si="502"/>
        <v>0.80072529332689923</v>
      </c>
      <c r="G1369" s="7">
        <v>12.317237540087646</v>
      </c>
      <c r="H1369" s="11">
        <f t="shared" si="503"/>
        <v>0.1972544728452755</v>
      </c>
      <c r="I1369" s="7">
        <f t="shared" si="504"/>
        <v>-30634961.46976475</v>
      </c>
      <c r="J1369" s="7">
        <v>8281018.3799999999</v>
      </c>
      <c r="K1369" s="12">
        <v>0.11</v>
      </c>
      <c r="L1369" s="7">
        <v>-1612278.99</v>
      </c>
      <c r="M1369" s="10">
        <f t="shared" si="505"/>
        <v>0.19469573861759742</v>
      </c>
      <c r="N1369" s="12">
        <f t="shared" si="506"/>
        <v>0.30469573861759741</v>
      </c>
      <c r="O1369" s="7">
        <f t="shared" si="507"/>
        <v>-1838097.6881858849</v>
      </c>
      <c r="P1369" s="11">
        <f t="shared" si="508"/>
        <v>0.22196517431058821</v>
      </c>
      <c r="Q1369" s="12">
        <f t="shared" si="509"/>
        <v>0.3319651743105882</v>
      </c>
      <c r="R1369" s="12">
        <f t="shared" si="511"/>
        <v>2.7269435692990784E-2</v>
      </c>
      <c r="S1369" s="12">
        <f t="shared" si="512"/>
        <v>8.9497266409802823E-2</v>
      </c>
      <c r="T1369" s="7">
        <f t="shared" si="494"/>
        <v>-38162730.82</v>
      </c>
      <c r="U1369" s="7">
        <f t="shared" si="495"/>
        <v>17523530.289999999</v>
      </c>
      <c r="V1369" s="7">
        <f t="shared" si="495"/>
        <v>30557863.829999998</v>
      </c>
      <c r="W1369" s="7">
        <f t="shared" si="495"/>
        <v>25324478.390000001</v>
      </c>
      <c r="X1369" s="7">
        <f t="shared" si="496"/>
        <v>196081.11</v>
      </c>
      <c r="Y1369" s="7" t="str">
        <f t="shared" si="497"/>
        <v/>
      </c>
      <c r="Z1369" s="7" t="str">
        <f t="shared" si="498"/>
        <v/>
      </c>
      <c r="AA1369" s="7" t="str">
        <f t="shared" si="499"/>
        <v/>
      </c>
      <c r="AB1369" s="7" t="str">
        <f t="shared" si="499"/>
        <v/>
      </c>
      <c r="AC1369" s="8" t="str">
        <f t="shared" si="500"/>
        <v/>
      </c>
      <c r="AE1369" s="9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>
        <v>11233575.199999999</v>
      </c>
      <c r="AR1369" s="7">
        <v>25373051.199999999</v>
      </c>
      <c r="AS1369" s="7">
        <v>17728392.73</v>
      </c>
      <c r="AT1369" s="7">
        <v>454511.19</v>
      </c>
      <c r="AU1369" s="7">
        <v>14059784.16</v>
      </c>
      <c r="AV1369" s="7">
        <v>29580613.18</v>
      </c>
      <c r="AW1369" s="7">
        <v>20663339.640000001</v>
      </c>
      <c r="AX1369" s="7">
        <v>357214.57</v>
      </c>
      <c r="AY1369" s="7">
        <v>17523530.289999999</v>
      </c>
      <c r="AZ1369" s="7">
        <v>30557863.829999998</v>
      </c>
      <c r="BA1369" s="7">
        <v>25324478.390000001</v>
      </c>
      <c r="BB1369" s="7">
        <v>196081.11</v>
      </c>
      <c r="BC1369" s="7"/>
      <c r="BD1369" s="7"/>
      <c r="BE1369" s="7"/>
      <c r="BF1369" s="7"/>
    </row>
    <row r="1370" spans="1:58" hidden="1" x14ac:dyDescent="0.25">
      <c r="A1370" s="3" t="s">
        <v>864</v>
      </c>
      <c r="B1370" s="3" t="str">
        <f t="shared" si="510"/>
        <v>PR</v>
      </c>
      <c r="C1370" s="3" t="s">
        <v>1529</v>
      </c>
      <c r="D1370" s="3">
        <v>7</v>
      </c>
      <c r="E1370" s="11">
        <f t="shared" si="501"/>
        <v>0.59178419369366553</v>
      </c>
      <c r="F1370" s="11">
        <f t="shared" si="502"/>
        <v>0.40821580630633447</v>
      </c>
      <c r="G1370" s="7">
        <v>11.069216110303875</v>
      </c>
      <c r="H1370" s="11">
        <f t="shared" si="503"/>
        <v>9.0372579592935279E-2</v>
      </c>
      <c r="I1370" s="7">
        <f t="shared" si="504"/>
        <v>-18824289.345291488</v>
      </c>
      <c r="J1370" s="7">
        <v>5132843.0228571426</v>
      </c>
      <c r="K1370" s="12">
        <v>0.12</v>
      </c>
      <c r="L1370" s="7">
        <v>-434984.15</v>
      </c>
      <c r="M1370" s="10">
        <f t="shared" si="505"/>
        <v>8.4745266524412569E-2</v>
      </c>
      <c r="N1370" s="12">
        <f t="shared" si="506"/>
        <v>0.20474526652441255</v>
      </c>
      <c r="O1370" s="7">
        <f t="shared" si="507"/>
        <v>-1129457.3607174892</v>
      </c>
      <c r="P1370" s="11">
        <f t="shared" si="508"/>
        <v>0.22004517880010846</v>
      </c>
      <c r="Q1370" s="12">
        <f t="shared" si="509"/>
        <v>0.34004517880010843</v>
      </c>
      <c r="R1370" s="12">
        <f t="shared" si="511"/>
        <v>0.13529991227569588</v>
      </c>
      <c r="S1370" s="12">
        <f t="shared" si="512"/>
        <v>0.66082070942315796</v>
      </c>
      <c r="T1370" s="7">
        <f t="shared" si="494"/>
        <v>-20694505.159999996</v>
      </c>
      <c r="U1370" s="7">
        <f t="shared" si="495"/>
        <v>5888719.5999999996</v>
      </c>
      <c r="V1370" s="7">
        <f t="shared" si="495"/>
        <v>8447824.1099999994</v>
      </c>
      <c r="W1370" s="7">
        <f t="shared" si="495"/>
        <v>18135400.649999999</v>
      </c>
      <c r="X1370" s="7">
        <f t="shared" si="496"/>
        <v>0</v>
      </c>
      <c r="Y1370" s="7" t="str">
        <f t="shared" si="497"/>
        <v/>
      </c>
      <c r="Z1370" s="7" t="str">
        <f t="shared" si="498"/>
        <v/>
      </c>
      <c r="AA1370" s="7" t="str">
        <f t="shared" si="499"/>
        <v/>
      </c>
      <c r="AB1370" s="7" t="str">
        <f t="shared" si="499"/>
        <v/>
      </c>
      <c r="AC1370" s="8" t="str">
        <f t="shared" si="500"/>
        <v/>
      </c>
      <c r="AE1370" s="9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>
        <v>4413635.6399999997</v>
      </c>
      <c r="AR1370" s="7">
        <v>12527479.279999999</v>
      </c>
      <c r="AS1370" s="7">
        <v>15754517</v>
      </c>
      <c r="AT1370" s="7">
        <v>0</v>
      </c>
      <c r="AU1370" s="7">
        <v>5011734.75</v>
      </c>
      <c r="AV1370" s="7">
        <v>19102140.370000001</v>
      </c>
      <c r="AW1370" s="7">
        <v>18398163.16</v>
      </c>
      <c r="AX1370" s="7">
        <v>0</v>
      </c>
      <c r="AY1370" s="7">
        <v>5888719.5999999996</v>
      </c>
      <c r="AZ1370" s="7">
        <v>8447824.1099999994</v>
      </c>
      <c r="BA1370" s="7">
        <v>18135400.649999999</v>
      </c>
      <c r="BB1370" s="7">
        <v>0</v>
      </c>
      <c r="BC1370" s="7"/>
      <c r="BD1370" s="7"/>
      <c r="BE1370" s="7"/>
      <c r="BF1370" s="7"/>
    </row>
    <row r="1371" spans="1:58" hidden="1" x14ac:dyDescent="0.25">
      <c r="A1371" s="3" t="s">
        <v>54</v>
      </c>
      <c r="B1371" s="3" t="str">
        <f t="shared" si="510"/>
        <v>BA</v>
      </c>
      <c r="C1371" s="3" t="s">
        <v>1528</v>
      </c>
      <c r="D1371" s="3">
        <v>6</v>
      </c>
      <c r="E1371" s="11">
        <f t="shared" si="501"/>
        <v>0</v>
      </c>
      <c r="F1371" s="11">
        <f t="shared" si="502"/>
        <v>1</v>
      </c>
      <c r="G1371" s="7">
        <v>21.686085250267382</v>
      </c>
      <c r="H1371" s="11">
        <f t="shared" si="503"/>
        <v>0.43372170500534762</v>
      </c>
      <c r="I1371" s="7">
        <f t="shared" si="504"/>
        <v>-15474767.650650334</v>
      </c>
      <c r="J1371" s="7">
        <v>10024574.82</v>
      </c>
      <c r="K1371" s="12">
        <v>0.11</v>
      </c>
      <c r="L1371" s="7">
        <v>-521167.89</v>
      </c>
      <c r="M1371" s="10">
        <f t="shared" si="505"/>
        <v>5.1989026902190351E-2</v>
      </c>
      <c r="N1371" s="12">
        <f t="shared" si="506"/>
        <v>0.16198902690219036</v>
      </c>
      <c r="O1371" s="7">
        <f t="shared" si="507"/>
        <v>-928486.05903901998</v>
      </c>
      <c r="P1371" s="11">
        <f t="shared" si="508"/>
        <v>9.2620991484506671E-2</v>
      </c>
      <c r="Q1371" s="12">
        <f t="shared" si="509"/>
        <v>0.20262099148450669</v>
      </c>
      <c r="R1371" s="12">
        <f t="shared" si="511"/>
        <v>4.0631964582316327E-2</v>
      </c>
      <c r="S1371" s="12">
        <f t="shared" si="512"/>
        <v>0.25083158630769531</v>
      </c>
      <c r="T1371" s="7">
        <f t="shared" si="494"/>
        <v>-27327142.479999997</v>
      </c>
      <c r="U1371" s="7">
        <f t="shared" si="495"/>
        <v>11177005.5</v>
      </c>
      <c r="V1371" s="7">
        <f t="shared" si="495"/>
        <v>33599524.729999997</v>
      </c>
      <c r="W1371" s="7">
        <f t="shared" si="495"/>
        <v>4904623.25</v>
      </c>
      <c r="X1371" s="7">
        <f t="shared" si="496"/>
        <v>0</v>
      </c>
      <c r="Y1371" s="7" t="str">
        <f t="shared" si="497"/>
        <v/>
      </c>
      <c r="Z1371" s="7" t="str">
        <f t="shared" si="498"/>
        <v/>
      </c>
      <c r="AA1371" s="7" t="str">
        <f t="shared" si="499"/>
        <v/>
      </c>
      <c r="AB1371" s="7" t="str">
        <f t="shared" si="499"/>
        <v/>
      </c>
      <c r="AC1371" s="8" t="str">
        <f t="shared" si="500"/>
        <v/>
      </c>
      <c r="AE1371" s="9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>
        <v>7857000.5099999998</v>
      </c>
      <c r="AR1371" s="7">
        <v>-14937305.59</v>
      </c>
      <c r="AS1371" s="7">
        <v>0</v>
      </c>
      <c r="AT1371" s="7">
        <v>0</v>
      </c>
      <c r="AU1371" s="7">
        <v>10175202.050000001</v>
      </c>
      <c r="AV1371" s="7">
        <v>33540323.539999999</v>
      </c>
      <c r="AW1371" s="7">
        <v>2819695.4</v>
      </c>
      <c r="AX1371" s="7">
        <v>0</v>
      </c>
      <c r="AY1371" s="7">
        <v>11177005.5</v>
      </c>
      <c r="AZ1371" s="7">
        <v>33599524.729999997</v>
      </c>
      <c r="BA1371" s="7">
        <v>4904623.25</v>
      </c>
      <c r="BB1371" s="7">
        <v>0</v>
      </c>
      <c r="BC1371" s="7"/>
      <c r="BD1371" s="7"/>
      <c r="BE1371" s="7"/>
      <c r="BF1371" s="7"/>
    </row>
    <row r="1372" spans="1:58" hidden="1" x14ac:dyDescent="0.25">
      <c r="A1372" s="3" t="s">
        <v>1482</v>
      </c>
      <c r="B1372" s="3" t="str">
        <f t="shared" si="510"/>
        <v>SP</v>
      </c>
      <c r="C1372" s="3" t="s">
        <v>1530</v>
      </c>
      <c r="D1372" s="3">
        <v>6</v>
      </c>
      <c r="E1372" s="11">
        <f t="shared" si="501"/>
        <v>0</v>
      </c>
      <c r="F1372" s="11">
        <f t="shared" si="502"/>
        <v>1</v>
      </c>
      <c r="G1372" s="7">
        <v>41.039739983583871</v>
      </c>
      <c r="H1372" s="11">
        <f t="shared" si="503"/>
        <v>0.82079479967167746</v>
      </c>
      <c r="I1372" s="7">
        <f t="shared" si="504"/>
        <v>-3693626.1536048995</v>
      </c>
      <c r="J1372" s="7">
        <v>10664013.6</v>
      </c>
      <c r="K1372" s="12">
        <v>0.15579999999999999</v>
      </c>
      <c r="L1372" s="7">
        <v>-138469.98000000001</v>
      </c>
      <c r="M1372" s="10">
        <f t="shared" si="505"/>
        <v>1.298479026695915E-2</v>
      </c>
      <c r="N1372" s="12">
        <f t="shared" si="506"/>
        <v>0.16878479026695914</v>
      </c>
      <c r="O1372" s="7">
        <f t="shared" si="507"/>
        <v>-221617.56921629395</v>
      </c>
      <c r="P1372" s="11">
        <f t="shared" si="508"/>
        <v>2.0781816071229874E-2</v>
      </c>
      <c r="Q1372" s="12">
        <f t="shared" si="509"/>
        <v>0.17658181607122986</v>
      </c>
      <c r="R1372" s="12">
        <f t="shared" si="511"/>
        <v>7.7970258042707186E-3</v>
      </c>
      <c r="S1372" s="12">
        <f t="shared" si="512"/>
        <v>4.6195073572319556E-2</v>
      </c>
      <c r="T1372" s="7">
        <f t="shared" si="494"/>
        <v>-20611154.960000005</v>
      </c>
      <c r="U1372" s="7">
        <f t="shared" si="495"/>
        <v>26471487.120000001</v>
      </c>
      <c r="V1372" s="7">
        <f t="shared" si="495"/>
        <v>36585928.770000003</v>
      </c>
      <c r="W1372" s="7">
        <f t="shared" si="495"/>
        <v>13602843.619999999</v>
      </c>
      <c r="X1372" s="7">
        <f t="shared" si="496"/>
        <v>3106130.31</v>
      </c>
      <c r="Y1372" s="7" t="str">
        <f t="shared" si="497"/>
        <v/>
      </c>
      <c r="Z1372" s="7" t="str">
        <f t="shared" si="498"/>
        <v/>
      </c>
      <c r="AA1372" s="7" t="str">
        <f t="shared" si="499"/>
        <v/>
      </c>
      <c r="AB1372" s="7" t="str">
        <f t="shared" si="499"/>
        <v/>
      </c>
      <c r="AC1372" s="8" t="str">
        <f t="shared" si="500"/>
        <v/>
      </c>
      <c r="AE1372" s="9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>
        <v>21775624.640000001</v>
      </c>
      <c r="AR1372" s="7">
        <v>30021146.399999999</v>
      </c>
      <c r="AS1372" s="7">
        <v>11460675.27</v>
      </c>
      <c r="AT1372" s="7">
        <v>3312518.71</v>
      </c>
      <c r="AU1372" s="7">
        <v>26471487.120000001</v>
      </c>
      <c r="AV1372" s="7">
        <v>36585928.770000003</v>
      </c>
      <c r="AW1372" s="7">
        <v>13602843.619999999</v>
      </c>
      <c r="AX1372" s="7">
        <v>3106130.31</v>
      </c>
      <c r="AY1372" s="7"/>
      <c r="AZ1372" s="7"/>
      <c r="BA1372" s="7"/>
      <c r="BB1372" s="7"/>
      <c r="BC1372" s="7"/>
      <c r="BD1372" s="7"/>
      <c r="BE1372" s="7"/>
      <c r="BF1372" s="7"/>
    </row>
    <row r="1373" spans="1:58" hidden="1" x14ac:dyDescent="0.25">
      <c r="A1373" s="3" t="s">
        <v>250</v>
      </c>
      <c r="B1373" s="3" t="str">
        <f t="shared" si="510"/>
        <v>GO</v>
      </c>
      <c r="C1373" s="3" t="s">
        <v>1526</v>
      </c>
      <c r="D1373" s="3">
        <v>7</v>
      </c>
      <c r="E1373" s="11">
        <f t="shared" si="501"/>
        <v>0.28302898384515135</v>
      </c>
      <c r="F1373" s="11">
        <f t="shared" si="502"/>
        <v>0.71697101615484859</v>
      </c>
      <c r="G1373" s="7">
        <v>19.224355783073701</v>
      </c>
      <c r="H1373" s="11">
        <f t="shared" si="503"/>
        <v>0.27566611801425384</v>
      </c>
      <c r="I1373" s="7">
        <f t="shared" si="504"/>
        <v>-19705608.787625492</v>
      </c>
      <c r="J1373" s="7">
        <v>3918716.7800000003</v>
      </c>
      <c r="K1373" s="12">
        <v>0.13500000000000001</v>
      </c>
      <c r="L1373" s="7">
        <v>-207400.44</v>
      </c>
      <c r="M1373" s="10">
        <f t="shared" si="505"/>
        <v>5.2925600813641852E-2</v>
      </c>
      <c r="N1373" s="12">
        <f t="shared" si="506"/>
        <v>0.18792560081364185</v>
      </c>
      <c r="O1373" s="7">
        <f t="shared" si="507"/>
        <v>-1182336.5272575296</v>
      </c>
      <c r="P1373" s="11">
        <f t="shared" si="508"/>
        <v>0.30171522813075802</v>
      </c>
      <c r="Q1373" s="12">
        <f t="shared" si="509"/>
        <v>0.43671522813075803</v>
      </c>
      <c r="R1373" s="12">
        <f t="shared" si="511"/>
        <v>0.24878962731711618</v>
      </c>
      <c r="S1373" s="12">
        <f t="shared" si="512"/>
        <v>1.3238729914389404</v>
      </c>
      <c r="T1373" s="7">
        <f t="shared" si="494"/>
        <v>-27205145.690000005</v>
      </c>
      <c r="U1373" s="7">
        <f t="shared" si="495"/>
        <v>1048635.49</v>
      </c>
      <c r="V1373" s="7">
        <f t="shared" si="495"/>
        <v>19505300.949999999</v>
      </c>
      <c r="W1373" s="7">
        <f t="shared" si="495"/>
        <v>9393748.3100000005</v>
      </c>
      <c r="X1373" s="7">
        <f t="shared" si="496"/>
        <v>645268.07999999996</v>
      </c>
      <c r="Y1373" s="7" t="str">
        <f t="shared" si="497"/>
        <v/>
      </c>
      <c r="Z1373" s="7" t="str">
        <f t="shared" si="498"/>
        <v/>
      </c>
      <c r="AA1373" s="7" t="str">
        <f t="shared" si="499"/>
        <v/>
      </c>
      <c r="AB1373" s="7" t="str">
        <f t="shared" si="499"/>
        <v/>
      </c>
      <c r="AC1373" s="8" t="str">
        <f t="shared" si="500"/>
        <v/>
      </c>
      <c r="AE1373" s="9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>
        <v>973731.4</v>
      </c>
      <c r="AR1373" s="7">
        <v>12004128.02</v>
      </c>
      <c r="AS1373" s="7">
        <v>2675415.02</v>
      </c>
      <c r="AT1373" s="7">
        <v>41518.800000000003</v>
      </c>
      <c r="AU1373" s="7">
        <v>1035174.79</v>
      </c>
      <c r="AV1373" s="7">
        <v>15210079.460000001</v>
      </c>
      <c r="AW1373" s="7">
        <v>7216098.8799999999</v>
      </c>
      <c r="AX1373" s="7">
        <v>70245.84</v>
      </c>
      <c r="AY1373" s="7">
        <v>1048635.49</v>
      </c>
      <c r="AZ1373" s="7">
        <v>19505300.949999999</v>
      </c>
      <c r="BA1373" s="7">
        <v>9393748.3100000005</v>
      </c>
      <c r="BB1373" s="7">
        <v>645268.07999999996</v>
      </c>
      <c r="BC1373" s="7"/>
      <c r="BD1373" s="7"/>
      <c r="BE1373" s="7"/>
      <c r="BF1373" s="7"/>
    </row>
    <row r="1374" spans="1:58" hidden="1" x14ac:dyDescent="0.25">
      <c r="A1374" s="3" t="s">
        <v>32</v>
      </c>
      <c r="B1374" s="3" t="str">
        <f t="shared" si="510"/>
        <v>AL</v>
      </c>
      <c r="C1374" s="3" t="s">
        <v>1528</v>
      </c>
      <c r="D1374" s="3">
        <v>6</v>
      </c>
      <c r="E1374" s="11">
        <f t="shared" si="501"/>
        <v>0.55198619548317429</v>
      </c>
      <c r="F1374" s="11">
        <f t="shared" si="502"/>
        <v>0.44801380451682571</v>
      </c>
      <c r="G1374" s="7">
        <v>21.093161752189076</v>
      </c>
      <c r="H1374" s="11">
        <f t="shared" si="503"/>
        <v>0.18900055291774043</v>
      </c>
      <c r="I1374" s="7">
        <f t="shared" si="504"/>
        <v>-52233059.389546588</v>
      </c>
      <c r="J1374" s="7">
        <v>11588312.300000001</v>
      </c>
      <c r="K1374" s="12">
        <v>0.11</v>
      </c>
      <c r="L1374" s="7">
        <v>-1983919.07</v>
      </c>
      <c r="M1374" s="10">
        <f t="shared" si="505"/>
        <v>0.1712000003658859</v>
      </c>
      <c r="N1374" s="12">
        <f t="shared" si="506"/>
        <v>0.28120000036588588</v>
      </c>
      <c r="O1374" s="7">
        <f t="shared" si="507"/>
        <v>-3133983.563372795</v>
      </c>
      <c r="P1374" s="11">
        <f t="shared" si="508"/>
        <v>0.27044348497345855</v>
      </c>
      <c r="Q1374" s="12">
        <f t="shared" si="509"/>
        <v>0.38044348497345853</v>
      </c>
      <c r="R1374" s="12">
        <f t="shared" si="511"/>
        <v>9.9243484607572652E-2</v>
      </c>
      <c r="S1374" s="12">
        <f t="shared" si="512"/>
        <v>0.35292846542831113</v>
      </c>
      <c r="T1374" s="7">
        <f t="shared" si="494"/>
        <v>-64405789.149999999</v>
      </c>
      <c r="U1374" s="7">
        <f t="shared" si="495"/>
        <v>5763979.8700000001</v>
      </c>
      <c r="V1374" s="7">
        <f t="shared" si="495"/>
        <v>28854682.629999999</v>
      </c>
      <c r="W1374" s="7">
        <f t="shared" si="495"/>
        <v>41315086.390000001</v>
      </c>
      <c r="X1374" s="7">
        <f t="shared" si="496"/>
        <v>0</v>
      </c>
      <c r="Y1374" s="7" t="str">
        <f t="shared" si="497"/>
        <v/>
      </c>
      <c r="Z1374" s="7" t="str">
        <f t="shared" si="498"/>
        <v/>
      </c>
      <c r="AA1374" s="7" t="str">
        <f t="shared" si="499"/>
        <v/>
      </c>
      <c r="AB1374" s="7" t="str">
        <f t="shared" si="499"/>
        <v/>
      </c>
      <c r="AC1374" s="8" t="str">
        <f t="shared" si="500"/>
        <v/>
      </c>
      <c r="AE1374" s="9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>
        <v>5763979.8700000001</v>
      </c>
      <c r="AR1374" s="7">
        <v>28854682.629999999</v>
      </c>
      <c r="AS1374" s="7">
        <v>41315086.390000001</v>
      </c>
      <c r="AT1374" s="7">
        <v>0</v>
      </c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</row>
    <row r="1375" spans="1:58" hidden="1" x14ac:dyDescent="0.25">
      <c r="A1375" s="3" t="s">
        <v>1483</v>
      </c>
      <c r="B1375" s="3" t="str">
        <f t="shared" si="510"/>
        <v>SP</v>
      </c>
      <c r="C1375" s="3" t="s">
        <v>1530</v>
      </c>
      <c r="D1375" s="3">
        <v>5</v>
      </c>
      <c r="E1375" s="11">
        <f t="shared" si="501"/>
        <v>0.47905372218469366</v>
      </c>
      <c r="F1375" s="11">
        <f t="shared" si="502"/>
        <v>0.52094627781530634</v>
      </c>
      <c r="G1375" s="7">
        <v>26.977782302279309</v>
      </c>
      <c r="H1375" s="11">
        <f t="shared" si="503"/>
        <v>0.28107950548168104</v>
      </c>
      <c r="I1375" s="7">
        <f t="shared" si="504"/>
        <v>-162615912.17208296</v>
      </c>
      <c r="J1375" s="7">
        <v>50801000</v>
      </c>
      <c r="K1375" s="12">
        <v>0.11</v>
      </c>
      <c r="L1375" s="7">
        <v>-1016020</v>
      </c>
      <c r="M1375" s="10">
        <f t="shared" si="505"/>
        <v>0.02</v>
      </c>
      <c r="N1375" s="12">
        <f t="shared" si="506"/>
        <v>0.13</v>
      </c>
      <c r="O1375" s="7">
        <f t="shared" si="507"/>
        <v>-9756954.730324978</v>
      </c>
      <c r="P1375" s="11">
        <f t="shared" si="508"/>
        <v>0.1920622572454278</v>
      </c>
      <c r="Q1375" s="12">
        <f t="shared" si="509"/>
        <v>0.30206225724542779</v>
      </c>
      <c r="R1375" s="12">
        <f t="shared" si="511"/>
        <v>0.17206225724542779</v>
      </c>
      <c r="S1375" s="12">
        <f t="shared" si="512"/>
        <v>1.3235558249648292</v>
      </c>
      <c r="T1375" s="7">
        <f t="shared" si="494"/>
        <v>-226194570.07000002</v>
      </c>
      <c r="U1375" s="7">
        <f t="shared" si="495"/>
        <v>67699621.069999993</v>
      </c>
      <c r="V1375" s="7">
        <f t="shared" si="495"/>
        <v>117835219.34</v>
      </c>
      <c r="W1375" s="7">
        <f t="shared" si="495"/>
        <v>176058971.80000001</v>
      </c>
      <c r="X1375" s="7">
        <f t="shared" si="496"/>
        <v>0</v>
      </c>
      <c r="Y1375" s="7" t="str">
        <f t="shared" si="497"/>
        <v/>
      </c>
      <c r="Z1375" s="7" t="str">
        <f t="shared" si="498"/>
        <v/>
      </c>
      <c r="AA1375" s="7" t="str">
        <f t="shared" si="499"/>
        <v/>
      </c>
      <c r="AB1375" s="7" t="str">
        <f t="shared" si="499"/>
        <v/>
      </c>
      <c r="AC1375" s="8" t="str">
        <f t="shared" si="500"/>
        <v/>
      </c>
      <c r="AE1375" s="9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>
        <v>22056748.890000001</v>
      </c>
      <c r="AR1375" s="7">
        <v>132183365.22</v>
      </c>
      <c r="AS1375" s="7">
        <v>129094503.03</v>
      </c>
      <c r="AT1375" s="7">
        <v>10587686.050000001</v>
      </c>
      <c r="AU1375" s="7">
        <v>25362162.739999998</v>
      </c>
      <c r="AV1375" s="7">
        <v>72532055.790000007</v>
      </c>
      <c r="AW1375" s="7">
        <v>138967850.5</v>
      </c>
      <c r="AX1375" s="7">
        <v>9915126.8499999996</v>
      </c>
      <c r="AY1375" s="7">
        <v>67699621.069999993</v>
      </c>
      <c r="AZ1375" s="7">
        <v>117835219.34</v>
      </c>
      <c r="BA1375" s="7">
        <v>176058971.80000001</v>
      </c>
      <c r="BB1375" s="7">
        <v>0</v>
      </c>
      <c r="BC1375" s="7"/>
      <c r="BD1375" s="7"/>
      <c r="BE1375" s="7"/>
      <c r="BF1375" s="7"/>
    </row>
    <row r="1376" spans="1:58" hidden="1" x14ac:dyDescent="0.25">
      <c r="A1376" s="3" t="s">
        <v>1484</v>
      </c>
      <c r="B1376" s="3" t="str">
        <f t="shared" si="510"/>
        <v>SP</v>
      </c>
      <c r="C1376" s="3" t="s">
        <v>1530</v>
      </c>
      <c r="D1376" s="3">
        <v>6</v>
      </c>
      <c r="E1376" s="11">
        <f t="shared" si="501"/>
        <v>0.60302491714640072</v>
      </c>
      <c r="F1376" s="11">
        <f t="shared" si="502"/>
        <v>0.39697508285359928</v>
      </c>
      <c r="G1376" s="7">
        <v>10.815505210803684</v>
      </c>
      <c r="H1376" s="11">
        <f t="shared" si="503"/>
        <v>8.5869721543246541E-2</v>
      </c>
      <c r="I1376" s="7">
        <f t="shared" si="504"/>
        <v>-52683281.626693822</v>
      </c>
      <c r="J1376" s="7">
        <v>18626920.209999997</v>
      </c>
      <c r="K1376" s="12">
        <v>0.16</v>
      </c>
      <c r="L1376" s="7">
        <v>-846629.71</v>
      </c>
      <c r="M1376" s="10">
        <f t="shared" si="505"/>
        <v>4.5451942696650448E-2</v>
      </c>
      <c r="N1376" s="12">
        <f t="shared" si="506"/>
        <v>0.20545194269665046</v>
      </c>
      <c r="O1376" s="7">
        <f t="shared" si="507"/>
        <v>-3160996.8976016291</v>
      </c>
      <c r="P1376" s="11">
        <f t="shared" si="508"/>
        <v>0.16970045836695136</v>
      </c>
      <c r="Q1376" s="12">
        <f t="shared" si="509"/>
        <v>0.32970045836695139</v>
      </c>
      <c r="R1376" s="12">
        <f t="shared" si="511"/>
        <v>0.12424851567030093</v>
      </c>
      <c r="S1376" s="12">
        <f t="shared" si="512"/>
        <v>0.60475707379293908</v>
      </c>
      <c r="T1376" s="7">
        <f t="shared" si="494"/>
        <v>-57632137.200000003</v>
      </c>
      <c r="U1376" s="7">
        <f t="shared" si="495"/>
        <v>28116534.530000001</v>
      </c>
      <c r="V1376" s="7">
        <f t="shared" si="495"/>
        <v>22878522.440000001</v>
      </c>
      <c r="W1376" s="7">
        <f t="shared" si="495"/>
        <v>62870149.289999999</v>
      </c>
      <c r="X1376" s="7">
        <f t="shared" si="496"/>
        <v>0</v>
      </c>
      <c r="Y1376" s="7" t="str">
        <f t="shared" si="497"/>
        <v/>
      </c>
      <c r="Z1376" s="7" t="str">
        <f t="shared" si="498"/>
        <v/>
      </c>
      <c r="AA1376" s="7" t="str">
        <f t="shared" si="499"/>
        <v/>
      </c>
      <c r="AB1376" s="7" t="str">
        <f t="shared" si="499"/>
        <v/>
      </c>
      <c r="AC1376" s="8" t="str">
        <f t="shared" si="500"/>
        <v/>
      </c>
      <c r="AE1376" s="9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>
        <v>18546059.710000001</v>
      </c>
      <c r="AR1376" s="7">
        <v>22848837.510000002</v>
      </c>
      <c r="AS1376" s="7">
        <v>16563976.24</v>
      </c>
      <c r="AT1376" s="7">
        <v>0</v>
      </c>
      <c r="AU1376" s="7">
        <v>18198489.350000001</v>
      </c>
      <c r="AV1376" s="7">
        <v>31860027.050000001</v>
      </c>
      <c r="AW1376" s="7">
        <v>53136772.950000003</v>
      </c>
      <c r="AX1376" s="7">
        <v>0</v>
      </c>
      <c r="AY1376" s="7">
        <v>28116534.530000001</v>
      </c>
      <c r="AZ1376" s="7">
        <v>22878522.440000001</v>
      </c>
      <c r="BA1376" s="7">
        <v>62870149.289999999</v>
      </c>
      <c r="BB1376" s="7">
        <v>0</v>
      </c>
      <c r="BC1376" s="7"/>
      <c r="BD1376" s="7"/>
      <c r="BE1376" s="7"/>
      <c r="BF1376" s="7"/>
    </row>
    <row r="1377" spans="1:58" hidden="1" x14ac:dyDescent="0.25">
      <c r="A1377" s="3" t="s">
        <v>1485</v>
      </c>
      <c r="B1377" s="3" t="str">
        <f t="shared" si="510"/>
        <v>SP</v>
      </c>
      <c r="C1377" s="3" t="s">
        <v>1530</v>
      </c>
      <c r="D1377" s="3">
        <v>6</v>
      </c>
      <c r="E1377" s="11">
        <f t="shared" si="501"/>
        <v>0</v>
      </c>
      <c r="F1377" s="11">
        <f t="shared" si="502"/>
        <v>1</v>
      </c>
      <c r="G1377" s="7">
        <v>21.499065856562115</v>
      </c>
      <c r="H1377" s="11">
        <f t="shared" si="503"/>
        <v>0.42998131713124232</v>
      </c>
      <c r="I1377" s="7">
        <f t="shared" si="504"/>
        <v>-2459491.8398301564</v>
      </c>
      <c r="J1377" s="7">
        <v>14579288.23</v>
      </c>
      <c r="K1377" s="12">
        <v>0.13570000000000002</v>
      </c>
      <c r="L1377" s="7">
        <v>-437446.66</v>
      </c>
      <c r="M1377" s="10">
        <f t="shared" si="505"/>
        <v>3.0004665049413043E-2</v>
      </c>
      <c r="N1377" s="12">
        <f t="shared" si="506"/>
        <v>0.16570466504941306</v>
      </c>
      <c r="O1377" s="7">
        <f t="shared" si="507"/>
        <v>-147569.51038980938</v>
      </c>
      <c r="P1377" s="11">
        <f t="shared" si="508"/>
        <v>1.0121859727428503E-2</v>
      </c>
      <c r="Q1377" s="12">
        <f t="shared" si="509"/>
        <v>0.1458218597274285</v>
      </c>
      <c r="R1377" s="12">
        <f t="shared" si="511"/>
        <v>-1.9882805321984554E-2</v>
      </c>
      <c r="S1377" s="12">
        <f t="shared" si="512"/>
        <v>-0.11998941198218838</v>
      </c>
      <c r="T1377" s="7">
        <f t="shared" si="494"/>
        <v>-4314756.5399999972</v>
      </c>
      <c r="U1377" s="7">
        <f t="shared" si="495"/>
        <v>40932956.670000002</v>
      </c>
      <c r="V1377" s="7">
        <f t="shared" si="495"/>
        <v>29213139.27</v>
      </c>
      <c r="W1377" s="7">
        <f t="shared" si="495"/>
        <v>16034573.939999999</v>
      </c>
      <c r="X1377" s="7">
        <f t="shared" si="496"/>
        <v>0</v>
      </c>
      <c r="Y1377" s="7" t="str">
        <f t="shared" si="497"/>
        <v/>
      </c>
      <c r="Z1377" s="7" t="str">
        <f t="shared" si="498"/>
        <v/>
      </c>
      <c r="AA1377" s="7" t="str">
        <f t="shared" si="499"/>
        <v/>
      </c>
      <c r="AB1377" s="7" t="str">
        <f t="shared" si="499"/>
        <v/>
      </c>
      <c r="AC1377" s="8" t="str">
        <f t="shared" si="500"/>
        <v/>
      </c>
      <c r="AE1377" s="9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>
        <v>28473677.34</v>
      </c>
      <c r="AR1377" s="7">
        <v>23496631.780000001</v>
      </c>
      <c r="AS1377" s="7">
        <v>11319254.98</v>
      </c>
      <c r="AT1377" s="7">
        <v>0</v>
      </c>
      <c r="AU1377" s="7">
        <v>33724154.390000001</v>
      </c>
      <c r="AV1377" s="7">
        <v>23995643.899999999</v>
      </c>
      <c r="AW1377" s="7">
        <v>14329779.74</v>
      </c>
      <c r="AX1377" s="7">
        <v>0</v>
      </c>
      <c r="AY1377" s="7">
        <v>40932956.670000002</v>
      </c>
      <c r="AZ1377" s="7">
        <v>29213139.27</v>
      </c>
      <c r="BA1377" s="7">
        <v>16034573.939999999</v>
      </c>
      <c r="BB1377" s="7">
        <v>0</v>
      </c>
      <c r="BC1377" s="7"/>
      <c r="BD1377" s="7"/>
      <c r="BE1377" s="7"/>
      <c r="BF1377" s="7"/>
    </row>
    <row r="1378" spans="1:58" hidden="1" x14ac:dyDescent="0.25">
      <c r="A1378" s="3" t="s">
        <v>1486</v>
      </c>
      <c r="B1378" s="3" t="str">
        <f t="shared" si="510"/>
        <v>SP</v>
      </c>
      <c r="C1378" s="3" t="s">
        <v>1530</v>
      </c>
      <c r="D1378" s="3">
        <v>4</v>
      </c>
      <c r="E1378" s="11">
        <f t="shared" si="501"/>
        <v>0</v>
      </c>
      <c r="F1378" s="11">
        <f t="shared" si="502"/>
        <v>1</v>
      </c>
      <c r="G1378" s="7">
        <v>6.6845706746490672</v>
      </c>
      <c r="H1378" s="11">
        <f t="shared" si="503"/>
        <v>0.13369141349298133</v>
      </c>
      <c r="I1378" s="7">
        <f t="shared" si="504"/>
        <v>-85846072.032555237</v>
      </c>
      <c r="J1378" s="7">
        <v>87246468.728571415</v>
      </c>
      <c r="K1378" s="12">
        <v>0.11</v>
      </c>
      <c r="L1378" s="7">
        <v>-3950548.59</v>
      </c>
      <c r="M1378" s="10">
        <f t="shared" si="505"/>
        <v>4.52803264999799E-2</v>
      </c>
      <c r="N1378" s="12">
        <f t="shared" si="506"/>
        <v>0.15528032649997991</v>
      </c>
      <c r="O1378" s="7">
        <f t="shared" si="507"/>
        <v>-5150764.3219533144</v>
      </c>
      <c r="P1378" s="11">
        <f t="shared" si="508"/>
        <v>5.9036937506062585E-2</v>
      </c>
      <c r="Q1378" s="12">
        <f t="shared" si="509"/>
        <v>0.16903693750606258</v>
      </c>
      <c r="R1378" s="12">
        <f t="shared" si="511"/>
        <v>1.3756611006082664E-2</v>
      </c>
      <c r="S1378" s="12">
        <f t="shared" si="512"/>
        <v>8.8592105105371743E-2</v>
      </c>
      <c r="T1378" s="7">
        <f t="shared" si="494"/>
        <v>-99094102.689999983</v>
      </c>
      <c r="U1378" s="7">
        <f t="shared" si="495"/>
        <v>173295248.24000001</v>
      </c>
      <c r="V1378" s="7">
        <f t="shared" si="495"/>
        <v>195828282.34999999</v>
      </c>
      <c r="W1378" s="7">
        <f t="shared" si="495"/>
        <v>76561068.579999998</v>
      </c>
      <c r="X1378" s="7">
        <f t="shared" si="496"/>
        <v>0</v>
      </c>
      <c r="Y1378" s="7" t="str">
        <f t="shared" si="497"/>
        <v/>
      </c>
      <c r="Z1378" s="7" t="str">
        <f t="shared" si="498"/>
        <v/>
      </c>
      <c r="AA1378" s="7" t="str">
        <f t="shared" si="499"/>
        <v/>
      </c>
      <c r="AB1378" s="7" t="str">
        <f t="shared" si="499"/>
        <v/>
      </c>
      <c r="AC1378" s="8" t="str">
        <f t="shared" si="500"/>
        <v/>
      </c>
      <c r="AE1378" s="9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>
        <v>104527430.12</v>
      </c>
      <c r="AR1378" s="7">
        <v>151204918.13999999</v>
      </c>
      <c r="AS1378" s="7">
        <v>26350099.23</v>
      </c>
      <c r="AT1378" s="7">
        <v>0</v>
      </c>
      <c r="AU1378" s="7">
        <v>137203408.75</v>
      </c>
      <c r="AV1378" s="7">
        <v>185381421.30000001</v>
      </c>
      <c r="AW1378" s="7">
        <v>40739911.359999999</v>
      </c>
      <c r="AX1378" s="7">
        <v>0</v>
      </c>
      <c r="AY1378" s="7">
        <v>173295248.24000001</v>
      </c>
      <c r="AZ1378" s="7">
        <v>195828282.34999999</v>
      </c>
      <c r="BA1378" s="7">
        <v>76561068.579999998</v>
      </c>
      <c r="BB1378" s="7">
        <v>0</v>
      </c>
      <c r="BC1378" s="7"/>
      <c r="BD1378" s="7"/>
      <c r="BE1378" s="7"/>
      <c r="BF1378" s="7"/>
    </row>
    <row r="1379" spans="1:58" hidden="1" x14ac:dyDescent="0.25">
      <c r="A1379" s="3" t="s">
        <v>86</v>
      </c>
      <c r="B1379" s="3" t="str">
        <f t="shared" si="510"/>
        <v>CE</v>
      </c>
      <c r="C1379" s="3" t="s">
        <v>1528</v>
      </c>
      <c r="D1379" s="3">
        <v>5</v>
      </c>
      <c r="E1379" s="11">
        <f t="shared" si="501"/>
        <v>0.37762382743225259</v>
      </c>
      <c r="F1379" s="11">
        <f t="shared" si="502"/>
        <v>0.62237617256774747</v>
      </c>
      <c r="G1379" s="7">
        <v>29.186397154784739</v>
      </c>
      <c r="H1379" s="11">
        <f t="shared" si="503"/>
        <v>0.36329836304474239</v>
      </c>
      <c r="I1379" s="7">
        <f t="shared" si="504"/>
        <v>-112914702.87135926</v>
      </c>
      <c r="J1379" s="7">
        <v>34373467.811999992</v>
      </c>
      <c r="K1379" s="12">
        <v>0.1195</v>
      </c>
      <c r="L1379" s="7">
        <v>-12591781.4</v>
      </c>
      <c r="M1379" s="10">
        <f t="shared" si="505"/>
        <v>0.36632269600695133</v>
      </c>
      <c r="N1379" s="12">
        <f t="shared" si="506"/>
        <v>0.48582269600695133</v>
      </c>
      <c r="O1379" s="7">
        <f t="shared" si="507"/>
        <v>-6774882.1722815549</v>
      </c>
      <c r="P1379" s="11">
        <f t="shared" si="508"/>
        <v>0.19709626649646333</v>
      </c>
      <c r="Q1379" s="12">
        <f t="shared" si="509"/>
        <v>0.31659626649646333</v>
      </c>
      <c r="R1379" s="12">
        <f t="shared" si="511"/>
        <v>-0.169226429510488</v>
      </c>
      <c r="S1379" s="12">
        <f t="shared" si="512"/>
        <v>-0.3483296085205263</v>
      </c>
      <c r="T1379" s="7">
        <f t="shared" si="494"/>
        <v>-177343195.49000001</v>
      </c>
      <c r="U1379" s="7">
        <f t="shared" si="495"/>
        <v>2774238.34</v>
      </c>
      <c r="V1379" s="7">
        <f t="shared" si="495"/>
        <v>110374179.23999999</v>
      </c>
      <c r="W1379" s="7">
        <f t="shared" si="495"/>
        <v>69743254.590000004</v>
      </c>
      <c r="X1379" s="7">
        <f t="shared" si="496"/>
        <v>0</v>
      </c>
      <c r="Y1379" s="7" t="str">
        <f t="shared" si="497"/>
        <v/>
      </c>
      <c r="Z1379" s="7" t="str">
        <f t="shared" si="498"/>
        <v/>
      </c>
      <c r="AA1379" s="7" t="str">
        <f t="shared" si="499"/>
        <v/>
      </c>
      <c r="AB1379" s="7" t="str">
        <f t="shared" si="499"/>
        <v/>
      </c>
      <c r="AC1379" s="8" t="str">
        <f t="shared" si="500"/>
        <v/>
      </c>
      <c r="AE1379" s="9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>
        <v>2801832.78</v>
      </c>
      <c r="AR1379" s="7">
        <v>62568064.399999999</v>
      </c>
      <c r="AS1379" s="7">
        <v>34618632.25</v>
      </c>
      <c r="AT1379" s="7">
        <v>0</v>
      </c>
      <c r="AU1379" s="7">
        <v>4039480.48</v>
      </c>
      <c r="AV1379" s="7">
        <v>59514435.299999997</v>
      </c>
      <c r="AW1379" s="7">
        <v>48133122.039999999</v>
      </c>
      <c r="AX1379" s="7">
        <v>0</v>
      </c>
      <c r="AY1379" s="7">
        <v>2774238.34</v>
      </c>
      <c r="AZ1379" s="7">
        <v>110374179.23999999</v>
      </c>
      <c r="BA1379" s="7">
        <v>69743254.590000004</v>
      </c>
      <c r="BB1379" s="7">
        <v>0</v>
      </c>
      <c r="BC1379" s="7"/>
      <c r="BD1379" s="7"/>
      <c r="BE1379" s="7"/>
      <c r="BF1379" s="7"/>
    </row>
    <row r="1380" spans="1:58" hidden="1" x14ac:dyDescent="0.25">
      <c r="A1380" s="3" t="s">
        <v>1487</v>
      </c>
      <c r="B1380" s="3" t="str">
        <f t="shared" si="510"/>
        <v>SP</v>
      </c>
      <c r="C1380" s="3" t="s">
        <v>1530</v>
      </c>
      <c r="D1380" s="3">
        <v>4</v>
      </c>
      <c r="E1380" s="11">
        <f t="shared" si="501"/>
        <v>0.51552229258276572</v>
      </c>
      <c r="F1380" s="11">
        <f t="shared" si="502"/>
        <v>0.48447770741723428</v>
      </c>
      <c r="G1380" s="7">
        <v>7.0148123413566195</v>
      </c>
      <c r="H1380" s="11">
        <f t="shared" si="503"/>
        <v>6.7970404022051525E-2</v>
      </c>
      <c r="I1380" s="7">
        <f t="shared" si="504"/>
        <v>-1457847134.9330204</v>
      </c>
      <c r="J1380" s="7">
        <v>325552635.2485714</v>
      </c>
      <c r="K1380" s="12">
        <v>0.11</v>
      </c>
      <c r="L1380" s="7">
        <v>-42608395.109999999</v>
      </c>
      <c r="M1380" s="10">
        <f t="shared" si="505"/>
        <v>0.13088020337315631</v>
      </c>
      <c r="N1380" s="12">
        <f t="shared" si="506"/>
        <v>0.2408802033731563</v>
      </c>
      <c r="O1380" s="7">
        <f t="shared" si="507"/>
        <v>-87470828.095981225</v>
      </c>
      <c r="P1380" s="11">
        <f t="shared" si="508"/>
        <v>0.26868413468437763</v>
      </c>
      <c r="Q1380" s="12">
        <f t="shared" si="509"/>
        <v>0.37868413468437762</v>
      </c>
      <c r="R1380" s="12">
        <f t="shared" si="511"/>
        <v>0.13780393131122132</v>
      </c>
      <c r="S1380" s="12">
        <f t="shared" si="512"/>
        <v>0.57208491765404323</v>
      </c>
      <c r="T1380" s="7">
        <f t="shared" si="494"/>
        <v>-1564163993.5300002</v>
      </c>
      <c r="U1380" s="7">
        <f t="shared" si="495"/>
        <v>252391758.16999999</v>
      </c>
      <c r="V1380" s="7">
        <f t="shared" si="495"/>
        <v>757802585.61000001</v>
      </c>
      <c r="W1380" s="7">
        <f t="shared" si="495"/>
        <v>1138997972.1300001</v>
      </c>
      <c r="X1380" s="7">
        <f t="shared" si="496"/>
        <v>80244806.040000007</v>
      </c>
      <c r="Y1380" s="7" t="str">
        <f t="shared" si="497"/>
        <v/>
      </c>
      <c r="Z1380" s="7" t="str">
        <f t="shared" si="498"/>
        <v/>
      </c>
      <c r="AA1380" s="7" t="str">
        <f t="shared" si="499"/>
        <v/>
      </c>
      <c r="AB1380" s="7" t="str">
        <f t="shared" si="499"/>
        <v/>
      </c>
      <c r="AC1380" s="8" t="str">
        <f t="shared" si="500"/>
        <v/>
      </c>
      <c r="AE1380" s="9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>
        <v>154079782.94</v>
      </c>
      <c r="AR1380" s="7">
        <v>790848786.15999997</v>
      </c>
      <c r="AS1380" s="7">
        <v>960986078.25999999</v>
      </c>
      <c r="AT1380" s="7">
        <v>17770730.350000001</v>
      </c>
      <c r="AU1380" s="7">
        <v>221351415.38</v>
      </c>
      <c r="AV1380" s="7">
        <v>934958743.21000004</v>
      </c>
      <c r="AW1380" s="7">
        <v>988383226.01999998</v>
      </c>
      <c r="AX1380" s="7">
        <v>0</v>
      </c>
      <c r="AY1380" s="7">
        <v>252391758.16999999</v>
      </c>
      <c r="AZ1380" s="7">
        <v>757802585.61000001</v>
      </c>
      <c r="BA1380" s="7">
        <v>1138997972.1300001</v>
      </c>
      <c r="BB1380" s="7">
        <v>80244806.040000007</v>
      </c>
      <c r="BC1380" s="7"/>
      <c r="BD1380" s="7"/>
      <c r="BE1380" s="7"/>
      <c r="BF1380" s="7"/>
    </row>
    <row r="1381" spans="1:58" hidden="1" x14ac:dyDescent="0.25">
      <c r="A1381" s="3" t="s">
        <v>865</v>
      </c>
      <c r="B1381" s="3" t="str">
        <f t="shared" si="510"/>
        <v>PR</v>
      </c>
      <c r="C1381" s="3" t="s">
        <v>1529</v>
      </c>
      <c r="D1381" s="3">
        <v>5</v>
      </c>
      <c r="E1381" s="11">
        <f t="shared" si="501"/>
        <v>0.35641862212885178</v>
      </c>
      <c r="F1381" s="11">
        <f t="shared" si="502"/>
        <v>0.64358137787114822</v>
      </c>
      <c r="G1381" s="7">
        <v>19.588607690385299</v>
      </c>
      <c r="H1381" s="11">
        <f t="shared" si="503"/>
        <v>0.25213726255911079</v>
      </c>
      <c r="I1381" s="7">
        <f t="shared" si="504"/>
        <v>-78622803.073276237</v>
      </c>
      <c r="J1381" s="7">
        <v>62438336.479999997</v>
      </c>
      <c r="K1381" s="12">
        <v>0.11</v>
      </c>
      <c r="L1381" s="7">
        <v>-12081818.109999999</v>
      </c>
      <c r="M1381" s="10">
        <f t="shared" si="505"/>
        <v>0.19350000001793768</v>
      </c>
      <c r="N1381" s="12">
        <f t="shared" si="506"/>
        <v>0.3035000000179377</v>
      </c>
      <c r="O1381" s="7">
        <f t="shared" si="507"/>
        <v>-4717368.1843965743</v>
      </c>
      <c r="P1381" s="11">
        <f t="shared" si="508"/>
        <v>7.5552432212982218E-2</v>
      </c>
      <c r="Q1381" s="12">
        <f t="shared" si="509"/>
        <v>0.18555243221298223</v>
      </c>
      <c r="R1381" s="12">
        <f t="shared" si="511"/>
        <v>-0.11794756780495547</v>
      </c>
      <c r="S1381" s="12">
        <f t="shared" si="512"/>
        <v>-0.38862460559467693</v>
      </c>
      <c r="T1381" s="7">
        <f t="shared" si="494"/>
        <v>-105129991.28999999</v>
      </c>
      <c r="U1381" s="7">
        <f t="shared" si="495"/>
        <v>112602861.09</v>
      </c>
      <c r="V1381" s="7">
        <f t="shared" si="495"/>
        <v>67659704.650000006</v>
      </c>
      <c r="W1381" s="7">
        <f t="shared" si="495"/>
        <v>150073147.72999999</v>
      </c>
      <c r="X1381" s="7">
        <f t="shared" si="496"/>
        <v>0</v>
      </c>
      <c r="Y1381" s="7" t="str">
        <f t="shared" si="497"/>
        <v/>
      </c>
      <c r="Z1381" s="7" t="str">
        <f t="shared" si="498"/>
        <v/>
      </c>
      <c r="AA1381" s="7" t="str">
        <f t="shared" si="499"/>
        <v/>
      </c>
      <c r="AB1381" s="7" t="str">
        <f t="shared" si="499"/>
        <v/>
      </c>
      <c r="AC1381" s="8" t="str">
        <f t="shared" si="500"/>
        <v/>
      </c>
      <c r="AE1381" s="9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>
        <v>63139087.57</v>
      </c>
      <c r="AR1381" s="7">
        <v>107600054.18000001</v>
      </c>
      <c r="AS1381" s="7">
        <v>96244495.709999993</v>
      </c>
      <c r="AT1381" s="7">
        <v>0</v>
      </c>
      <c r="AU1381" s="7">
        <v>84120828.799999997</v>
      </c>
      <c r="AV1381" s="7">
        <v>97854472.099999994</v>
      </c>
      <c r="AW1381" s="7">
        <v>114810579.78</v>
      </c>
      <c r="AX1381" s="7">
        <v>0</v>
      </c>
      <c r="AY1381" s="7">
        <v>112602861.09</v>
      </c>
      <c r="AZ1381" s="7">
        <v>67659704.650000006</v>
      </c>
      <c r="BA1381" s="7">
        <v>150073147.72999999</v>
      </c>
      <c r="BB1381" s="7">
        <v>0</v>
      </c>
      <c r="BC1381" s="7"/>
      <c r="BD1381" s="7"/>
      <c r="BE1381" s="7"/>
      <c r="BF1381" s="7"/>
    </row>
    <row r="1382" spans="1:58" hidden="1" x14ac:dyDescent="0.25">
      <c r="A1382" s="3" t="s">
        <v>950</v>
      </c>
      <c r="B1382" s="3" t="str">
        <f t="shared" si="510"/>
        <v>RN</v>
      </c>
      <c r="C1382" s="3" t="s">
        <v>1528</v>
      </c>
      <c r="D1382" s="3">
        <v>7</v>
      </c>
      <c r="E1382" s="11">
        <f t="shared" si="501"/>
        <v>0</v>
      </c>
      <c r="F1382" s="11">
        <f t="shared" si="502"/>
        <v>1</v>
      </c>
      <c r="G1382" s="7">
        <v>37.904809046254094</v>
      </c>
      <c r="H1382" s="11">
        <f t="shared" si="503"/>
        <v>0.75809618092508191</v>
      </c>
      <c r="I1382" s="7">
        <f t="shared" si="504"/>
        <v>-5492428.979475705</v>
      </c>
      <c r="J1382" s="7">
        <v>3552294.67</v>
      </c>
      <c r="K1382" s="12">
        <v>0.11470000000000001</v>
      </c>
      <c r="L1382" s="7">
        <v>-100885.17</v>
      </c>
      <c r="M1382" s="10">
        <f t="shared" si="505"/>
        <v>2.840000038622922E-2</v>
      </c>
      <c r="N1382" s="12">
        <f t="shared" si="506"/>
        <v>0.14310000038622922</v>
      </c>
      <c r="O1382" s="7">
        <f t="shared" si="507"/>
        <v>-329545.7387685423</v>
      </c>
      <c r="P1382" s="11">
        <f t="shared" si="508"/>
        <v>9.27698204632732E-2</v>
      </c>
      <c r="Q1382" s="12">
        <f t="shared" si="509"/>
        <v>0.20746982046327322</v>
      </c>
      <c r="R1382" s="12">
        <f t="shared" si="511"/>
        <v>6.4369820077044004E-2</v>
      </c>
      <c r="S1382" s="12">
        <f t="shared" si="512"/>
        <v>0.4498240384577834</v>
      </c>
      <c r="T1382" s="7">
        <f t="shared" si="494"/>
        <v>-22705011.439999998</v>
      </c>
      <c r="U1382" s="7">
        <f t="shared" si="495"/>
        <v>466497.01</v>
      </c>
      <c r="V1382" s="7">
        <f t="shared" si="495"/>
        <v>23171508.449999999</v>
      </c>
      <c r="W1382" s="7">
        <f t="shared" si="495"/>
        <v>0</v>
      </c>
      <c r="X1382" s="7">
        <f t="shared" si="496"/>
        <v>0</v>
      </c>
      <c r="Y1382" s="7" t="str">
        <f t="shared" si="497"/>
        <v/>
      </c>
      <c r="Z1382" s="7" t="str">
        <f t="shared" si="498"/>
        <v/>
      </c>
      <c r="AA1382" s="7" t="str">
        <f t="shared" si="499"/>
        <v/>
      </c>
      <c r="AB1382" s="7" t="str">
        <f t="shared" si="499"/>
        <v/>
      </c>
      <c r="AC1382" s="8" t="str">
        <f t="shared" si="500"/>
        <v/>
      </c>
      <c r="AE1382" s="9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>
        <v>466497.01</v>
      </c>
      <c r="AR1382" s="7">
        <v>23171508.449999999</v>
      </c>
      <c r="AS1382" s="7">
        <v>0</v>
      </c>
      <c r="AT1382" s="7">
        <v>0</v>
      </c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</row>
    <row r="1383" spans="1:58" hidden="1" x14ac:dyDescent="0.25">
      <c r="A1383" s="3" t="s">
        <v>1232</v>
      </c>
      <c r="B1383" s="3" t="str">
        <f t="shared" si="510"/>
        <v>RS</v>
      </c>
      <c r="C1383" s="3" t="s">
        <v>1529</v>
      </c>
      <c r="D1383" s="3">
        <v>6</v>
      </c>
      <c r="E1383" s="11">
        <f t="shared" si="501"/>
        <v>5.6282046648256888E-3</v>
      </c>
      <c r="F1383" s="11">
        <f t="shared" si="502"/>
        <v>0.99437179533517428</v>
      </c>
      <c r="G1383" s="7">
        <v>6.7227041373108944</v>
      </c>
      <c r="H1383" s="11">
        <f t="shared" si="503"/>
        <v>0.13369734765050076</v>
      </c>
      <c r="I1383" s="7">
        <f t="shared" si="504"/>
        <v>-40712895.450670451</v>
      </c>
      <c r="J1383" s="7">
        <v>8656103.5500000007</v>
      </c>
      <c r="K1383" s="12">
        <v>0.11</v>
      </c>
      <c r="L1383" s="7">
        <v>-2498151.48</v>
      </c>
      <c r="M1383" s="10">
        <f t="shared" si="505"/>
        <v>0.28859999947666981</v>
      </c>
      <c r="N1383" s="12">
        <f t="shared" si="506"/>
        <v>0.3985999994766698</v>
      </c>
      <c r="O1383" s="7">
        <f t="shared" si="507"/>
        <v>-2442773.727040227</v>
      </c>
      <c r="P1383" s="11">
        <f t="shared" si="508"/>
        <v>0.28220246129567461</v>
      </c>
      <c r="Q1383" s="12">
        <f t="shared" si="509"/>
        <v>0.3922024612956746</v>
      </c>
      <c r="R1383" s="12">
        <f t="shared" si="511"/>
        <v>-6.3975381809951992E-3</v>
      </c>
      <c r="S1383" s="12">
        <f t="shared" si="512"/>
        <v>-1.6050020545395505E-2</v>
      </c>
      <c r="T1383" s="7">
        <f t="shared" si="494"/>
        <v>-46996156.989999995</v>
      </c>
      <c r="U1383" s="7">
        <f t="shared" si="495"/>
        <v>18416864.010000002</v>
      </c>
      <c r="V1383" s="7">
        <f t="shared" si="495"/>
        <v>46731653</v>
      </c>
      <c r="W1383" s="7">
        <f t="shared" si="495"/>
        <v>18681368</v>
      </c>
      <c r="X1383" s="7">
        <f t="shared" si="496"/>
        <v>0</v>
      </c>
      <c r="Y1383" s="7" t="str">
        <f t="shared" si="497"/>
        <v/>
      </c>
      <c r="Z1383" s="7" t="str">
        <f t="shared" si="498"/>
        <v/>
      </c>
      <c r="AA1383" s="7" t="str">
        <f t="shared" si="499"/>
        <v/>
      </c>
      <c r="AB1383" s="7" t="str">
        <f t="shared" si="499"/>
        <v/>
      </c>
      <c r="AC1383" s="8" t="str">
        <f t="shared" si="500"/>
        <v/>
      </c>
      <c r="AE1383" s="9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>
        <v>10475922.25</v>
      </c>
      <c r="AR1383" s="7">
        <v>-11108467.890000001</v>
      </c>
      <c r="AS1383" s="7">
        <v>3982021.63</v>
      </c>
      <c r="AT1383" s="7">
        <v>0</v>
      </c>
      <c r="AU1383" s="7">
        <v>13777298.74</v>
      </c>
      <c r="AV1383" s="7">
        <v>41640088.18</v>
      </c>
      <c r="AW1383" s="7">
        <v>14236843.890000001</v>
      </c>
      <c r="AX1383" s="7">
        <v>0</v>
      </c>
      <c r="AY1383" s="7">
        <v>18416864.010000002</v>
      </c>
      <c r="AZ1383" s="7">
        <v>46731653</v>
      </c>
      <c r="BA1383" s="7">
        <v>18681368</v>
      </c>
      <c r="BB1383" s="7">
        <v>0</v>
      </c>
      <c r="BC1383" s="7"/>
      <c r="BD1383" s="7"/>
      <c r="BE1383" s="7"/>
      <c r="BF1383" s="7"/>
    </row>
    <row r="1384" spans="1:58" hidden="1" x14ac:dyDescent="0.25">
      <c r="A1384" s="3" t="s">
        <v>439</v>
      </c>
      <c r="B1384" s="3" t="str">
        <f t="shared" si="510"/>
        <v>MG</v>
      </c>
      <c r="C1384" s="3" t="s">
        <v>1530</v>
      </c>
      <c r="D1384" s="3">
        <v>4</v>
      </c>
      <c r="E1384" s="11">
        <f t="shared" si="501"/>
        <v>0.18688600488189494</v>
      </c>
      <c r="F1384" s="11">
        <f t="shared" si="502"/>
        <v>0.813113995118105</v>
      </c>
      <c r="G1384" s="7">
        <v>16.716475349206618</v>
      </c>
      <c r="H1384" s="11">
        <f t="shared" si="503"/>
        <v>0.27184800110973428</v>
      </c>
      <c r="I1384" s="7">
        <f t="shared" si="504"/>
        <v>-235349553.92369211</v>
      </c>
      <c r="J1384" s="7">
        <v>68938612.010000005</v>
      </c>
      <c r="K1384" s="12">
        <v>0.1376</v>
      </c>
      <c r="L1384" s="7">
        <v>-8913762.5299999993</v>
      </c>
      <c r="M1384" s="10">
        <f t="shared" si="505"/>
        <v>0.12929999995803512</v>
      </c>
      <c r="N1384" s="12">
        <f t="shared" si="506"/>
        <v>0.26689999995803515</v>
      </c>
      <c r="O1384" s="7">
        <f t="shared" si="507"/>
        <v>-14120973.235421525</v>
      </c>
      <c r="P1384" s="11">
        <f t="shared" si="508"/>
        <v>0.20483402296195322</v>
      </c>
      <c r="Q1384" s="12">
        <f t="shared" si="509"/>
        <v>0.34243402296195324</v>
      </c>
      <c r="R1384" s="12">
        <f t="shared" si="511"/>
        <v>7.5534023003918094E-2</v>
      </c>
      <c r="S1384" s="12">
        <f t="shared" si="512"/>
        <v>0.28300495697187844</v>
      </c>
      <c r="T1384" s="7">
        <f t="shared" si="494"/>
        <v>-323214870.36000001</v>
      </c>
      <c r="U1384" s="7">
        <f t="shared" si="495"/>
        <v>101528767.47</v>
      </c>
      <c r="V1384" s="7">
        <f t="shared" si="495"/>
        <v>262810534.52000001</v>
      </c>
      <c r="W1384" s="7">
        <f t="shared" si="495"/>
        <v>161933103.31</v>
      </c>
      <c r="X1384" s="7">
        <f t="shared" si="496"/>
        <v>0</v>
      </c>
      <c r="Y1384" s="7" t="str">
        <f t="shared" si="497"/>
        <v/>
      </c>
      <c r="Z1384" s="7" t="str">
        <f t="shared" si="498"/>
        <v/>
      </c>
      <c r="AA1384" s="7" t="str">
        <f t="shared" si="499"/>
        <v/>
      </c>
      <c r="AB1384" s="7" t="str">
        <f t="shared" si="499"/>
        <v/>
      </c>
      <c r="AC1384" s="8" t="str">
        <f t="shared" si="500"/>
        <v/>
      </c>
      <c r="AE1384" s="9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>
        <v>77706541.579999998</v>
      </c>
      <c r="AR1384" s="7">
        <v>194388376.56</v>
      </c>
      <c r="AS1384" s="7">
        <v>102654593.94</v>
      </c>
      <c r="AT1384" s="7">
        <v>0</v>
      </c>
      <c r="AU1384" s="7">
        <v>90509097.140000001</v>
      </c>
      <c r="AV1384" s="7">
        <v>228932395.41999999</v>
      </c>
      <c r="AW1384" s="7">
        <v>117959333.45999999</v>
      </c>
      <c r="AX1384" s="7">
        <v>0</v>
      </c>
      <c r="AY1384" s="7">
        <v>101528767.47</v>
      </c>
      <c r="AZ1384" s="7">
        <v>262810534.52000001</v>
      </c>
      <c r="BA1384" s="7">
        <v>161933103.31</v>
      </c>
      <c r="BB1384" s="7">
        <v>0</v>
      </c>
      <c r="BC1384" s="7"/>
      <c r="BD1384" s="7"/>
      <c r="BE1384" s="7"/>
      <c r="BF1384" s="7"/>
    </row>
    <row r="1385" spans="1:58" hidden="1" x14ac:dyDescent="0.25">
      <c r="A1385" s="3" t="s">
        <v>739</v>
      </c>
      <c r="B1385" s="3" t="str">
        <f t="shared" si="510"/>
        <v>PI</v>
      </c>
      <c r="C1385" s="3" t="s">
        <v>1528</v>
      </c>
      <c r="D1385" s="3">
        <v>2</v>
      </c>
      <c r="E1385" s="11">
        <f t="shared" si="501"/>
        <v>0.35096731745197313</v>
      </c>
      <c r="F1385" s="11">
        <f t="shared" si="502"/>
        <v>0.64903268254802682</v>
      </c>
      <c r="G1385" s="7">
        <v>21.051989034777261</v>
      </c>
      <c r="H1385" s="11">
        <f t="shared" si="503"/>
        <v>0.27326857832426266</v>
      </c>
      <c r="I1385" s="7">
        <f t="shared" si="504"/>
        <v>-2709321898.1880422</v>
      </c>
      <c r="J1385" s="7">
        <v>628460421.34000003</v>
      </c>
      <c r="K1385" s="12">
        <v>0.11</v>
      </c>
      <c r="L1385" s="7">
        <v>-81699854.769999996</v>
      </c>
      <c r="M1385" s="10">
        <f t="shared" si="505"/>
        <v>0.12999999999331699</v>
      </c>
      <c r="N1385" s="12">
        <f t="shared" si="506"/>
        <v>0.239999999993317</v>
      </c>
      <c r="O1385" s="7">
        <f t="shared" si="507"/>
        <v>-162559313.89128253</v>
      </c>
      <c r="P1385" s="11">
        <f t="shared" si="508"/>
        <v>0.25866277075121835</v>
      </c>
      <c r="Q1385" s="12">
        <f t="shared" si="509"/>
        <v>0.36866277075121834</v>
      </c>
      <c r="R1385" s="12">
        <f t="shared" si="511"/>
        <v>0.12866277075790133</v>
      </c>
      <c r="S1385" s="12">
        <f t="shared" si="512"/>
        <v>0.53609487817285029</v>
      </c>
      <c r="T1385" s="7">
        <f t="shared" si="494"/>
        <v>-3728092411.2800002</v>
      </c>
      <c r="U1385" s="7">
        <f t="shared" si="495"/>
        <v>439714104.05000001</v>
      </c>
      <c r="V1385" s="7">
        <f t="shared" si="495"/>
        <v>2419653818.48</v>
      </c>
      <c r="W1385" s="7">
        <f t="shared" si="495"/>
        <v>1891211727.8699999</v>
      </c>
      <c r="X1385" s="7">
        <f t="shared" si="496"/>
        <v>143059031.02000001</v>
      </c>
      <c r="Y1385" s="7" t="str">
        <f t="shared" si="497"/>
        <v/>
      </c>
      <c r="Z1385" s="7" t="str">
        <f t="shared" si="498"/>
        <v/>
      </c>
      <c r="AA1385" s="7" t="str">
        <f t="shared" si="499"/>
        <v/>
      </c>
      <c r="AB1385" s="7" t="str">
        <f t="shared" si="499"/>
        <v/>
      </c>
      <c r="AC1385" s="8" t="str">
        <f t="shared" si="500"/>
        <v/>
      </c>
      <c r="AE1385" s="9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>
        <v>339686933.25999999</v>
      </c>
      <c r="AR1385" s="7">
        <v>1937712691.8699999</v>
      </c>
      <c r="AS1385" s="7">
        <v>1350705648.4200001</v>
      </c>
      <c r="AT1385" s="7">
        <v>60603752.350000001</v>
      </c>
      <c r="AU1385" s="7">
        <v>408547586.52999997</v>
      </c>
      <c r="AV1385" s="7">
        <v>1964969525.6600001</v>
      </c>
      <c r="AW1385" s="7">
        <v>1488188056.5999999</v>
      </c>
      <c r="AX1385" s="7">
        <v>80562401.390000001</v>
      </c>
      <c r="AY1385" s="7">
        <v>439714104.05000001</v>
      </c>
      <c r="AZ1385" s="7">
        <v>2419653818.48</v>
      </c>
      <c r="BA1385" s="7">
        <v>1891211727.8699999</v>
      </c>
      <c r="BB1385" s="7">
        <v>143059031.02000001</v>
      </c>
      <c r="BC1385" s="7"/>
      <c r="BD1385" s="7"/>
      <c r="BE1385" s="7"/>
      <c r="BF1385" s="7"/>
    </row>
    <row r="1386" spans="1:58" hidden="1" x14ac:dyDescent="0.25">
      <c r="A1386" s="3" t="s">
        <v>685</v>
      </c>
      <c r="B1386" s="3" t="str">
        <f t="shared" si="510"/>
        <v>PE</v>
      </c>
      <c r="C1386" s="3" t="s">
        <v>1528</v>
      </c>
      <c r="D1386" s="3">
        <v>7</v>
      </c>
      <c r="E1386" s="11">
        <f t="shared" si="501"/>
        <v>0.48897970442154215</v>
      </c>
      <c r="F1386" s="11">
        <f t="shared" si="502"/>
        <v>0.51102029557845785</v>
      </c>
      <c r="G1386" s="7">
        <v>15.933864955616578</v>
      </c>
      <c r="H1386" s="11">
        <f t="shared" si="503"/>
        <v>0.16285056758652827</v>
      </c>
      <c r="I1386" s="7">
        <f t="shared" si="504"/>
        <v>-17204077.613312554</v>
      </c>
      <c r="J1386" s="7">
        <v>2753183.22</v>
      </c>
      <c r="K1386" s="12">
        <v>0.13009999999999999</v>
      </c>
      <c r="L1386" s="7">
        <v>-187491.78</v>
      </c>
      <c r="M1386" s="10">
        <f t="shared" si="505"/>
        <v>6.8100000987220882E-2</v>
      </c>
      <c r="N1386" s="12">
        <f t="shared" si="506"/>
        <v>0.19820000098722088</v>
      </c>
      <c r="O1386" s="7">
        <f t="shared" si="507"/>
        <v>-1032244.6567987532</v>
      </c>
      <c r="P1386" s="11">
        <f t="shared" si="508"/>
        <v>0.37492770161469791</v>
      </c>
      <c r="Q1386" s="12">
        <f t="shared" si="509"/>
        <v>0.5050277016146979</v>
      </c>
      <c r="R1386" s="12">
        <f t="shared" si="511"/>
        <v>0.306827700627477</v>
      </c>
      <c r="S1386" s="12">
        <f t="shared" si="512"/>
        <v>1.5480711357174011</v>
      </c>
      <c r="T1386" s="7">
        <f t="shared" si="494"/>
        <v>-20550784.540000003</v>
      </c>
      <c r="U1386" s="7">
        <f t="shared" si="495"/>
        <v>8181.53</v>
      </c>
      <c r="V1386" s="7">
        <f t="shared" si="495"/>
        <v>10501867.99</v>
      </c>
      <c r="W1386" s="7">
        <f t="shared" si="495"/>
        <v>10255564.279999999</v>
      </c>
      <c r="X1386" s="7">
        <f t="shared" si="496"/>
        <v>198466.2</v>
      </c>
      <c r="Y1386" s="7" t="str">
        <f t="shared" si="497"/>
        <v/>
      </c>
      <c r="Z1386" s="7" t="str">
        <f t="shared" si="498"/>
        <v/>
      </c>
      <c r="AA1386" s="7" t="str">
        <f t="shared" si="499"/>
        <v/>
      </c>
      <c r="AB1386" s="7" t="str">
        <f t="shared" si="499"/>
        <v/>
      </c>
      <c r="AC1386" s="8" t="str">
        <f t="shared" si="500"/>
        <v/>
      </c>
      <c r="AE1386" s="9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>
        <v>8064.86</v>
      </c>
      <c r="AR1386" s="7">
        <v>13019372.41</v>
      </c>
      <c r="AS1386" s="7">
        <v>9078379.1300000008</v>
      </c>
      <c r="AT1386" s="7">
        <v>361913.4</v>
      </c>
      <c r="AU1386" s="7">
        <v>8181.53</v>
      </c>
      <c r="AV1386" s="7">
        <v>10501867.99</v>
      </c>
      <c r="AW1386" s="7">
        <v>10255564.279999999</v>
      </c>
      <c r="AX1386" s="7">
        <v>198466.2</v>
      </c>
      <c r="AY1386" s="7"/>
      <c r="AZ1386" s="7"/>
      <c r="BA1386" s="7"/>
      <c r="BB1386" s="7"/>
      <c r="BC1386" s="7"/>
      <c r="BD1386" s="7"/>
      <c r="BE1386" s="7"/>
      <c r="BF1386" s="7"/>
    </row>
    <row r="1387" spans="1:58" hidden="1" x14ac:dyDescent="0.25">
      <c r="A1387" s="3" t="s">
        <v>866</v>
      </c>
      <c r="B1387" s="3" t="str">
        <f t="shared" si="510"/>
        <v>PR</v>
      </c>
      <c r="C1387" s="3" t="s">
        <v>1529</v>
      </c>
      <c r="D1387" s="3">
        <v>6</v>
      </c>
      <c r="E1387" s="11">
        <f t="shared" si="501"/>
        <v>0.4740632261713521</v>
      </c>
      <c r="F1387" s="11">
        <f t="shared" si="502"/>
        <v>0.5259367738286479</v>
      </c>
      <c r="G1387" s="7">
        <v>36.208358621354961</v>
      </c>
      <c r="H1387" s="11">
        <f t="shared" si="503"/>
        <v>0.38086614637892274</v>
      </c>
      <c r="I1387" s="7">
        <f t="shared" si="504"/>
        <v>-22640159.361233763</v>
      </c>
      <c r="J1387" s="7">
        <v>12807096.17</v>
      </c>
      <c r="K1387" s="12">
        <v>0.11</v>
      </c>
      <c r="L1387" s="7">
        <v>0</v>
      </c>
      <c r="M1387" s="10">
        <f t="shared" si="505"/>
        <v>0</v>
      </c>
      <c r="N1387" s="12">
        <f t="shared" si="506"/>
        <v>0.11</v>
      </c>
      <c r="O1387" s="7">
        <f t="shared" si="507"/>
        <v>-1358409.5616740258</v>
      </c>
      <c r="P1387" s="11">
        <f t="shared" si="508"/>
        <v>0.10606694473459442</v>
      </c>
      <c r="Q1387" s="12">
        <f t="shared" si="509"/>
        <v>0.21606694473459442</v>
      </c>
      <c r="R1387" s="12">
        <f t="shared" si="511"/>
        <v>0.10606694473459442</v>
      </c>
      <c r="S1387" s="12">
        <f t="shared" si="512"/>
        <v>0.96424495213267658</v>
      </c>
      <c r="T1387" s="7">
        <f t="shared" si="494"/>
        <v>-36567471.200000003</v>
      </c>
      <c r="U1387" s="7">
        <f t="shared" si="495"/>
        <v>17622707.829999998</v>
      </c>
      <c r="V1387" s="7">
        <f t="shared" si="495"/>
        <v>19232177.829999998</v>
      </c>
      <c r="W1387" s="7">
        <f t="shared" si="495"/>
        <v>34958001.200000003</v>
      </c>
      <c r="X1387" s="7">
        <f t="shared" si="496"/>
        <v>0</v>
      </c>
      <c r="Y1387" s="7" t="str">
        <f t="shared" si="497"/>
        <v/>
      </c>
      <c r="Z1387" s="7" t="str">
        <f t="shared" si="498"/>
        <v/>
      </c>
      <c r="AA1387" s="7" t="str">
        <f t="shared" si="499"/>
        <v/>
      </c>
      <c r="AB1387" s="7" t="str">
        <f t="shared" si="499"/>
        <v/>
      </c>
      <c r="AC1387" s="8" t="str">
        <f t="shared" si="500"/>
        <v/>
      </c>
      <c r="AE1387" s="9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>
        <v>17796838.859999999</v>
      </c>
      <c r="AR1387" s="7">
        <v>6944052.8200000003</v>
      </c>
      <c r="AS1387" s="7">
        <v>26871101.940000001</v>
      </c>
      <c r="AT1387" s="7">
        <v>16033963.4</v>
      </c>
      <c r="AU1387" s="7">
        <v>19824545.859999999</v>
      </c>
      <c r="AV1387" s="7">
        <v>5600117.0599999996</v>
      </c>
      <c r="AW1387" s="7">
        <v>31750461.350000001</v>
      </c>
      <c r="AX1387" s="7">
        <v>0</v>
      </c>
      <c r="AY1387" s="7">
        <v>17622707.829999998</v>
      </c>
      <c r="AZ1387" s="7">
        <v>19232177.829999998</v>
      </c>
      <c r="BA1387" s="7">
        <v>34958001.200000003</v>
      </c>
      <c r="BB1387" s="7">
        <v>0</v>
      </c>
      <c r="BC1387" s="7"/>
      <c r="BD1387" s="7"/>
      <c r="BE1387" s="7"/>
      <c r="BF1387" s="7"/>
    </row>
    <row r="1388" spans="1:58" hidden="1" x14ac:dyDescent="0.25">
      <c r="A1388" s="3" t="s">
        <v>1233</v>
      </c>
      <c r="B1388" s="3" t="str">
        <f t="shared" si="510"/>
        <v>RS</v>
      </c>
      <c r="C1388" s="3" t="s">
        <v>1529</v>
      </c>
      <c r="D1388" s="3">
        <v>7</v>
      </c>
      <c r="E1388" s="11">
        <f t="shared" si="501"/>
        <v>0</v>
      </c>
      <c r="F1388" s="11">
        <f t="shared" si="502"/>
        <v>1</v>
      </c>
      <c r="G1388" s="7">
        <v>7.0979984971014778</v>
      </c>
      <c r="H1388" s="11">
        <f t="shared" si="503"/>
        <v>0.14195996994202956</v>
      </c>
      <c r="I1388" s="7">
        <f t="shared" si="504"/>
        <v>-25215207.441997454</v>
      </c>
      <c r="J1388" s="7">
        <v>6864040.8200000003</v>
      </c>
      <c r="K1388" s="12">
        <v>0.19070000000000001</v>
      </c>
      <c r="L1388" s="7">
        <v>-876796</v>
      </c>
      <c r="M1388" s="10">
        <f t="shared" si="505"/>
        <v>0.12773758533679583</v>
      </c>
      <c r="N1388" s="12">
        <f t="shared" si="506"/>
        <v>0.31843758533679584</v>
      </c>
      <c r="O1388" s="7">
        <f t="shared" si="507"/>
        <v>-1512912.4465198473</v>
      </c>
      <c r="P1388" s="11">
        <f t="shared" si="508"/>
        <v>0.22041134168544282</v>
      </c>
      <c r="Q1388" s="12">
        <f t="shared" si="509"/>
        <v>0.41111134168544283</v>
      </c>
      <c r="R1388" s="12">
        <f t="shared" si="511"/>
        <v>9.2673756348646996E-2</v>
      </c>
      <c r="S1388" s="12">
        <f t="shared" si="512"/>
        <v>0.2910264385111152</v>
      </c>
      <c r="T1388" s="7">
        <f t="shared" si="494"/>
        <v>-29386982.609999999</v>
      </c>
      <c r="U1388" s="7">
        <f t="shared" si="495"/>
        <v>9075444.2200000007</v>
      </c>
      <c r="V1388" s="7">
        <f t="shared" si="495"/>
        <v>35498148</v>
      </c>
      <c r="W1388" s="7">
        <f t="shared" si="495"/>
        <v>10110554</v>
      </c>
      <c r="X1388" s="7">
        <f t="shared" si="496"/>
        <v>7146275.1699999999</v>
      </c>
      <c r="Y1388" s="7" t="str">
        <f t="shared" si="497"/>
        <v/>
      </c>
      <c r="Z1388" s="7" t="str">
        <f t="shared" si="498"/>
        <v/>
      </c>
      <c r="AA1388" s="7" t="str">
        <f t="shared" si="499"/>
        <v/>
      </c>
      <c r="AB1388" s="7" t="str">
        <f t="shared" si="499"/>
        <v/>
      </c>
      <c r="AC1388" s="8" t="str">
        <f t="shared" si="500"/>
        <v/>
      </c>
      <c r="AE1388" s="9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>
        <v>4542669.25</v>
      </c>
      <c r="AR1388" s="7">
        <v>30083595.449999999</v>
      </c>
      <c r="AS1388" s="7">
        <v>10987007.24</v>
      </c>
      <c r="AT1388" s="7">
        <v>2590941.04</v>
      </c>
      <c r="AU1388" s="7">
        <v>6200888.0599999996</v>
      </c>
      <c r="AV1388" s="7">
        <v>33091294.800000001</v>
      </c>
      <c r="AW1388" s="7">
        <v>10224246.359999999</v>
      </c>
      <c r="AX1388" s="7">
        <v>5091127.5199999996</v>
      </c>
      <c r="AY1388" s="7">
        <v>9075444.2200000007</v>
      </c>
      <c r="AZ1388" s="7">
        <v>35498148</v>
      </c>
      <c r="BA1388" s="7">
        <v>10110554</v>
      </c>
      <c r="BB1388" s="7">
        <v>7146275.1699999999</v>
      </c>
      <c r="BC1388" s="7"/>
      <c r="BD1388" s="7"/>
      <c r="BE1388" s="7"/>
      <c r="BF1388" s="7"/>
    </row>
    <row r="1389" spans="1:58" hidden="1" x14ac:dyDescent="0.25">
      <c r="A1389" s="3" t="s">
        <v>686</v>
      </c>
      <c r="B1389" s="3" t="str">
        <f t="shared" si="510"/>
        <v>PE</v>
      </c>
      <c r="C1389" s="3" t="s">
        <v>1528</v>
      </c>
      <c r="D1389" s="3">
        <v>7</v>
      </c>
      <c r="E1389" s="11">
        <f t="shared" si="501"/>
        <v>0.50864170086321214</v>
      </c>
      <c r="F1389" s="11">
        <f t="shared" si="502"/>
        <v>0.49135829913678786</v>
      </c>
      <c r="G1389" s="7">
        <v>8.5350387063079438</v>
      </c>
      <c r="H1389" s="11">
        <f t="shared" si="503"/>
        <v>8.387524203596243E-2</v>
      </c>
      <c r="I1389" s="7">
        <f t="shared" si="504"/>
        <v>-39658539.826084286</v>
      </c>
      <c r="J1389" s="7">
        <v>6588031.9900000002</v>
      </c>
      <c r="K1389" s="12">
        <v>0.15429999999999999</v>
      </c>
      <c r="L1389" s="7">
        <v>-461162.23999999999</v>
      </c>
      <c r="M1389" s="10">
        <f t="shared" si="505"/>
        <v>7.0000000106253277E-2</v>
      </c>
      <c r="N1389" s="12">
        <f t="shared" si="506"/>
        <v>0.22430000010625328</v>
      </c>
      <c r="O1389" s="7">
        <f t="shared" si="507"/>
        <v>-2379512.3895650571</v>
      </c>
      <c r="P1389" s="11">
        <f t="shared" si="508"/>
        <v>0.3611871334530446</v>
      </c>
      <c r="Q1389" s="12">
        <f t="shared" si="509"/>
        <v>0.51548713345304464</v>
      </c>
      <c r="R1389" s="12">
        <f t="shared" si="511"/>
        <v>0.29118713334679136</v>
      </c>
      <c r="S1389" s="12">
        <f t="shared" si="512"/>
        <v>1.2982038930399149</v>
      </c>
      <c r="T1389" s="7">
        <f t="shared" si="494"/>
        <v>-43289453.189999998</v>
      </c>
      <c r="U1389" s="7">
        <f t="shared" si="495"/>
        <v>5170027.09</v>
      </c>
      <c r="V1389" s="7">
        <f t="shared" si="495"/>
        <v>21270632.09</v>
      </c>
      <c r="W1389" s="7">
        <f t="shared" si="495"/>
        <v>27188848.190000001</v>
      </c>
      <c r="X1389" s="7">
        <f t="shared" si="496"/>
        <v>0</v>
      </c>
      <c r="Y1389" s="7" t="str">
        <f t="shared" si="497"/>
        <v/>
      </c>
      <c r="Z1389" s="7" t="str">
        <f t="shared" si="498"/>
        <v/>
      </c>
      <c r="AA1389" s="7" t="str">
        <f t="shared" si="499"/>
        <v/>
      </c>
      <c r="AB1389" s="7" t="str">
        <f t="shared" si="499"/>
        <v/>
      </c>
      <c r="AC1389" s="8" t="str">
        <f t="shared" si="500"/>
        <v/>
      </c>
      <c r="AE1389" s="9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>
        <v>3766159.56</v>
      </c>
      <c r="AR1389" s="7">
        <v>18059787.02</v>
      </c>
      <c r="AS1389" s="7">
        <v>15308401.380000001</v>
      </c>
      <c r="AT1389" s="7">
        <v>0</v>
      </c>
      <c r="AU1389" s="7">
        <v>4495809.76</v>
      </c>
      <c r="AV1389" s="7">
        <v>18709121.620000001</v>
      </c>
      <c r="AW1389" s="7">
        <v>19597696.550000001</v>
      </c>
      <c r="AX1389" s="7">
        <v>0</v>
      </c>
      <c r="AY1389" s="7">
        <v>5170027.09</v>
      </c>
      <c r="AZ1389" s="7">
        <v>21270632.09</v>
      </c>
      <c r="BA1389" s="7">
        <v>27188848.190000001</v>
      </c>
      <c r="BB1389" s="7">
        <v>0</v>
      </c>
      <c r="BC1389" s="7"/>
      <c r="BD1389" s="7"/>
      <c r="BE1389" s="7"/>
      <c r="BF1389" s="7"/>
    </row>
    <row r="1390" spans="1:58" x14ac:dyDescent="0.25">
      <c r="A1390" s="3" t="s">
        <v>526</v>
      </c>
      <c r="B1390" s="3" t="str">
        <f t="shared" si="510"/>
        <v>MT</v>
      </c>
      <c r="C1390" s="3" t="s">
        <v>1526</v>
      </c>
      <c r="D1390" s="3">
        <v>6</v>
      </c>
      <c r="E1390" s="11">
        <f t="shared" si="501"/>
        <v>0.38080175734580918</v>
      </c>
      <c r="F1390" s="11">
        <f t="shared" si="502"/>
        <v>0.61919824265419088</v>
      </c>
      <c r="G1390" s="7">
        <v>20.545696382929211</v>
      </c>
      <c r="H1390" s="11">
        <f t="shared" si="503"/>
        <v>0.2544371818883267</v>
      </c>
      <c r="I1390" s="7">
        <f t="shared" si="504"/>
        <v>-18025049.00492971</v>
      </c>
      <c r="J1390" s="7">
        <v>8398326.5600000005</v>
      </c>
      <c r="K1390" s="12">
        <v>0.11</v>
      </c>
      <c r="L1390" s="7">
        <v>-370366.2</v>
      </c>
      <c r="M1390" s="10">
        <f t="shared" si="505"/>
        <v>4.4099999845683545E-2</v>
      </c>
      <c r="N1390" s="12">
        <f t="shared" si="506"/>
        <v>0.15409999984568354</v>
      </c>
      <c r="O1390" s="7">
        <f t="shared" si="507"/>
        <v>-1081502.9402957826</v>
      </c>
      <c r="P1390" s="11">
        <f t="shared" si="508"/>
        <v>0.1287760046682184</v>
      </c>
      <c r="Q1390" s="12">
        <f t="shared" si="509"/>
        <v>0.23877600466821841</v>
      </c>
      <c r="R1390" s="12">
        <f t="shared" si="511"/>
        <v>8.4676004822534873E-2</v>
      </c>
      <c r="S1390" s="12">
        <f t="shared" si="512"/>
        <v>0.54948737772439848</v>
      </c>
      <c r="T1390" s="7">
        <f t="shared" si="494"/>
        <v>-24176432.309999999</v>
      </c>
      <c r="U1390" s="7">
        <f t="shared" si="495"/>
        <v>6284699.1100000003</v>
      </c>
      <c r="V1390" s="7">
        <f t="shared" si="495"/>
        <v>14970004.4</v>
      </c>
      <c r="W1390" s="7">
        <f t="shared" si="495"/>
        <v>15533430.279999999</v>
      </c>
      <c r="X1390" s="7">
        <f t="shared" si="496"/>
        <v>42303.26</v>
      </c>
      <c r="Y1390" s="7" t="str">
        <f t="shared" si="497"/>
        <v/>
      </c>
      <c r="Z1390" s="7" t="str">
        <f t="shared" si="498"/>
        <v/>
      </c>
      <c r="AA1390" s="7" t="str">
        <f t="shared" si="499"/>
        <v/>
      </c>
      <c r="AB1390" s="7" t="str">
        <f t="shared" si="499"/>
        <v/>
      </c>
      <c r="AC1390" s="8" t="str">
        <f t="shared" si="500"/>
        <v/>
      </c>
      <c r="AE1390" s="9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>
        <v>6034605.71</v>
      </c>
      <c r="AR1390" s="7">
        <v>9310171.7699999996</v>
      </c>
      <c r="AS1390" s="7">
        <v>12063861.050000001</v>
      </c>
      <c r="AT1390" s="7">
        <v>81916.149999999994</v>
      </c>
      <c r="AU1390" s="7">
        <v>5422291.6399999997</v>
      </c>
      <c r="AV1390" s="7">
        <v>12528863.789999999</v>
      </c>
      <c r="AW1390" s="7">
        <v>13092317.359999999</v>
      </c>
      <c r="AX1390" s="7">
        <v>593377.4</v>
      </c>
      <c r="AY1390" s="7">
        <v>6284699.1100000003</v>
      </c>
      <c r="AZ1390" s="7">
        <v>14970004.4</v>
      </c>
      <c r="BA1390" s="7">
        <v>15533430.279999999</v>
      </c>
      <c r="BB1390" s="7">
        <v>42303.26</v>
      </c>
      <c r="BC1390" s="7"/>
      <c r="BD1390" s="7"/>
      <c r="BE1390" s="7"/>
      <c r="BF1390" s="7"/>
    </row>
    <row r="1391" spans="1:58" hidden="1" x14ac:dyDescent="0.25">
      <c r="A1391" s="3" t="s">
        <v>867</v>
      </c>
      <c r="B1391" s="3" t="str">
        <f t="shared" si="510"/>
        <v>PR</v>
      </c>
      <c r="C1391" s="3" t="s">
        <v>1529</v>
      </c>
      <c r="D1391" s="3">
        <v>6</v>
      </c>
      <c r="E1391" s="11">
        <f t="shared" si="501"/>
        <v>0.36637287708691801</v>
      </c>
      <c r="F1391" s="11">
        <f t="shared" si="502"/>
        <v>0.63362712291308199</v>
      </c>
      <c r="G1391" s="7">
        <v>11.232154080795738</v>
      </c>
      <c r="H1391" s="11">
        <f t="shared" si="503"/>
        <v>0.14233994948662074</v>
      </c>
      <c r="I1391" s="7">
        <f t="shared" si="504"/>
        <v>-28589594.766243871</v>
      </c>
      <c r="J1391" s="7">
        <v>14911749.92</v>
      </c>
      <c r="K1391" s="12">
        <v>0.16</v>
      </c>
      <c r="L1391" s="7">
        <v>-698163.05</v>
      </c>
      <c r="M1391" s="10">
        <f t="shared" si="505"/>
        <v>4.6819659244929188E-2</v>
      </c>
      <c r="N1391" s="12">
        <f t="shared" si="506"/>
        <v>0.20681965924492918</v>
      </c>
      <c r="O1391" s="7">
        <f t="shared" si="507"/>
        <v>-1715375.6859746322</v>
      </c>
      <c r="P1391" s="11">
        <f t="shared" si="508"/>
        <v>0.11503516992824087</v>
      </c>
      <c r="Q1391" s="12">
        <f t="shared" si="509"/>
        <v>0.27503516992824084</v>
      </c>
      <c r="R1391" s="12">
        <f t="shared" si="511"/>
        <v>6.8215510683311664E-2</v>
      </c>
      <c r="S1391" s="12">
        <f t="shared" si="512"/>
        <v>0.32983088228825697</v>
      </c>
      <c r="T1391" s="7">
        <f t="shared" si="494"/>
        <v>-33334413.5</v>
      </c>
      <c r="U1391" s="7">
        <f t="shared" si="495"/>
        <v>25420231.059999999</v>
      </c>
      <c r="V1391" s="7">
        <f t="shared" si="495"/>
        <v>21121588.52</v>
      </c>
      <c r="W1391" s="7">
        <f t="shared" si="495"/>
        <v>37633056.039999999</v>
      </c>
      <c r="X1391" s="7">
        <f t="shared" si="496"/>
        <v>0</v>
      </c>
      <c r="Y1391" s="7" t="str">
        <f t="shared" si="497"/>
        <v/>
      </c>
      <c r="Z1391" s="7" t="str">
        <f t="shared" si="498"/>
        <v/>
      </c>
      <c r="AA1391" s="7" t="str">
        <f t="shared" si="499"/>
        <v/>
      </c>
      <c r="AB1391" s="7" t="str">
        <f t="shared" si="499"/>
        <v/>
      </c>
      <c r="AC1391" s="8" t="str">
        <f t="shared" si="500"/>
        <v/>
      </c>
      <c r="AE1391" s="9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>
        <v>18842963.5</v>
      </c>
      <c r="AR1391" s="7">
        <v>21965313.670000002</v>
      </c>
      <c r="AS1391" s="7">
        <v>26620296.239999998</v>
      </c>
      <c r="AT1391" s="7">
        <v>0</v>
      </c>
      <c r="AU1391" s="7">
        <v>20616901.670000002</v>
      </c>
      <c r="AV1391" s="7">
        <v>22539771.02</v>
      </c>
      <c r="AW1391" s="7">
        <v>35638535.75</v>
      </c>
      <c r="AX1391" s="7">
        <v>0</v>
      </c>
      <c r="AY1391" s="7">
        <v>25420231.059999999</v>
      </c>
      <c r="AZ1391" s="7">
        <v>21121588.52</v>
      </c>
      <c r="BA1391" s="7">
        <v>37633056.039999999</v>
      </c>
      <c r="BB1391" s="7">
        <v>0</v>
      </c>
      <c r="BC1391" s="7"/>
      <c r="BD1391" s="7"/>
      <c r="BE1391" s="7"/>
      <c r="BF1391" s="7"/>
    </row>
    <row r="1392" spans="1:58" hidden="1" x14ac:dyDescent="0.25">
      <c r="A1392" s="3" t="s">
        <v>868</v>
      </c>
      <c r="B1392" s="3" t="str">
        <f t="shared" si="510"/>
        <v>PR</v>
      </c>
      <c r="C1392" s="3" t="s">
        <v>1529</v>
      </c>
      <c r="D1392" s="3">
        <v>6</v>
      </c>
      <c r="E1392" s="11">
        <f t="shared" si="501"/>
        <v>0.58457132856149707</v>
      </c>
      <c r="F1392" s="11">
        <f t="shared" si="502"/>
        <v>0.41542867143850293</v>
      </c>
      <c r="G1392" s="7">
        <v>10.899001239285511</v>
      </c>
      <c r="H1392" s="11">
        <f t="shared" si="503"/>
        <v>9.0555152096859534E-2</v>
      </c>
      <c r="I1392" s="7">
        <f t="shared" si="504"/>
        <v>-69272498.033825025</v>
      </c>
      <c r="J1392" s="7">
        <v>13702796.25</v>
      </c>
      <c r="K1392" s="12">
        <v>0.17</v>
      </c>
      <c r="L1392" s="7">
        <v>-1922745.72</v>
      </c>
      <c r="M1392" s="10">
        <f t="shared" si="505"/>
        <v>0.14031776324485595</v>
      </c>
      <c r="N1392" s="12">
        <f t="shared" si="506"/>
        <v>0.31031776324485594</v>
      </c>
      <c r="O1392" s="7">
        <f t="shared" si="507"/>
        <v>-4156349.8820295013</v>
      </c>
      <c r="P1392" s="11">
        <f t="shared" si="508"/>
        <v>0.3033212934206404</v>
      </c>
      <c r="Q1392" s="12">
        <f t="shared" si="509"/>
        <v>0.47332129342064044</v>
      </c>
      <c r="R1392" s="12">
        <f t="shared" si="511"/>
        <v>0.16300353017578451</v>
      </c>
      <c r="S1392" s="12">
        <f t="shared" si="512"/>
        <v>0.52527940544340268</v>
      </c>
      <c r="T1392" s="7">
        <f t="shared" si="494"/>
        <v>-76170092.329999998</v>
      </c>
      <c r="U1392" s="7">
        <f t="shared" si="495"/>
        <v>22796617.350000001</v>
      </c>
      <c r="V1392" s="7">
        <f t="shared" si="495"/>
        <v>31643240.260000002</v>
      </c>
      <c r="W1392" s="7">
        <f t="shared" si="495"/>
        <v>67323469.420000002</v>
      </c>
      <c r="X1392" s="7">
        <f t="shared" si="496"/>
        <v>0</v>
      </c>
      <c r="Y1392" s="7" t="str">
        <f t="shared" si="497"/>
        <v/>
      </c>
      <c r="Z1392" s="7" t="str">
        <f t="shared" si="498"/>
        <v/>
      </c>
      <c r="AA1392" s="7" t="str">
        <f t="shared" si="499"/>
        <v/>
      </c>
      <c r="AB1392" s="7" t="str">
        <f t="shared" si="499"/>
        <v/>
      </c>
      <c r="AC1392" s="8" t="str">
        <f t="shared" si="500"/>
        <v/>
      </c>
      <c r="AE1392" s="9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>
        <v>16590720.27</v>
      </c>
      <c r="AR1392" s="7">
        <v>39068264.869999997</v>
      </c>
      <c r="AS1392" s="7">
        <v>36139387.850000001</v>
      </c>
      <c r="AT1392" s="7">
        <v>0</v>
      </c>
      <c r="AU1392" s="7">
        <v>16590720.27</v>
      </c>
      <c r="AV1392" s="7">
        <v>42307893.399999999</v>
      </c>
      <c r="AW1392" s="7">
        <v>46602055.100000001</v>
      </c>
      <c r="AX1392" s="7">
        <v>0</v>
      </c>
      <c r="AY1392" s="7">
        <v>22796617.350000001</v>
      </c>
      <c r="AZ1392" s="7">
        <v>31643240.260000002</v>
      </c>
      <c r="BA1392" s="7">
        <v>67323469.420000002</v>
      </c>
      <c r="BB1392" s="7">
        <v>0</v>
      </c>
      <c r="BC1392" s="7"/>
      <c r="BD1392" s="7"/>
      <c r="BE1392" s="7"/>
      <c r="BF1392" s="7"/>
    </row>
    <row r="1393" spans="1:58" hidden="1" x14ac:dyDescent="0.25">
      <c r="A1393" s="3" t="s">
        <v>1488</v>
      </c>
      <c r="B1393" s="3" t="str">
        <f t="shared" si="510"/>
        <v>SP</v>
      </c>
      <c r="C1393" s="3" t="s">
        <v>1530</v>
      </c>
      <c r="D1393" s="3">
        <v>7</v>
      </c>
      <c r="E1393" s="11">
        <f t="shared" si="501"/>
        <v>0</v>
      </c>
      <c r="F1393" s="11">
        <f t="shared" si="502"/>
        <v>1</v>
      </c>
      <c r="G1393" s="7">
        <v>20.243466277357822</v>
      </c>
      <c r="H1393" s="11">
        <f t="shared" si="503"/>
        <v>0.40486932554715643</v>
      </c>
      <c r="I1393" s="7">
        <f t="shared" si="504"/>
        <v>-7966646.5124355638</v>
      </c>
      <c r="J1393" s="7">
        <v>8878340.4600000009</v>
      </c>
      <c r="K1393" s="12">
        <v>0.11</v>
      </c>
      <c r="L1393" s="7">
        <v>-383773.98</v>
      </c>
      <c r="M1393" s="10">
        <f t="shared" si="505"/>
        <v>4.3225868812874962E-2</v>
      </c>
      <c r="N1393" s="12">
        <f t="shared" si="506"/>
        <v>0.15322586881287498</v>
      </c>
      <c r="O1393" s="7">
        <f t="shared" si="507"/>
        <v>-477998.79074613383</v>
      </c>
      <c r="P1393" s="11">
        <f t="shared" si="508"/>
        <v>5.3838754314467212E-2</v>
      </c>
      <c r="Q1393" s="12">
        <f t="shared" si="509"/>
        <v>0.16383875431446721</v>
      </c>
      <c r="R1393" s="12">
        <f t="shared" si="511"/>
        <v>1.0612885501592229E-2</v>
      </c>
      <c r="S1393" s="12">
        <f t="shared" si="512"/>
        <v>6.9263014031612835E-2</v>
      </c>
      <c r="T1393" s="7">
        <f t="shared" si="494"/>
        <v>-13386381.939999999</v>
      </c>
      <c r="U1393" s="7">
        <f t="shared" si="495"/>
        <v>3660460.66</v>
      </c>
      <c r="V1393" s="7">
        <f t="shared" si="495"/>
        <v>18481117.789999999</v>
      </c>
      <c r="W1393" s="7">
        <f t="shared" si="495"/>
        <v>0</v>
      </c>
      <c r="X1393" s="7">
        <f t="shared" si="496"/>
        <v>1434275.19</v>
      </c>
      <c r="Y1393" s="7" t="str">
        <f t="shared" si="497"/>
        <v/>
      </c>
      <c r="Z1393" s="7" t="str">
        <f t="shared" si="498"/>
        <v/>
      </c>
      <c r="AA1393" s="7" t="str">
        <f t="shared" si="499"/>
        <v/>
      </c>
      <c r="AB1393" s="7" t="str">
        <f t="shared" si="499"/>
        <v/>
      </c>
      <c r="AC1393" s="8" t="str">
        <f t="shared" si="500"/>
        <v/>
      </c>
      <c r="AE1393" s="9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>
        <v>538031.01</v>
      </c>
      <c r="AR1393" s="7">
        <v>10314614.66</v>
      </c>
      <c r="AS1393" s="7">
        <v>0</v>
      </c>
      <c r="AT1393" s="7">
        <v>0</v>
      </c>
      <c r="AU1393" s="7">
        <v>2314445.14</v>
      </c>
      <c r="AV1393" s="7">
        <v>13660108.560000001</v>
      </c>
      <c r="AW1393" s="7">
        <v>0</v>
      </c>
      <c r="AX1393" s="7">
        <v>0</v>
      </c>
      <c r="AY1393" s="7">
        <v>3660460.66</v>
      </c>
      <c r="AZ1393" s="7">
        <v>18481117.789999999</v>
      </c>
      <c r="BA1393" s="7">
        <v>0</v>
      </c>
      <c r="BB1393" s="7">
        <v>1434275.19</v>
      </c>
      <c r="BC1393" s="7"/>
      <c r="BD1393" s="7"/>
      <c r="BE1393" s="7"/>
      <c r="BF1393" s="7"/>
    </row>
    <row r="1394" spans="1:58" hidden="1" x14ac:dyDescent="0.25">
      <c r="A1394" s="3" t="s">
        <v>1234</v>
      </c>
      <c r="B1394" s="3" t="str">
        <f t="shared" si="510"/>
        <v>RS</v>
      </c>
      <c r="C1394" s="3" t="s">
        <v>1529</v>
      </c>
      <c r="D1394" s="3">
        <v>6</v>
      </c>
      <c r="E1394" s="11">
        <f t="shared" si="501"/>
        <v>4.2506416381491087E-2</v>
      </c>
      <c r="F1394" s="11">
        <f t="shared" si="502"/>
        <v>0.95749358361850889</v>
      </c>
      <c r="G1394" s="7">
        <v>12.375349709677771</v>
      </c>
      <c r="H1394" s="11">
        <f t="shared" si="503"/>
        <v>0.23698635884103286</v>
      </c>
      <c r="I1394" s="7">
        <f t="shared" si="504"/>
        <v>-23749102.947666444</v>
      </c>
      <c r="J1394" s="7">
        <v>24338659.91</v>
      </c>
      <c r="K1394" s="12">
        <v>0.11</v>
      </c>
      <c r="L1394" s="7">
        <v>-1326456.97</v>
      </c>
      <c r="M1394" s="10">
        <f t="shared" si="505"/>
        <v>5.4500000201531229E-2</v>
      </c>
      <c r="N1394" s="12">
        <f t="shared" si="506"/>
        <v>0.16450000020153122</v>
      </c>
      <c r="O1394" s="7">
        <f t="shared" si="507"/>
        <v>-1424946.1768599865</v>
      </c>
      <c r="P1394" s="11">
        <f t="shared" si="508"/>
        <v>5.8546616047439833E-2</v>
      </c>
      <c r="Q1394" s="12">
        <f t="shared" si="509"/>
        <v>0.16854661604743984</v>
      </c>
      <c r="R1394" s="12">
        <f t="shared" si="511"/>
        <v>4.0466158459086243E-3</v>
      </c>
      <c r="S1394" s="12">
        <f t="shared" si="512"/>
        <v>2.4599488394839275E-2</v>
      </c>
      <c r="T1394" s="7">
        <f t="shared" si="494"/>
        <v>-31125397.590000004</v>
      </c>
      <c r="U1394" s="7">
        <f t="shared" si="495"/>
        <v>9361272.8800000008</v>
      </c>
      <c r="V1394" s="7">
        <f t="shared" si="495"/>
        <v>29802368.48</v>
      </c>
      <c r="W1394" s="7">
        <f t="shared" si="495"/>
        <v>10684301.99</v>
      </c>
      <c r="X1394" s="7">
        <f t="shared" si="496"/>
        <v>0</v>
      </c>
      <c r="Y1394" s="7" t="str">
        <f t="shared" si="497"/>
        <v/>
      </c>
      <c r="Z1394" s="7" t="str">
        <f t="shared" si="498"/>
        <v/>
      </c>
      <c r="AA1394" s="7" t="str">
        <f t="shared" si="499"/>
        <v/>
      </c>
      <c r="AB1394" s="7" t="str">
        <f t="shared" si="499"/>
        <v/>
      </c>
      <c r="AC1394" s="8" t="str">
        <f t="shared" si="500"/>
        <v/>
      </c>
      <c r="AE1394" s="9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>
        <v>0</v>
      </c>
      <c r="AR1394" s="7">
        <v>-29536863.960000001</v>
      </c>
      <c r="AS1394" s="7">
        <v>0</v>
      </c>
      <c r="AT1394" s="7">
        <v>0</v>
      </c>
      <c r="AU1394" s="7">
        <v>3595120.09</v>
      </c>
      <c r="AV1394" s="7">
        <v>20341470.059999999</v>
      </c>
      <c r="AW1394" s="7">
        <v>6160233.9800000004</v>
      </c>
      <c r="AX1394" s="7">
        <v>0</v>
      </c>
      <c r="AY1394" s="7">
        <v>9361272.8800000008</v>
      </c>
      <c r="AZ1394" s="7">
        <v>29802368.48</v>
      </c>
      <c r="BA1394" s="7">
        <v>10684301.99</v>
      </c>
      <c r="BB1394" s="7">
        <v>0</v>
      </c>
      <c r="BC1394" s="7"/>
      <c r="BD1394" s="7"/>
      <c r="BE1394" s="7"/>
      <c r="BF1394" s="7"/>
    </row>
    <row r="1395" spans="1:58" hidden="1" x14ac:dyDescent="0.25">
      <c r="A1395" s="3" t="s">
        <v>869</v>
      </c>
      <c r="B1395" s="3" t="str">
        <f t="shared" si="510"/>
        <v>PR</v>
      </c>
      <c r="C1395" s="3" t="s">
        <v>1529</v>
      </c>
      <c r="D1395" s="3">
        <v>6</v>
      </c>
      <c r="E1395" s="11">
        <f t="shared" si="501"/>
        <v>0</v>
      </c>
      <c r="F1395" s="11">
        <f t="shared" si="502"/>
        <v>1</v>
      </c>
      <c r="G1395" s="7">
        <v>38.988592857112828</v>
      </c>
      <c r="H1395" s="11">
        <f t="shared" si="503"/>
        <v>0.7797718571422565</v>
      </c>
      <c r="I1395" s="7">
        <f t="shared" si="504"/>
        <v>-10226345.976837235</v>
      </c>
      <c r="J1395" s="7">
        <v>3216376.75</v>
      </c>
      <c r="K1395" s="12">
        <v>0.11</v>
      </c>
      <c r="L1395" s="7">
        <v>-505933.28</v>
      </c>
      <c r="M1395" s="10">
        <f t="shared" si="505"/>
        <v>0.15729913481062194</v>
      </c>
      <c r="N1395" s="12">
        <f t="shared" si="506"/>
        <v>0.26729913481062195</v>
      </c>
      <c r="O1395" s="7">
        <f t="shared" si="507"/>
        <v>-613580.75861023401</v>
      </c>
      <c r="P1395" s="11">
        <f t="shared" si="508"/>
        <v>0.19076768870756014</v>
      </c>
      <c r="Q1395" s="12">
        <f t="shared" si="509"/>
        <v>0.30076768870756015</v>
      </c>
      <c r="R1395" s="12">
        <f t="shared" si="511"/>
        <v>3.3468553896938202E-2</v>
      </c>
      <c r="S1395" s="12">
        <f t="shared" si="512"/>
        <v>0.12521010934304089</v>
      </c>
      <c r="T1395" s="7">
        <f t="shared" si="494"/>
        <v>-46435236.859999992</v>
      </c>
      <c r="U1395" s="7">
        <f t="shared" si="495"/>
        <v>66262960.340000004</v>
      </c>
      <c r="V1395" s="7">
        <f t="shared" si="495"/>
        <v>63226716.649999999</v>
      </c>
      <c r="W1395" s="7">
        <f t="shared" si="495"/>
        <v>51226480.549999997</v>
      </c>
      <c r="X1395" s="7">
        <f t="shared" si="496"/>
        <v>1755000</v>
      </c>
      <c r="Y1395" s="7" t="str">
        <f t="shared" si="497"/>
        <v/>
      </c>
      <c r="Z1395" s="7" t="str">
        <f t="shared" si="498"/>
        <v/>
      </c>
      <c r="AA1395" s="7" t="str">
        <f t="shared" si="499"/>
        <v/>
      </c>
      <c r="AB1395" s="7" t="str">
        <f t="shared" si="499"/>
        <v/>
      </c>
      <c r="AC1395" s="8" t="str">
        <f t="shared" si="500"/>
        <v/>
      </c>
      <c r="AE1395" s="9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>
        <v>60124428.719999999</v>
      </c>
      <c r="AR1395" s="7">
        <v>64163148.710000001</v>
      </c>
      <c r="AS1395" s="7">
        <v>38059572.060000002</v>
      </c>
      <c r="AT1395" s="7">
        <v>2147759.5699999998</v>
      </c>
      <c r="AU1395" s="7">
        <v>70432385.959999993</v>
      </c>
      <c r="AV1395" s="7">
        <v>71133087.359999999</v>
      </c>
      <c r="AW1395" s="7">
        <v>44730297.060000002</v>
      </c>
      <c r="AX1395" s="7">
        <v>1071633.83</v>
      </c>
      <c r="AY1395" s="7">
        <v>66262960.340000004</v>
      </c>
      <c r="AZ1395" s="7">
        <v>63226716.649999999</v>
      </c>
      <c r="BA1395" s="7">
        <v>51226480.549999997</v>
      </c>
      <c r="BB1395" s="7">
        <v>1755000</v>
      </c>
      <c r="BC1395" s="7"/>
      <c r="BD1395" s="7"/>
      <c r="BE1395" s="7"/>
      <c r="BF1395" s="7"/>
    </row>
    <row r="1396" spans="1:58" hidden="1" x14ac:dyDescent="0.25">
      <c r="A1396" s="3" t="s">
        <v>1316</v>
      </c>
      <c r="B1396" s="3" t="str">
        <f t="shared" si="510"/>
        <v>SC</v>
      </c>
      <c r="C1396" s="3" t="s">
        <v>1529</v>
      </c>
      <c r="D1396" s="3">
        <v>6</v>
      </c>
      <c r="E1396" s="11">
        <f t="shared" si="501"/>
        <v>0</v>
      </c>
      <c r="F1396" s="11">
        <f t="shared" si="502"/>
        <v>1</v>
      </c>
      <c r="G1396" s="7">
        <v>36.623534669213313</v>
      </c>
      <c r="H1396" s="11">
        <f t="shared" si="503"/>
        <v>0.73247069338426629</v>
      </c>
      <c r="I1396" s="7">
        <f t="shared" si="504"/>
        <v>-16768435.64181849</v>
      </c>
      <c r="J1396" s="7">
        <v>18287973.84</v>
      </c>
      <c r="K1396" s="12">
        <v>0.11</v>
      </c>
      <c r="L1396" s="7">
        <v>0</v>
      </c>
      <c r="M1396" s="10">
        <f t="shared" si="505"/>
        <v>0</v>
      </c>
      <c r="N1396" s="12">
        <f t="shared" si="506"/>
        <v>0.11</v>
      </c>
      <c r="O1396" s="7">
        <f t="shared" si="507"/>
        <v>-1006106.1385091094</v>
      </c>
      <c r="P1396" s="11">
        <f t="shared" si="508"/>
        <v>5.50146313261081E-2</v>
      </c>
      <c r="Q1396" s="12">
        <f t="shared" si="509"/>
        <v>0.16501463132610811</v>
      </c>
      <c r="R1396" s="12">
        <f t="shared" si="511"/>
        <v>5.5014631326108107E-2</v>
      </c>
      <c r="S1396" s="12">
        <f t="shared" si="512"/>
        <v>0.50013301205552829</v>
      </c>
      <c r="T1396" s="7">
        <f t="shared" si="494"/>
        <v>-62678873.779999994</v>
      </c>
      <c r="U1396" s="7">
        <f t="shared" si="495"/>
        <v>49946224.109999999</v>
      </c>
      <c r="V1396" s="7">
        <f t="shared" si="495"/>
        <v>74645990.489999995</v>
      </c>
      <c r="W1396" s="7">
        <f t="shared" si="495"/>
        <v>39567931.079999998</v>
      </c>
      <c r="X1396" s="7">
        <f t="shared" si="496"/>
        <v>1588823.68</v>
      </c>
      <c r="Y1396" s="7" t="str">
        <f t="shared" si="497"/>
        <v/>
      </c>
      <c r="Z1396" s="7" t="str">
        <f t="shared" si="498"/>
        <v/>
      </c>
      <c r="AA1396" s="7" t="str">
        <f t="shared" si="499"/>
        <v/>
      </c>
      <c r="AB1396" s="7" t="str">
        <f t="shared" si="499"/>
        <v/>
      </c>
      <c r="AC1396" s="8" t="str">
        <f t="shared" si="500"/>
        <v/>
      </c>
      <c r="AE1396" s="9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>
        <v>39095251.899999999</v>
      </c>
      <c r="AR1396" s="7">
        <v>63575849.310000002</v>
      </c>
      <c r="AS1396" s="7">
        <v>20038968.670000002</v>
      </c>
      <c r="AT1396" s="7">
        <v>44922149.920000002</v>
      </c>
      <c r="AU1396" s="7">
        <v>47811259.119999997</v>
      </c>
      <c r="AV1396" s="7">
        <v>69571124.799999997</v>
      </c>
      <c r="AW1396" s="7">
        <v>29101614.960000001</v>
      </c>
      <c r="AX1396" s="7">
        <v>1932312.21</v>
      </c>
      <c r="AY1396" s="7">
        <v>49946224.109999999</v>
      </c>
      <c r="AZ1396" s="7">
        <v>74645990.489999995</v>
      </c>
      <c r="BA1396" s="7">
        <v>39567931.079999998</v>
      </c>
      <c r="BB1396" s="7">
        <v>1588823.68</v>
      </c>
      <c r="BC1396" s="7"/>
      <c r="BD1396" s="7"/>
      <c r="BE1396" s="7"/>
      <c r="BF1396" s="7"/>
    </row>
    <row r="1397" spans="1:58" hidden="1" x14ac:dyDescent="0.25">
      <c r="A1397" s="3" t="s">
        <v>870</v>
      </c>
      <c r="B1397" s="3" t="str">
        <f t="shared" si="510"/>
        <v>PR</v>
      </c>
      <c r="C1397" s="3" t="s">
        <v>1529</v>
      </c>
      <c r="D1397" s="3">
        <v>6</v>
      </c>
      <c r="E1397" s="11">
        <f t="shared" si="501"/>
        <v>8.5887006716962616E-2</v>
      </c>
      <c r="F1397" s="11">
        <f t="shared" si="502"/>
        <v>0.91411299328303741</v>
      </c>
      <c r="G1397" s="7">
        <v>12.574944099924004</v>
      </c>
      <c r="H1397" s="11">
        <f t="shared" si="503"/>
        <v>0.22989839583096802</v>
      </c>
      <c r="I1397" s="7">
        <f t="shared" si="504"/>
        <v>-18350527.295712609</v>
      </c>
      <c r="J1397" s="7">
        <v>13995658.27</v>
      </c>
      <c r="K1397" s="12">
        <v>0.11</v>
      </c>
      <c r="L1397" s="7">
        <v>-330348.96000000002</v>
      </c>
      <c r="M1397" s="10">
        <f t="shared" si="505"/>
        <v>2.360367434149991E-2</v>
      </c>
      <c r="N1397" s="12">
        <f t="shared" si="506"/>
        <v>0.13360367434149992</v>
      </c>
      <c r="O1397" s="7">
        <f t="shared" si="507"/>
        <v>-1101031.6377427564</v>
      </c>
      <c r="P1397" s="11">
        <f t="shared" si="508"/>
        <v>7.8669514252347944E-2</v>
      </c>
      <c r="Q1397" s="12">
        <f t="shared" si="509"/>
        <v>0.18866951425234796</v>
      </c>
      <c r="R1397" s="12">
        <f t="shared" si="511"/>
        <v>5.5065839910848041E-2</v>
      </c>
      <c r="S1397" s="12">
        <f t="shared" si="512"/>
        <v>0.41215812500856885</v>
      </c>
      <c r="T1397" s="7">
        <f t="shared" si="494"/>
        <v>-23828709.349999998</v>
      </c>
      <c r="U1397" s="7">
        <f t="shared" si="495"/>
        <v>10419778.24</v>
      </c>
      <c r="V1397" s="7">
        <f t="shared" si="495"/>
        <v>21782132.829999998</v>
      </c>
      <c r="W1397" s="7">
        <f t="shared" si="495"/>
        <v>12466354.76</v>
      </c>
      <c r="X1397" s="7">
        <f t="shared" si="496"/>
        <v>0</v>
      </c>
      <c r="Y1397" s="7" t="str">
        <f t="shared" si="497"/>
        <v/>
      </c>
      <c r="Z1397" s="7" t="str">
        <f t="shared" si="498"/>
        <v/>
      </c>
      <c r="AA1397" s="7" t="str">
        <f t="shared" si="499"/>
        <v/>
      </c>
      <c r="AB1397" s="7" t="str">
        <f t="shared" si="499"/>
        <v/>
      </c>
      <c r="AC1397" s="8" t="str">
        <f t="shared" si="500"/>
        <v/>
      </c>
      <c r="AE1397" s="9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>
        <v>4250574.7300000004</v>
      </c>
      <c r="AR1397" s="7">
        <v>15471516.6</v>
      </c>
      <c r="AS1397" s="7">
        <v>4521354.68</v>
      </c>
      <c r="AT1397" s="7">
        <v>0</v>
      </c>
      <c r="AU1397" s="7">
        <v>5973222.3799999999</v>
      </c>
      <c r="AV1397" s="7">
        <v>19661637.800000001</v>
      </c>
      <c r="AW1397" s="7">
        <v>8347806.7599999998</v>
      </c>
      <c r="AX1397" s="7">
        <v>0</v>
      </c>
      <c r="AY1397" s="7">
        <v>10419778.24</v>
      </c>
      <c r="AZ1397" s="7">
        <v>21782132.829999998</v>
      </c>
      <c r="BA1397" s="7">
        <v>12466354.76</v>
      </c>
      <c r="BB1397" s="7">
        <v>0</v>
      </c>
      <c r="BC1397" s="7"/>
      <c r="BD1397" s="7"/>
      <c r="BE1397" s="7"/>
      <c r="BF1397" s="7"/>
    </row>
    <row r="1398" spans="1:58" hidden="1" x14ac:dyDescent="0.25">
      <c r="A1398" s="3" t="s">
        <v>275</v>
      </c>
      <c r="B1398" s="3" t="str">
        <f t="shared" si="510"/>
        <v>MA</v>
      </c>
      <c r="C1398" s="3" t="s">
        <v>1528</v>
      </c>
      <c r="D1398" s="3">
        <v>6</v>
      </c>
      <c r="E1398" s="11">
        <f t="shared" si="501"/>
        <v>0.24871074301252089</v>
      </c>
      <c r="F1398" s="11">
        <f t="shared" si="502"/>
        <v>0.75128925698747917</v>
      </c>
      <c r="G1398" s="7">
        <v>24.138313021917078</v>
      </c>
      <c r="H1398" s="11">
        <f t="shared" si="503"/>
        <v>0.36269710510334546</v>
      </c>
      <c r="I1398" s="7">
        <f t="shared" si="504"/>
        <v>-72514059.655721247</v>
      </c>
      <c r="J1398" s="7">
        <v>19019035.329999998</v>
      </c>
      <c r="K1398" s="12">
        <v>0.11</v>
      </c>
      <c r="L1398" s="7">
        <v>-950951.77</v>
      </c>
      <c r="M1398" s="10">
        <f t="shared" si="505"/>
        <v>5.0000000184026165E-2</v>
      </c>
      <c r="N1398" s="12">
        <f t="shared" si="506"/>
        <v>0.16000000018402616</v>
      </c>
      <c r="O1398" s="7">
        <f t="shared" si="507"/>
        <v>-4350843.5793432742</v>
      </c>
      <c r="P1398" s="11">
        <f t="shared" si="508"/>
        <v>0.22876257937648378</v>
      </c>
      <c r="Q1398" s="12">
        <f t="shared" si="509"/>
        <v>0.3387625793764838</v>
      </c>
      <c r="R1398" s="12">
        <f t="shared" si="511"/>
        <v>0.17876257919245764</v>
      </c>
      <c r="S1398" s="12">
        <f t="shared" si="512"/>
        <v>1.1172661186678217</v>
      </c>
      <c r="T1398" s="7">
        <f t="shared" si="494"/>
        <v>-113782724.41000001</v>
      </c>
      <c r="U1398" s="7">
        <f t="shared" si="495"/>
        <v>61796.160000000003</v>
      </c>
      <c r="V1398" s="7">
        <f t="shared" si="495"/>
        <v>85483738.480000004</v>
      </c>
      <c r="W1398" s="7">
        <f t="shared" si="495"/>
        <v>28360782.09</v>
      </c>
      <c r="X1398" s="7">
        <f t="shared" si="496"/>
        <v>0</v>
      </c>
      <c r="Y1398" s="7" t="str">
        <f t="shared" si="497"/>
        <v/>
      </c>
      <c r="Z1398" s="7" t="str">
        <f t="shared" si="498"/>
        <v/>
      </c>
      <c r="AA1398" s="7" t="str">
        <f t="shared" si="499"/>
        <v/>
      </c>
      <c r="AB1398" s="7" t="str">
        <f t="shared" si="499"/>
        <v/>
      </c>
      <c r="AC1398" s="8" t="str">
        <f t="shared" si="500"/>
        <v/>
      </c>
      <c r="AE1398" s="9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>
        <v>1797.77</v>
      </c>
      <c r="AR1398" s="7">
        <v>82571414.189999998</v>
      </c>
      <c r="AS1398" s="7">
        <v>23069372</v>
      </c>
      <c r="AT1398" s="7">
        <v>0</v>
      </c>
      <c r="AU1398" s="7">
        <v>61796.160000000003</v>
      </c>
      <c r="AV1398" s="7">
        <v>85483738.480000004</v>
      </c>
      <c r="AW1398" s="7">
        <v>28360782.09</v>
      </c>
      <c r="AX1398" s="7">
        <v>0</v>
      </c>
      <c r="AY1398" s="7"/>
      <c r="AZ1398" s="7"/>
      <c r="BA1398" s="7"/>
      <c r="BB1398" s="7"/>
      <c r="BC1398" s="7"/>
      <c r="BD1398" s="7"/>
      <c r="BE1398" s="7"/>
      <c r="BF1398" s="7"/>
    </row>
    <row r="1399" spans="1:58" hidden="1" x14ac:dyDescent="0.25">
      <c r="A1399" s="3" t="s">
        <v>1317</v>
      </c>
      <c r="B1399" s="3" t="str">
        <f t="shared" si="510"/>
        <v>SC</v>
      </c>
      <c r="C1399" s="3" t="s">
        <v>1529</v>
      </c>
      <c r="D1399" s="3">
        <v>6</v>
      </c>
      <c r="E1399" s="11">
        <f t="shared" si="501"/>
        <v>0.14307127836359282</v>
      </c>
      <c r="F1399" s="11">
        <f t="shared" si="502"/>
        <v>0.85692872163640721</v>
      </c>
      <c r="G1399" s="7">
        <v>38.848175809620756</v>
      </c>
      <c r="H1399" s="11">
        <f t="shared" si="503"/>
        <v>0.66580235268889421</v>
      </c>
      <c r="I1399" s="7">
        <f t="shared" si="504"/>
        <v>-31864320.147707358</v>
      </c>
      <c r="J1399" s="7">
        <v>24006663.850000001</v>
      </c>
      <c r="K1399" s="12">
        <v>0.11</v>
      </c>
      <c r="L1399" s="7">
        <v>-1920533.11</v>
      </c>
      <c r="M1399" s="10">
        <f t="shared" si="505"/>
        <v>8.0000000083310208E-2</v>
      </c>
      <c r="N1399" s="12">
        <f t="shared" si="506"/>
        <v>0.19000000008331019</v>
      </c>
      <c r="O1399" s="7">
        <f t="shared" si="507"/>
        <v>-1911859.2088624414</v>
      </c>
      <c r="P1399" s="11">
        <f t="shared" si="508"/>
        <v>7.9638687858014937E-2</v>
      </c>
      <c r="Q1399" s="12">
        <f t="shared" si="509"/>
        <v>0.18963868785801494</v>
      </c>
      <c r="R1399" s="12">
        <f t="shared" si="511"/>
        <v>-3.6131222529525719E-4</v>
      </c>
      <c r="S1399" s="12">
        <f t="shared" si="512"/>
        <v>-1.9016432901938218E-3</v>
      </c>
      <c r="T1399" s="7">
        <f t="shared" si="494"/>
        <v>-95345734.49000001</v>
      </c>
      <c r="U1399" s="7">
        <f t="shared" si="495"/>
        <v>80137208.879999995</v>
      </c>
      <c r="V1399" s="7">
        <f t="shared" si="495"/>
        <v>81704498.370000005</v>
      </c>
      <c r="W1399" s="7">
        <f t="shared" si="495"/>
        <v>93778445</v>
      </c>
      <c r="X1399" s="7">
        <f t="shared" si="496"/>
        <v>0</v>
      </c>
      <c r="Y1399" s="7" t="str">
        <f t="shared" si="497"/>
        <v/>
      </c>
      <c r="Z1399" s="7" t="str">
        <f t="shared" si="498"/>
        <v/>
      </c>
      <c r="AA1399" s="7" t="str">
        <f t="shared" si="499"/>
        <v/>
      </c>
      <c r="AB1399" s="7" t="str">
        <f t="shared" si="499"/>
        <v/>
      </c>
      <c r="AC1399" s="8" t="str">
        <f t="shared" si="500"/>
        <v/>
      </c>
      <c r="AE1399" s="9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>
        <v>59412067.009999998</v>
      </c>
      <c r="AR1399" s="7">
        <v>71902773.459999993</v>
      </c>
      <c r="AS1399" s="7">
        <v>55989643.740000002</v>
      </c>
      <c r="AT1399" s="7">
        <v>0</v>
      </c>
      <c r="AU1399" s="7">
        <v>67515488.299999997</v>
      </c>
      <c r="AV1399" s="7">
        <v>65797795.850000001</v>
      </c>
      <c r="AW1399" s="7">
        <v>75482276.180000007</v>
      </c>
      <c r="AX1399" s="7">
        <v>0</v>
      </c>
      <c r="AY1399" s="7">
        <v>80137208.879999995</v>
      </c>
      <c r="AZ1399" s="7">
        <v>81704498.370000005</v>
      </c>
      <c r="BA1399" s="7">
        <v>93778445</v>
      </c>
      <c r="BB1399" s="7">
        <v>0</v>
      </c>
      <c r="BC1399" s="7"/>
      <c r="BD1399" s="7"/>
      <c r="BE1399" s="7"/>
      <c r="BF1399" s="7"/>
    </row>
    <row r="1400" spans="1:58" hidden="1" x14ac:dyDescent="0.25">
      <c r="A1400" s="3" t="s">
        <v>1318</v>
      </c>
      <c r="B1400" s="3" t="str">
        <f t="shared" si="510"/>
        <v>SC</v>
      </c>
      <c r="C1400" s="3" t="s">
        <v>1529</v>
      </c>
      <c r="D1400" s="3">
        <v>7</v>
      </c>
      <c r="E1400" s="11">
        <f t="shared" si="501"/>
        <v>0</v>
      </c>
      <c r="F1400" s="11">
        <f t="shared" si="502"/>
        <v>1</v>
      </c>
      <c r="G1400" s="7">
        <v>37.785186940350449</v>
      </c>
      <c r="H1400" s="11">
        <f t="shared" si="503"/>
        <v>0.75570373880700903</v>
      </c>
      <c r="I1400" s="7">
        <f t="shared" si="504"/>
        <v>-4952100.3050250942</v>
      </c>
      <c r="J1400" s="7">
        <v>4716573.96</v>
      </c>
      <c r="K1400" s="12">
        <v>0.13289999999999999</v>
      </c>
      <c r="L1400" s="7">
        <v>-235357.04</v>
      </c>
      <c r="M1400" s="10">
        <f t="shared" si="505"/>
        <v>4.989999987194095E-2</v>
      </c>
      <c r="N1400" s="12">
        <f t="shared" si="506"/>
        <v>0.18279999987194095</v>
      </c>
      <c r="O1400" s="7">
        <f t="shared" si="507"/>
        <v>-297126.01830150565</v>
      </c>
      <c r="P1400" s="11">
        <f t="shared" si="508"/>
        <v>6.2996153738148028E-2</v>
      </c>
      <c r="Q1400" s="12">
        <f t="shared" si="509"/>
        <v>0.195896153738148</v>
      </c>
      <c r="R1400" s="12">
        <f t="shared" si="511"/>
        <v>1.309615386620705E-2</v>
      </c>
      <c r="S1400" s="12">
        <f t="shared" si="512"/>
        <v>7.1641979624625041E-2</v>
      </c>
      <c r="T1400" s="7">
        <f t="shared" si="494"/>
        <v>-20270880.449999999</v>
      </c>
      <c r="U1400" s="7">
        <f t="shared" si="495"/>
        <v>2853325.85</v>
      </c>
      <c r="V1400" s="7">
        <f t="shared" si="495"/>
        <v>21180742.09</v>
      </c>
      <c r="W1400" s="7">
        <f t="shared" si="495"/>
        <v>10058604.34</v>
      </c>
      <c r="X1400" s="7">
        <f t="shared" si="496"/>
        <v>8115140.1299999999</v>
      </c>
      <c r="Y1400" s="7" t="str">
        <f t="shared" si="497"/>
        <v/>
      </c>
      <c r="Z1400" s="7" t="str">
        <f t="shared" si="498"/>
        <v/>
      </c>
      <c r="AA1400" s="7" t="str">
        <f t="shared" si="499"/>
        <v/>
      </c>
      <c r="AB1400" s="7" t="str">
        <f t="shared" si="499"/>
        <v/>
      </c>
      <c r="AC1400" s="8" t="str">
        <f t="shared" si="500"/>
        <v/>
      </c>
      <c r="AE1400" s="9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>
        <v>29083206.379999999</v>
      </c>
      <c r="AR1400" s="7">
        <v>7434419.3099999996</v>
      </c>
      <c r="AS1400" s="7">
        <v>5044791.25</v>
      </c>
      <c r="AT1400" s="7">
        <v>0</v>
      </c>
      <c r="AU1400" s="7">
        <v>2121083.2200000002</v>
      </c>
      <c r="AV1400" s="7">
        <v>7073051.2400000002</v>
      </c>
      <c r="AW1400" s="7">
        <v>8767876.4499999993</v>
      </c>
      <c r="AX1400" s="7">
        <v>5001898.8600000003</v>
      </c>
      <c r="AY1400" s="7">
        <v>2853325.85</v>
      </c>
      <c r="AZ1400" s="7">
        <v>21180742.09</v>
      </c>
      <c r="BA1400" s="7">
        <v>10058604.34</v>
      </c>
      <c r="BB1400" s="7">
        <v>8115140.1299999999</v>
      </c>
      <c r="BC1400" s="7"/>
      <c r="BD1400" s="7"/>
      <c r="BE1400" s="7"/>
      <c r="BF1400" s="7"/>
    </row>
    <row r="1401" spans="1:58" hidden="1" x14ac:dyDescent="0.25">
      <c r="A1401" s="3" t="s">
        <v>276</v>
      </c>
      <c r="B1401" s="3" t="str">
        <f t="shared" si="510"/>
        <v>MA</v>
      </c>
      <c r="C1401" s="3" t="s">
        <v>1528</v>
      </c>
      <c r="D1401" s="3">
        <v>4</v>
      </c>
      <c r="E1401" s="11">
        <f t="shared" si="501"/>
        <v>0.14206141487029117</v>
      </c>
      <c r="F1401" s="11">
        <f t="shared" si="502"/>
        <v>0.85793858512970878</v>
      </c>
      <c r="G1401" s="7">
        <v>16.668388621915984</v>
      </c>
      <c r="H1401" s="11">
        <f t="shared" si="503"/>
        <v>0.2860090750135747</v>
      </c>
      <c r="I1401" s="7">
        <f t="shared" si="504"/>
        <v>-218325418.31664547</v>
      </c>
      <c r="J1401" s="7">
        <v>50120141.5</v>
      </c>
      <c r="K1401" s="12">
        <v>0.11</v>
      </c>
      <c r="L1401" s="7">
        <v>-2506007.08</v>
      </c>
      <c r="M1401" s="10">
        <f t="shared" si="505"/>
        <v>5.0000000099760293E-2</v>
      </c>
      <c r="N1401" s="12">
        <f t="shared" si="506"/>
        <v>0.16000000009976029</v>
      </c>
      <c r="O1401" s="7">
        <f t="shared" si="507"/>
        <v>-13099525.098998727</v>
      </c>
      <c r="P1401" s="11">
        <f t="shared" si="508"/>
        <v>0.2613624923424992</v>
      </c>
      <c r="Q1401" s="12">
        <f t="shared" si="509"/>
        <v>0.37136249234249918</v>
      </c>
      <c r="R1401" s="12">
        <f t="shared" si="511"/>
        <v>0.2113624922427389</v>
      </c>
      <c r="S1401" s="12">
        <f t="shared" si="512"/>
        <v>1.3210155756934627</v>
      </c>
      <c r="T1401" s="7">
        <f t="shared" si="494"/>
        <v>-305781783.31999999</v>
      </c>
      <c r="U1401" s="7">
        <f t="shared" si="495"/>
        <v>23145427.02</v>
      </c>
      <c r="V1401" s="7">
        <f t="shared" si="495"/>
        <v>262341990.53999999</v>
      </c>
      <c r="W1401" s="7">
        <f t="shared" si="495"/>
        <v>112968173.75</v>
      </c>
      <c r="X1401" s="7">
        <f t="shared" si="496"/>
        <v>46382953.950000003</v>
      </c>
      <c r="Y1401" s="7" t="str">
        <f t="shared" si="497"/>
        <v/>
      </c>
      <c r="Z1401" s="7" t="str">
        <f t="shared" si="498"/>
        <v/>
      </c>
      <c r="AA1401" s="7" t="str">
        <f t="shared" si="499"/>
        <v/>
      </c>
      <c r="AB1401" s="7" t="str">
        <f t="shared" si="499"/>
        <v/>
      </c>
      <c r="AC1401" s="8" t="str">
        <f t="shared" si="500"/>
        <v/>
      </c>
      <c r="AE1401" s="9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>
        <v>20256119.800000001</v>
      </c>
      <c r="AR1401" s="7">
        <v>199724956.91999999</v>
      </c>
      <c r="AS1401" s="7">
        <v>95704719.010000005</v>
      </c>
      <c r="AT1401" s="7">
        <v>42514274.299999997</v>
      </c>
      <c r="AU1401" s="7">
        <v>23145427.02</v>
      </c>
      <c r="AV1401" s="7">
        <v>262341990.53999999</v>
      </c>
      <c r="AW1401" s="7">
        <v>112968173.75</v>
      </c>
      <c r="AX1401" s="7">
        <v>46382953.950000003</v>
      </c>
      <c r="AY1401" s="7"/>
      <c r="AZ1401" s="7"/>
      <c r="BA1401" s="7"/>
      <c r="BB1401" s="7"/>
      <c r="BC1401" s="7"/>
      <c r="BD1401" s="7"/>
      <c r="BE1401" s="7"/>
      <c r="BF1401" s="7"/>
    </row>
    <row r="1402" spans="1:58" hidden="1" x14ac:dyDescent="0.25">
      <c r="A1402" s="3" t="s">
        <v>440</v>
      </c>
      <c r="B1402" s="3" t="str">
        <f t="shared" si="510"/>
        <v>MG</v>
      </c>
      <c r="C1402" s="3" t="s">
        <v>1530</v>
      </c>
      <c r="D1402" s="3">
        <v>6</v>
      </c>
      <c r="E1402" s="11">
        <f t="shared" si="501"/>
        <v>0.4709259166895835</v>
      </c>
      <c r="F1402" s="11">
        <f t="shared" si="502"/>
        <v>0.5290740833104165</v>
      </c>
      <c r="G1402" s="7">
        <v>50.421681520846882</v>
      </c>
      <c r="H1402" s="11">
        <f t="shared" si="503"/>
        <v>0.53353609859223661</v>
      </c>
      <c r="I1402" s="7">
        <f t="shared" si="504"/>
        <v>-20701593.543484263</v>
      </c>
      <c r="J1402" s="7">
        <v>7683740.4800000014</v>
      </c>
      <c r="K1402" s="12">
        <v>0.11</v>
      </c>
      <c r="L1402" s="7">
        <v>-350493.76</v>
      </c>
      <c r="M1402" s="10">
        <f t="shared" si="505"/>
        <v>4.5614991931637955E-2</v>
      </c>
      <c r="N1402" s="12">
        <f t="shared" si="506"/>
        <v>0.15561499193163797</v>
      </c>
      <c r="O1402" s="7">
        <f t="shared" si="507"/>
        <v>-1242095.6126090558</v>
      </c>
      <c r="P1402" s="11">
        <f t="shared" si="508"/>
        <v>0.1616524680710007</v>
      </c>
      <c r="Q1402" s="12">
        <f t="shared" si="509"/>
        <v>0.27165246807100069</v>
      </c>
      <c r="R1402" s="12">
        <f t="shared" si="511"/>
        <v>0.11603747613936272</v>
      </c>
      <c r="S1402" s="12">
        <f t="shared" si="512"/>
        <v>0.74567028985445205</v>
      </c>
      <c r="T1402" s="7">
        <f t="shared" si="494"/>
        <v>-44379840.499999993</v>
      </c>
      <c r="U1402" s="7">
        <f t="shared" si="495"/>
        <v>11755539.75</v>
      </c>
      <c r="V1402" s="7">
        <f t="shared" si="495"/>
        <v>23480223.43</v>
      </c>
      <c r="W1402" s="7">
        <f t="shared" si="495"/>
        <v>32971392.84</v>
      </c>
      <c r="X1402" s="7">
        <f t="shared" si="496"/>
        <v>316236.02</v>
      </c>
      <c r="Y1402" s="7" t="str">
        <f t="shared" si="497"/>
        <v/>
      </c>
      <c r="Z1402" s="7" t="str">
        <f t="shared" si="498"/>
        <v/>
      </c>
      <c r="AA1402" s="7" t="str">
        <f t="shared" si="499"/>
        <v/>
      </c>
      <c r="AB1402" s="7" t="str">
        <f t="shared" si="499"/>
        <v/>
      </c>
      <c r="AC1402" s="8" t="str">
        <f t="shared" si="500"/>
        <v/>
      </c>
      <c r="AE1402" s="9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>
        <v>10681130.060000001</v>
      </c>
      <c r="AR1402" s="7">
        <v>18711918.559999999</v>
      </c>
      <c r="AS1402" s="7">
        <v>22553627.57</v>
      </c>
      <c r="AT1402" s="7">
        <v>0</v>
      </c>
      <c r="AU1402" s="7">
        <v>10945843.76</v>
      </c>
      <c r="AV1402" s="7">
        <v>15220594.43</v>
      </c>
      <c r="AW1402" s="7">
        <v>31658371.5</v>
      </c>
      <c r="AX1402" s="7">
        <v>0</v>
      </c>
      <c r="AY1402" s="7">
        <v>11755539.75</v>
      </c>
      <c r="AZ1402" s="7">
        <v>23480223.43</v>
      </c>
      <c r="BA1402" s="7">
        <v>32971392.84</v>
      </c>
      <c r="BB1402" s="7">
        <v>316236.02</v>
      </c>
      <c r="BC1402" s="7"/>
      <c r="BD1402" s="7"/>
      <c r="BE1402" s="7"/>
      <c r="BF1402" s="7"/>
    </row>
    <row r="1403" spans="1:58" hidden="1" x14ac:dyDescent="0.25">
      <c r="A1403" s="3" t="s">
        <v>871</v>
      </c>
      <c r="B1403" s="3" t="str">
        <f t="shared" si="510"/>
        <v>PR</v>
      </c>
      <c r="C1403" s="3" t="s">
        <v>1529</v>
      </c>
      <c r="D1403" s="3">
        <v>4</v>
      </c>
      <c r="E1403" s="11">
        <f t="shared" si="501"/>
        <v>0.3276994530986963</v>
      </c>
      <c r="F1403" s="11">
        <f t="shared" si="502"/>
        <v>0.6723005469013037</v>
      </c>
      <c r="G1403" s="7">
        <v>52.058313073970773</v>
      </c>
      <c r="H1403" s="11">
        <f t="shared" si="503"/>
        <v>0.69997664700779683</v>
      </c>
      <c r="I1403" s="7">
        <f t="shared" si="504"/>
        <v>-148321521.04805243</v>
      </c>
      <c r="J1403" s="7">
        <v>117927406.51200002</v>
      </c>
      <c r="K1403" s="12">
        <v>0.11</v>
      </c>
      <c r="L1403" s="7">
        <v>-20878405.850000001</v>
      </c>
      <c r="M1403" s="10">
        <f t="shared" si="505"/>
        <v>0.17704456044215186</v>
      </c>
      <c r="N1403" s="12">
        <f t="shared" si="506"/>
        <v>0.28704456044215187</v>
      </c>
      <c r="O1403" s="7">
        <f t="shared" si="507"/>
        <v>-8899291.2628831454</v>
      </c>
      <c r="P1403" s="11">
        <f t="shared" si="508"/>
        <v>7.5464148039052936E-2</v>
      </c>
      <c r="Q1403" s="12">
        <f t="shared" si="509"/>
        <v>0.18546414803905292</v>
      </c>
      <c r="R1403" s="12">
        <f t="shared" si="511"/>
        <v>-0.10158041240309895</v>
      </c>
      <c r="S1403" s="12">
        <f t="shared" si="512"/>
        <v>-0.35388377416603389</v>
      </c>
      <c r="T1403" s="7">
        <f t="shared" si="494"/>
        <v>-494366587.03000003</v>
      </c>
      <c r="U1403" s="7">
        <f t="shared" si="495"/>
        <v>219367480.50999999</v>
      </c>
      <c r="V1403" s="7">
        <f t="shared" si="495"/>
        <v>332362926.82999998</v>
      </c>
      <c r="W1403" s="7">
        <f t="shared" si="495"/>
        <v>386954859.91000003</v>
      </c>
      <c r="X1403" s="7">
        <f t="shared" si="496"/>
        <v>5583719.2000000002</v>
      </c>
      <c r="Y1403" s="7" t="str">
        <f t="shared" si="497"/>
        <v/>
      </c>
      <c r="Z1403" s="7" t="str">
        <f t="shared" si="498"/>
        <v/>
      </c>
      <c r="AA1403" s="7" t="str">
        <f t="shared" si="499"/>
        <v/>
      </c>
      <c r="AB1403" s="7" t="str">
        <f t="shared" si="499"/>
        <v/>
      </c>
      <c r="AC1403" s="8" t="str">
        <f t="shared" si="500"/>
        <v/>
      </c>
      <c r="AE1403" s="9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>
        <v>135664629.94</v>
      </c>
      <c r="AR1403" s="7">
        <v>218536269.03999999</v>
      </c>
      <c r="AS1403" s="7">
        <v>287480451.94999999</v>
      </c>
      <c r="AT1403" s="7">
        <v>0</v>
      </c>
      <c r="AU1403" s="7">
        <v>168573897.09999999</v>
      </c>
      <c r="AV1403" s="7">
        <v>283875968.5</v>
      </c>
      <c r="AW1403" s="7">
        <v>309812318.79000002</v>
      </c>
      <c r="AX1403" s="7">
        <v>6188225.9000000004</v>
      </c>
      <c r="AY1403" s="7">
        <v>219367480.50999999</v>
      </c>
      <c r="AZ1403" s="7">
        <v>332362926.82999998</v>
      </c>
      <c r="BA1403" s="7">
        <v>386954859.91000003</v>
      </c>
      <c r="BB1403" s="7">
        <v>5583719.2000000002</v>
      </c>
      <c r="BC1403" s="7"/>
      <c r="BD1403" s="7"/>
      <c r="BE1403" s="7"/>
      <c r="BF1403" s="7"/>
    </row>
    <row r="1404" spans="1:58" hidden="1" x14ac:dyDescent="0.25">
      <c r="A1404" s="3" t="s">
        <v>1235</v>
      </c>
      <c r="B1404" s="3" t="str">
        <f t="shared" si="510"/>
        <v>RS</v>
      </c>
      <c r="C1404" s="3" t="s">
        <v>1529</v>
      </c>
      <c r="D1404" s="3">
        <v>7</v>
      </c>
      <c r="E1404" s="11">
        <f t="shared" si="501"/>
        <v>0</v>
      </c>
      <c r="F1404" s="11">
        <f t="shared" si="502"/>
        <v>1</v>
      </c>
      <c r="G1404" s="7">
        <v>7.9329188329469051</v>
      </c>
      <c r="H1404" s="11">
        <f t="shared" si="503"/>
        <v>0.15865837665893812</v>
      </c>
      <c r="I1404" s="7">
        <f t="shared" si="504"/>
        <v>-1570257.2138591816</v>
      </c>
      <c r="J1404" s="7">
        <v>2944276.98</v>
      </c>
      <c r="K1404" s="12">
        <v>0.12359999999999999</v>
      </c>
      <c r="L1404" s="7">
        <v>-130725.9</v>
      </c>
      <c r="M1404" s="10">
        <f t="shared" si="505"/>
        <v>4.440000070917241E-2</v>
      </c>
      <c r="N1404" s="12">
        <f t="shared" si="506"/>
        <v>0.1680000007091724</v>
      </c>
      <c r="O1404" s="7">
        <f t="shared" si="507"/>
        <v>-94215.43283155089</v>
      </c>
      <c r="P1404" s="11">
        <f t="shared" si="508"/>
        <v>3.1999514132515783E-2</v>
      </c>
      <c r="Q1404" s="12">
        <f t="shared" si="509"/>
        <v>0.15559951413251577</v>
      </c>
      <c r="R1404" s="12">
        <f t="shared" si="511"/>
        <v>-1.2400486576656627E-2</v>
      </c>
      <c r="S1404" s="12">
        <f t="shared" si="512"/>
        <v>-7.3812419787564809E-2</v>
      </c>
      <c r="T1404" s="7">
        <f t="shared" si="494"/>
        <v>-1866372.9100000001</v>
      </c>
      <c r="U1404" s="7">
        <f t="shared" si="495"/>
        <v>12535352.16</v>
      </c>
      <c r="V1404" s="7">
        <f t="shared" si="495"/>
        <v>7716169.6100000003</v>
      </c>
      <c r="W1404" s="7">
        <f t="shared" si="495"/>
        <v>6685555.46</v>
      </c>
      <c r="X1404" s="7">
        <f t="shared" si="496"/>
        <v>0</v>
      </c>
      <c r="Y1404" s="7" t="str">
        <f t="shared" si="497"/>
        <v/>
      </c>
      <c r="Z1404" s="7" t="str">
        <f t="shared" si="498"/>
        <v/>
      </c>
      <c r="AA1404" s="7" t="str">
        <f t="shared" si="499"/>
        <v/>
      </c>
      <c r="AB1404" s="7" t="str">
        <f t="shared" si="499"/>
        <v/>
      </c>
      <c r="AC1404" s="8" t="str">
        <f t="shared" si="500"/>
        <v/>
      </c>
      <c r="AE1404" s="9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>
        <v>9217299.0700000003</v>
      </c>
      <c r="AR1404" s="7">
        <v>8629767.7300000004</v>
      </c>
      <c r="AS1404" s="7">
        <v>2391634.75</v>
      </c>
      <c r="AT1404" s="7">
        <v>0</v>
      </c>
      <c r="AU1404" s="7">
        <v>10742976.869999999</v>
      </c>
      <c r="AV1404" s="7">
        <v>8873494.7599999998</v>
      </c>
      <c r="AW1404" s="7">
        <v>3851959.49</v>
      </c>
      <c r="AX1404" s="7">
        <v>0</v>
      </c>
      <c r="AY1404" s="7">
        <v>12535352.16</v>
      </c>
      <c r="AZ1404" s="7">
        <v>7716169.6100000003</v>
      </c>
      <c r="BA1404" s="7">
        <v>6685555.46</v>
      </c>
      <c r="BB1404" s="7">
        <v>0</v>
      </c>
      <c r="BC1404" s="7"/>
      <c r="BD1404" s="7"/>
      <c r="BE1404" s="7"/>
      <c r="BF1404" s="7"/>
    </row>
    <row r="1405" spans="1:58" hidden="1" x14ac:dyDescent="0.25">
      <c r="A1405" s="3" t="s">
        <v>1236</v>
      </c>
      <c r="B1405" s="3" t="str">
        <f t="shared" si="510"/>
        <v>RS</v>
      </c>
      <c r="C1405" s="3" t="s">
        <v>1529</v>
      </c>
      <c r="D1405" s="3">
        <v>6</v>
      </c>
      <c r="E1405" s="11">
        <f t="shared" si="501"/>
        <v>0.15418988494568894</v>
      </c>
      <c r="F1405" s="11">
        <f t="shared" si="502"/>
        <v>0.84581011505431103</v>
      </c>
      <c r="G1405" s="7">
        <v>21.65494058512364</v>
      </c>
      <c r="H1405" s="11">
        <f t="shared" si="503"/>
        <v>0.36631935575595392</v>
      </c>
      <c r="I1405" s="7">
        <f t="shared" si="504"/>
        <v>-103524067.00088347</v>
      </c>
      <c r="J1405" s="7">
        <v>42154942.45714286</v>
      </c>
      <c r="K1405" s="12">
        <v>0.11</v>
      </c>
      <c r="L1405" s="7">
        <v>-7821549.5499999998</v>
      </c>
      <c r="M1405" s="10">
        <f t="shared" si="505"/>
        <v>0.18554288285298545</v>
      </c>
      <c r="N1405" s="12">
        <f t="shared" si="506"/>
        <v>0.29554288285298547</v>
      </c>
      <c r="O1405" s="7">
        <f t="shared" si="507"/>
        <v>-6211444.0200530086</v>
      </c>
      <c r="P1405" s="11">
        <f t="shared" si="508"/>
        <v>0.14734794209167573</v>
      </c>
      <c r="Q1405" s="12">
        <f t="shared" si="509"/>
        <v>0.25734794209167572</v>
      </c>
      <c r="R1405" s="12">
        <f t="shared" si="511"/>
        <v>-3.8194940761309748E-2</v>
      </c>
      <c r="S1405" s="12">
        <f t="shared" si="512"/>
        <v>-0.12923654392418371</v>
      </c>
      <c r="T1405" s="7">
        <f t="shared" si="494"/>
        <v>-163369463.68999997</v>
      </c>
      <c r="U1405" s="7">
        <f t="shared" si="495"/>
        <v>78177198.590000004</v>
      </c>
      <c r="V1405" s="7">
        <f t="shared" si="495"/>
        <v>138179544.88</v>
      </c>
      <c r="W1405" s="7">
        <f t="shared" si="495"/>
        <v>105395420.98</v>
      </c>
      <c r="X1405" s="7">
        <f t="shared" si="496"/>
        <v>2028303.58</v>
      </c>
      <c r="Y1405" s="7" t="str">
        <f t="shared" si="497"/>
        <v/>
      </c>
      <c r="Z1405" s="7" t="str">
        <f t="shared" si="498"/>
        <v/>
      </c>
      <c r="AA1405" s="7" t="str">
        <f t="shared" si="499"/>
        <v/>
      </c>
      <c r="AB1405" s="7" t="str">
        <f t="shared" si="499"/>
        <v/>
      </c>
      <c r="AC1405" s="8" t="str">
        <f t="shared" si="500"/>
        <v/>
      </c>
      <c r="AE1405" s="9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>
        <v>49577898.75</v>
      </c>
      <c r="AR1405" s="7">
        <v>107312147.58</v>
      </c>
      <c r="AS1405" s="7">
        <v>58462910.369999997</v>
      </c>
      <c r="AT1405" s="7">
        <v>0</v>
      </c>
      <c r="AU1405" s="7">
        <v>61619878.780000001</v>
      </c>
      <c r="AV1405" s="7">
        <v>112132925.84</v>
      </c>
      <c r="AW1405" s="7">
        <v>82982621.980000004</v>
      </c>
      <c r="AX1405" s="7">
        <v>0</v>
      </c>
      <c r="AY1405" s="7">
        <v>78177198.590000004</v>
      </c>
      <c r="AZ1405" s="7">
        <v>138179544.88</v>
      </c>
      <c r="BA1405" s="7">
        <v>105395420.98</v>
      </c>
      <c r="BB1405" s="7">
        <v>2028303.58</v>
      </c>
      <c r="BC1405" s="7"/>
      <c r="BD1405" s="7"/>
      <c r="BE1405" s="7"/>
      <c r="BF1405" s="7"/>
    </row>
    <row r="1406" spans="1:58" hidden="1" x14ac:dyDescent="0.25">
      <c r="A1406" s="3" t="s">
        <v>687</v>
      </c>
      <c r="B1406" s="3" t="str">
        <f t="shared" si="510"/>
        <v>PE</v>
      </c>
      <c r="C1406" s="3" t="s">
        <v>1528</v>
      </c>
      <c r="D1406" s="3">
        <v>6</v>
      </c>
      <c r="E1406" s="11">
        <f t="shared" si="501"/>
        <v>0.39680146485554352</v>
      </c>
      <c r="F1406" s="11">
        <f t="shared" si="502"/>
        <v>0.60319853514445643</v>
      </c>
      <c r="G1406" s="7">
        <v>52.665216052774099</v>
      </c>
      <c r="H1406" s="11">
        <f t="shared" si="503"/>
        <v>0.63535162352199293</v>
      </c>
      <c r="I1406" s="7">
        <f t="shared" si="504"/>
        <v>-24025708.760954928</v>
      </c>
      <c r="J1406" s="7">
        <v>7413121.6900000004</v>
      </c>
      <c r="K1406" s="12">
        <v>0.11</v>
      </c>
      <c r="L1406" s="7">
        <v>0</v>
      </c>
      <c r="M1406" s="10">
        <f t="shared" si="505"/>
        <v>0</v>
      </c>
      <c r="N1406" s="12">
        <f t="shared" si="506"/>
        <v>0.11</v>
      </c>
      <c r="O1406" s="7">
        <f t="shared" si="507"/>
        <v>-1441542.5256572957</v>
      </c>
      <c r="P1406" s="11">
        <f t="shared" si="508"/>
        <v>0.19445823041079682</v>
      </c>
      <c r="Q1406" s="12">
        <f t="shared" si="509"/>
        <v>0.30445823041079684</v>
      </c>
      <c r="R1406" s="12">
        <f t="shared" si="511"/>
        <v>0.19445823041079685</v>
      </c>
      <c r="S1406" s="12">
        <f t="shared" si="512"/>
        <v>1.7678020946436077</v>
      </c>
      <c r="T1406" s="7">
        <f t="shared" si="494"/>
        <v>-65887332.320000008</v>
      </c>
      <c r="U1406" s="7">
        <f t="shared" si="495"/>
        <v>50</v>
      </c>
      <c r="V1406" s="7">
        <f t="shared" si="495"/>
        <v>39743142.340000004</v>
      </c>
      <c r="W1406" s="7">
        <f t="shared" si="495"/>
        <v>26144239.98</v>
      </c>
      <c r="X1406" s="7">
        <f t="shared" si="496"/>
        <v>0</v>
      </c>
      <c r="Y1406" s="7" t="str">
        <f t="shared" si="497"/>
        <v/>
      </c>
      <c r="Z1406" s="7" t="str">
        <f t="shared" si="498"/>
        <v/>
      </c>
      <c r="AA1406" s="7" t="str">
        <f t="shared" si="499"/>
        <v/>
      </c>
      <c r="AB1406" s="7" t="str">
        <f t="shared" si="499"/>
        <v/>
      </c>
      <c r="AC1406" s="8" t="str">
        <f t="shared" si="500"/>
        <v/>
      </c>
      <c r="AE1406" s="9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>
        <v>0</v>
      </c>
      <c r="AR1406" s="7">
        <v>30023295.789999999</v>
      </c>
      <c r="AS1406" s="7">
        <v>16862273.600000001</v>
      </c>
      <c r="AT1406" s="7">
        <v>0</v>
      </c>
      <c r="AU1406" s="7">
        <v>22192.37</v>
      </c>
      <c r="AV1406" s="7">
        <v>35051210.630000003</v>
      </c>
      <c r="AW1406" s="7">
        <v>22096647.5</v>
      </c>
      <c r="AX1406" s="7">
        <v>0</v>
      </c>
      <c r="AY1406" s="7">
        <v>50</v>
      </c>
      <c r="AZ1406" s="7">
        <v>39743142.340000004</v>
      </c>
      <c r="BA1406" s="7">
        <v>26144239.98</v>
      </c>
      <c r="BB1406" s="7">
        <v>0</v>
      </c>
      <c r="BC1406" s="7"/>
      <c r="BD1406" s="7"/>
      <c r="BE1406" s="7"/>
      <c r="BF1406" s="7"/>
    </row>
    <row r="1407" spans="1:58" hidden="1" x14ac:dyDescent="0.25">
      <c r="A1407" s="3" t="s">
        <v>922</v>
      </c>
      <c r="B1407" s="3" t="str">
        <f t="shared" si="510"/>
        <v>RJ</v>
      </c>
      <c r="C1407" s="3" t="s">
        <v>1530</v>
      </c>
      <c r="D1407" s="3">
        <v>6</v>
      </c>
      <c r="E1407" s="11">
        <f t="shared" si="501"/>
        <v>0.23416800606176627</v>
      </c>
      <c r="F1407" s="11">
        <f t="shared" si="502"/>
        <v>0.76583199393823376</v>
      </c>
      <c r="G1407" s="7">
        <v>6.9147511221452937</v>
      </c>
      <c r="H1407" s="11">
        <f t="shared" si="503"/>
        <v>0.1059107527891834</v>
      </c>
      <c r="I1407" s="7">
        <f t="shared" si="504"/>
        <v>-76368950.729362324</v>
      </c>
      <c r="J1407" s="7">
        <v>17972035</v>
      </c>
      <c r="K1407" s="12">
        <v>0.11</v>
      </c>
      <c r="L1407" s="7">
        <v>-6371349.29</v>
      </c>
      <c r="M1407" s="10">
        <f t="shared" si="505"/>
        <v>0.35451462730848232</v>
      </c>
      <c r="N1407" s="12">
        <f t="shared" si="506"/>
        <v>0.46451462730848231</v>
      </c>
      <c r="O1407" s="7">
        <f t="shared" si="507"/>
        <v>-4582137.0437617395</v>
      </c>
      <c r="P1407" s="11">
        <f t="shared" si="508"/>
        <v>0.25495927666297885</v>
      </c>
      <c r="Q1407" s="12">
        <f t="shared" si="509"/>
        <v>0.36495927666297884</v>
      </c>
      <c r="R1407" s="12">
        <f t="shared" si="511"/>
        <v>-9.9555350645503471E-2</v>
      </c>
      <c r="S1407" s="12">
        <f t="shared" si="512"/>
        <v>-0.21432123940284264</v>
      </c>
      <c r="T1407" s="7">
        <f t="shared" si="494"/>
        <v>-85415355.310000002</v>
      </c>
      <c r="U1407" s="7">
        <f t="shared" si="495"/>
        <v>17180962.59</v>
      </c>
      <c r="V1407" s="7">
        <f t="shared" si="495"/>
        <v>65413811.869999997</v>
      </c>
      <c r="W1407" s="7">
        <f t="shared" si="495"/>
        <v>37182506.030000001</v>
      </c>
      <c r="X1407" s="7">
        <f t="shared" si="496"/>
        <v>0</v>
      </c>
      <c r="Y1407" s="7" t="str">
        <f t="shared" si="497"/>
        <v/>
      </c>
      <c r="Z1407" s="7" t="str">
        <f t="shared" si="498"/>
        <v/>
      </c>
      <c r="AA1407" s="7" t="str">
        <f t="shared" si="499"/>
        <v/>
      </c>
      <c r="AB1407" s="7" t="str">
        <f t="shared" si="499"/>
        <v/>
      </c>
      <c r="AC1407" s="8" t="str">
        <f t="shared" si="500"/>
        <v/>
      </c>
      <c r="AE1407" s="9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>
        <v>9973050.3399999999</v>
      </c>
      <c r="AR1407" s="7">
        <v>51050161.399999999</v>
      </c>
      <c r="AS1407" s="7">
        <v>30445700.100000001</v>
      </c>
      <c r="AT1407" s="7">
        <v>0</v>
      </c>
      <c r="AU1407" s="7">
        <v>12246830.939999999</v>
      </c>
      <c r="AV1407" s="7">
        <v>55585098.109999999</v>
      </c>
      <c r="AW1407" s="7">
        <v>33880743.759999998</v>
      </c>
      <c r="AX1407" s="7">
        <v>0</v>
      </c>
      <c r="AY1407" s="7">
        <v>17180962.59</v>
      </c>
      <c r="AZ1407" s="7">
        <v>65413811.869999997</v>
      </c>
      <c r="BA1407" s="7">
        <v>37182506.030000001</v>
      </c>
      <c r="BB1407" s="7">
        <v>0</v>
      </c>
      <c r="BC1407" s="7"/>
      <c r="BD1407" s="7"/>
      <c r="BE1407" s="7"/>
      <c r="BF1407" s="7"/>
    </row>
    <row r="1408" spans="1:58" hidden="1" x14ac:dyDescent="0.25">
      <c r="A1408" s="3" t="s">
        <v>1237</v>
      </c>
      <c r="B1408" s="3" t="str">
        <f t="shared" si="510"/>
        <v>RS</v>
      </c>
      <c r="C1408" s="3" t="s">
        <v>1529</v>
      </c>
      <c r="D1408" s="3">
        <v>6</v>
      </c>
      <c r="E1408" s="11">
        <f t="shared" si="501"/>
        <v>8.205837114212465E-2</v>
      </c>
      <c r="F1408" s="11">
        <f t="shared" si="502"/>
        <v>0.91794162885787534</v>
      </c>
      <c r="G1408" s="7">
        <v>12.396962228383494</v>
      </c>
      <c r="H1408" s="11">
        <f t="shared" si="503"/>
        <v>0.22759375401623799</v>
      </c>
      <c r="I1408" s="7">
        <f t="shared" si="504"/>
        <v>-123032020.50230722</v>
      </c>
      <c r="J1408" s="7">
        <v>38153621.939999998</v>
      </c>
      <c r="K1408" s="12">
        <v>0.11</v>
      </c>
      <c r="L1408" s="7">
        <v>-7356423.2800000003</v>
      </c>
      <c r="M1408" s="10">
        <f t="shared" si="505"/>
        <v>0.19281061419460091</v>
      </c>
      <c r="N1408" s="12">
        <f t="shared" si="506"/>
        <v>0.30281061419460092</v>
      </c>
      <c r="O1408" s="7">
        <f t="shared" si="507"/>
        <v>-7381921.2301384332</v>
      </c>
      <c r="P1408" s="11">
        <f t="shared" si="508"/>
        <v>0.19347891116987972</v>
      </c>
      <c r="Q1408" s="12">
        <f t="shared" si="509"/>
        <v>0.30347891116987974</v>
      </c>
      <c r="R1408" s="12">
        <f t="shared" si="511"/>
        <v>6.6829697527881482E-4</v>
      </c>
      <c r="S1408" s="12">
        <f t="shared" si="512"/>
        <v>2.2069800196942158E-3</v>
      </c>
      <c r="T1408" s="7">
        <f t="shared" si="494"/>
        <v>-159284082.88000003</v>
      </c>
      <c r="U1408" s="7">
        <f t="shared" si="495"/>
        <v>81923388.450000003</v>
      </c>
      <c r="V1408" s="7">
        <f t="shared" si="495"/>
        <v>146213490.49000001</v>
      </c>
      <c r="W1408" s="7">
        <f t="shared" si="495"/>
        <v>96392508.379999995</v>
      </c>
      <c r="X1408" s="7">
        <f t="shared" si="496"/>
        <v>1398527.54</v>
      </c>
      <c r="Y1408" s="7" t="str">
        <f t="shared" si="497"/>
        <v/>
      </c>
      <c r="Z1408" s="7" t="str">
        <f t="shared" si="498"/>
        <v/>
      </c>
      <c r="AA1408" s="7" t="str">
        <f t="shared" si="499"/>
        <v/>
      </c>
      <c r="AB1408" s="7" t="str">
        <f t="shared" si="499"/>
        <v/>
      </c>
      <c r="AC1408" s="8" t="str">
        <f t="shared" si="500"/>
        <v/>
      </c>
      <c r="AE1408" s="9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>
        <v>81923388.450000003</v>
      </c>
      <c r="AR1408" s="7">
        <v>146213490.49000001</v>
      </c>
      <c r="AS1408" s="7">
        <v>96392508.379999995</v>
      </c>
      <c r="AT1408" s="7">
        <v>1398527.54</v>
      </c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</row>
    <row r="1409" spans="1:58" hidden="1" x14ac:dyDescent="0.25">
      <c r="A1409" s="3" t="s">
        <v>1238</v>
      </c>
      <c r="B1409" s="3" t="str">
        <f t="shared" si="510"/>
        <v>RS</v>
      </c>
      <c r="C1409" s="3" t="s">
        <v>1529</v>
      </c>
      <c r="D1409" s="3">
        <v>7</v>
      </c>
      <c r="E1409" s="11">
        <f t="shared" si="501"/>
        <v>0</v>
      </c>
      <c r="F1409" s="11">
        <f t="shared" si="502"/>
        <v>1</v>
      </c>
      <c r="G1409" s="7">
        <v>10.079587435695663</v>
      </c>
      <c r="H1409" s="11">
        <f t="shared" si="503"/>
        <v>0.20159174871391325</v>
      </c>
      <c r="I1409" s="7">
        <f t="shared" si="504"/>
        <v>-4302669.6592965815</v>
      </c>
      <c r="J1409" s="7">
        <v>4646156.8499999996</v>
      </c>
      <c r="K1409" s="12">
        <v>0.11</v>
      </c>
      <c r="L1409" s="7">
        <v>-415831.03999999998</v>
      </c>
      <c r="M1409" s="10">
        <f t="shared" si="505"/>
        <v>8.9500000414320921E-2</v>
      </c>
      <c r="N1409" s="12">
        <f t="shared" si="506"/>
        <v>0.19950000041432092</v>
      </c>
      <c r="O1409" s="7">
        <f t="shared" si="507"/>
        <v>-258160.17955779488</v>
      </c>
      <c r="P1409" s="11">
        <f t="shared" si="508"/>
        <v>5.5564241133571481E-2</v>
      </c>
      <c r="Q1409" s="12">
        <f t="shared" si="509"/>
        <v>0.16556424113357149</v>
      </c>
      <c r="R1409" s="12">
        <f t="shared" si="511"/>
        <v>-3.3935759280749433E-2</v>
      </c>
      <c r="S1409" s="12">
        <f t="shared" si="512"/>
        <v>-0.17010405619183844</v>
      </c>
      <c r="T1409" s="7">
        <f t="shared" si="494"/>
        <v>-5389059.6100000013</v>
      </c>
      <c r="U1409" s="7">
        <f t="shared" si="495"/>
        <v>23481984.399999999</v>
      </c>
      <c r="V1409" s="7">
        <f t="shared" si="495"/>
        <v>17936595.629999999</v>
      </c>
      <c r="W1409" s="7">
        <f t="shared" si="495"/>
        <v>10934448.380000001</v>
      </c>
      <c r="X1409" s="7">
        <f t="shared" si="496"/>
        <v>0</v>
      </c>
      <c r="Y1409" s="7" t="str">
        <f t="shared" si="497"/>
        <v/>
      </c>
      <c r="Z1409" s="7" t="str">
        <f t="shared" si="498"/>
        <v/>
      </c>
      <c r="AA1409" s="7" t="str">
        <f t="shared" si="499"/>
        <v/>
      </c>
      <c r="AB1409" s="7" t="str">
        <f t="shared" si="499"/>
        <v/>
      </c>
      <c r="AC1409" s="8" t="str">
        <f t="shared" si="500"/>
        <v/>
      </c>
      <c r="AE1409" s="9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>
        <v>17132964.469999999</v>
      </c>
      <c r="AR1409" s="7">
        <v>22707555.800000001</v>
      </c>
      <c r="AS1409" s="7">
        <v>1486838.29</v>
      </c>
      <c r="AT1409" s="7">
        <v>0</v>
      </c>
      <c r="AU1409" s="7">
        <v>19651264.449999999</v>
      </c>
      <c r="AV1409" s="7">
        <v>24804729.859999999</v>
      </c>
      <c r="AW1409" s="7">
        <v>2848049.7</v>
      </c>
      <c r="AX1409" s="7">
        <v>0</v>
      </c>
      <c r="AY1409" s="7">
        <v>23481984.399999999</v>
      </c>
      <c r="AZ1409" s="7">
        <v>17936595.629999999</v>
      </c>
      <c r="BA1409" s="7">
        <v>10934448.380000001</v>
      </c>
      <c r="BB1409" s="7">
        <v>0</v>
      </c>
      <c r="BC1409" s="7"/>
      <c r="BD1409" s="7"/>
      <c r="BE1409" s="7"/>
      <c r="BF1409" s="7"/>
    </row>
    <row r="1410" spans="1:58" hidden="1" x14ac:dyDescent="0.25">
      <c r="A1410" s="3" t="s">
        <v>1239</v>
      </c>
      <c r="B1410" s="3" t="str">
        <f t="shared" si="510"/>
        <v>RS</v>
      </c>
      <c r="C1410" s="3" t="s">
        <v>1529</v>
      </c>
      <c r="D1410" s="3">
        <v>6</v>
      </c>
      <c r="E1410" s="11">
        <f t="shared" si="501"/>
        <v>0</v>
      </c>
      <c r="F1410" s="11">
        <f t="shared" si="502"/>
        <v>1</v>
      </c>
      <c r="G1410" s="7">
        <v>20.654254199436721</v>
      </c>
      <c r="H1410" s="11">
        <f t="shared" si="503"/>
        <v>0.41308508398873445</v>
      </c>
      <c r="I1410" s="7">
        <f t="shared" si="504"/>
        <v>-12624688.790669708</v>
      </c>
      <c r="J1410" s="7">
        <v>21911699.459999993</v>
      </c>
      <c r="K1410" s="12">
        <v>0.11</v>
      </c>
      <c r="L1410" s="7">
        <v>-936446.72</v>
      </c>
      <c r="M1410" s="10">
        <f t="shared" si="505"/>
        <v>4.2737293002283641E-2</v>
      </c>
      <c r="N1410" s="12">
        <f t="shared" si="506"/>
        <v>0.15273729300228364</v>
      </c>
      <c r="O1410" s="7">
        <f t="shared" si="507"/>
        <v>-757481.32744018245</v>
      </c>
      <c r="P1410" s="11">
        <f t="shared" si="508"/>
        <v>3.4569720565169833E-2</v>
      </c>
      <c r="Q1410" s="12">
        <f t="shared" si="509"/>
        <v>0.14456972056516984</v>
      </c>
      <c r="R1410" s="12">
        <f t="shared" si="511"/>
        <v>-8.1675724371138014E-3</v>
      </c>
      <c r="S1410" s="12">
        <f t="shared" si="512"/>
        <v>-5.3474644447127129E-2</v>
      </c>
      <c r="T1410" s="7">
        <f t="shared" si="494"/>
        <v>-21510253.780000001</v>
      </c>
      <c r="U1410" s="7">
        <f t="shared" si="495"/>
        <v>50009670.5</v>
      </c>
      <c r="V1410" s="7">
        <f t="shared" si="495"/>
        <v>32793207.469999999</v>
      </c>
      <c r="W1410" s="7">
        <f t="shared" si="495"/>
        <v>38726716.810000002</v>
      </c>
      <c r="X1410" s="7">
        <f t="shared" si="496"/>
        <v>0</v>
      </c>
      <c r="Y1410" s="7" t="str">
        <f t="shared" si="497"/>
        <v/>
      </c>
      <c r="Z1410" s="7" t="str">
        <f t="shared" si="498"/>
        <v/>
      </c>
      <c r="AA1410" s="7" t="str">
        <f t="shared" si="499"/>
        <v/>
      </c>
      <c r="AB1410" s="7" t="str">
        <f t="shared" si="499"/>
        <v/>
      </c>
      <c r="AC1410" s="8" t="str">
        <f t="shared" si="500"/>
        <v/>
      </c>
      <c r="AE1410" s="9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>
        <v>29083206.379999999</v>
      </c>
      <c r="AR1410" s="7">
        <v>29555367.530000001</v>
      </c>
      <c r="AS1410" s="7">
        <v>-69347733.299999997</v>
      </c>
      <c r="AT1410" s="7">
        <v>0</v>
      </c>
      <c r="AU1410" s="7">
        <v>41572597.649999999</v>
      </c>
      <c r="AV1410" s="7">
        <v>29475438.550000001</v>
      </c>
      <c r="AW1410" s="7">
        <v>27410137.93</v>
      </c>
      <c r="AX1410" s="7">
        <v>0</v>
      </c>
      <c r="AY1410" s="7">
        <v>50009670.5</v>
      </c>
      <c r="AZ1410" s="7">
        <v>32793207.469999999</v>
      </c>
      <c r="BA1410" s="7">
        <v>38726716.810000002</v>
      </c>
      <c r="BB1410" s="7">
        <v>0</v>
      </c>
      <c r="BC1410" s="7"/>
      <c r="BD1410" s="7"/>
      <c r="BE1410" s="7"/>
      <c r="BF1410" s="7"/>
    </row>
    <row r="1411" spans="1:58" hidden="1" x14ac:dyDescent="0.25">
      <c r="A1411" s="3" t="s">
        <v>1240</v>
      </c>
      <c r="B1411" s="3" t="str">
        <f t="shared" si="510"/>
        <v>RS</v>
      </c>
      <c r="C1411" s="3" t="s">
        <v>1529</v>
      </c>
      <c r="D1411" s="3">
        <v>6</v>
      </c>
      <c r="E1411" s="11">
        <f t="shared" si="501"/>
        <v>9.843157904795749E-2</v>
      </c>
      <c r="F1411" s="11">
        <f t="shared" si="502"/>
        <v>0.90156842095204248</v>
      </c>
      <c r="G1411" s="7">
        <v>6.799018949899251</v>
      </c>
      <c r="H1411" s="11">
        <f t="shared" si="503"/>
        <v>0.12259561557367364</v>
      </c>
      <c r="I1411" s="7">
        <f t="shared" si="504"/>
        <v>-119758520.59563139</v>
      </c>
      <c r="J1411" s="7">
        <v>19285622.219999999</v>
      </c>
      <c r="K1411" s="12">
        <v>0.11</v>
      </c>
      <c r="L1411" s="7">
        <v>-3722125.09</v>
      </c>
      <c r="M1411" s="10">
        <f t="shared" si="505"/>
        <v>0.19300000007985224</v>
      </c>
      <c r="N1411" s="12">
        <f t="shared" si="506"/>
        <v>0.30300000007985223</v>
      </c>
      <c r="O1411" s="7">
        <f t="shared" si="507"/>
        <v>-7185511.2357378835</v>
      </c>
      <c r="P1411" s="11">
        <f t="shared" si="508"/>
        <v>0.37258384270776634</v>
      </c>
      <c r="Q1411" s="12">
        <f t="shared" si="509"/>
        <v>0.48258384270776633</v>
      </c>
      <c r="R1411" s="12">
        <f t="shared" si="511"/>
        <v>0.1795838426279141</v>
      </c>
      <c r="S1411" s="12">
        <f t="shared" si="512"/>
        <v>0.5926859491108476</v>
      </c>
      <c r="T1411" s="7">
        <f t="shared" si="494"/>
        <v>-136491819.19</v>
      </c>
      <c r="U1411" s="7">
        <f t="shared" si="495"/>
        <v>40278639.009999998</v>
      </c>
      <c r="V1411" s="7">
        <f t="shared" si="495"/>
        <v>123056713.90000001</v>
      </c>
      <c r="W1411" s="7">
        <f t="shared" si="495"/>
        <v>53918532.100000001</v>
      </c>
      <c r="X1411" s="7">
        <f t="shared" si="496"/>
        <v>204787.8</v>
      </c>
      <c r="Y1411" s="7" t="str">
        <f t="shared" si="497"/>
        <v/>
      </c>
      <c r="Z1411" s="7" t="str">
        <f t="shared" si="498"/>
        <v/>
      </c>
      <c r="AA1411" s="7" t="str">
        <f t="shared" si="499"/>
        <v/>
      </c>
      <c r="AB1411" s="7" t="str">
        <f t="shared" si="499"/>
        <v/>
      </c>
      <c r="AC1411" s="8" t="str">
        <f t="shared" si="500"/>
        <v/>
      </c>
      <c r="AE1411" s="9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>
        <v>28025652.370000001</v>
      </c>
      <c r="AR1411" s="7">
        <v>96175021.810000002</v>
      </c>
      <c r="AS1411" s="7">
        <v>18668920.530000001</v>
      </c>
      <c r="AT1411" s="7">
        <v>245139.72</v>
      </c>
      <c r="AU1411" s="7">
        <v>33186321.420000002</v>
      </c>
      <c r="AV1411" s="7">
        <v>120074805</v>
      </c>
      <c r="AW1411" s="7">
        <v>33827361.100000001</v>
      </c>
      <c r="AX1411" s="7">
        <v>226884.24</v>
      </c>
      <c r="AY1411" s="7">
        <v>40278639.009999998</v>
      </c>
      <c r="AZ1411" s="7">
        <v>123056713.90000001</v>
      </c>
      <c r="BA1411" s="7">
        <v>53918532.100000001</v>
      </c>
      <c r="BB1411" s="7">
        <v>204787.8</v>
      </c>
      <c r="BC1411" s="7"/>
      <c r="BD1411" s="7"/>
      <c r="BE1411" s="7"/>
      <c r="BF1411" s="7"/>
    </row>
    <row r="1412" spans="1:58" hidden="1" x14ac:dyDescent="0.25">
      <c r="A1412" s="3" t="s">
        <v>1241</v>
      </c>
      <c r="B1412" s="3" t="str">
        <f t="shared" si="510"/>
        <v>RS</v>
      </c>
      <c r="C1412" s="3" t="s">
        <v>1529</v>
      </c>
      <c r="D1412" s="3">
        <v>7</v>
      </c>
      <c r="E1412" s="11">
        <f t="shared" si="501"/>
        <v>0</v>
      </c>
      <c r="F1412" s="11">
        <f t="shared" si="502"/>
        <v>1</v>
      </c>
      <c r="G1412" s="7">
        <v>17.655689627470284</v>
      </c>
      <c r="H1412" s="11">
        <f t="shared" si="503"/>
        <v>0.35311379254940567</v>
      </c>
      <c r="I1412" s="7">
        <f t="shared" si="504"/>
        <v>-4500577.7044380512</v>
      </c>
      <c r="J1412" s="7">
        <v>5145494.04</v>
      </c>
      <c r="K1412" s="12">
        <v>0.1439</v>
      </c>
      <c r="L1412" s="7">
        <v>-709049.08</v>
      </c>
      <c r="M1412" s="10">
        <f t="shared" si="505"/>
        <v>0.13780000025031608</v>
      </c>
      <c r="N1412" s="12">
        <f t="shared" si="506"/>
        <v>0.28170000025031605</v>
      </c>
      <c r="O1412" s="7">
        <f t="shared" si="507"/>
        <v>-270034.66226628306</v>
      </c>
      <c r="P1412" s="11">
        <f t="shared" si="508"/>
        <v>5.2479831900900047E-2</v>
      </c>
      <c r="Q1412" s="12">
        <f t="shared" si="509"/>
        <v>0.19637983190090005</v>
      </c>
      <c r="R1412" s="12">
        <f t="shared" si="511"/>
        <v>-8.5320168349415998E-2</v>
      </c>
      <c r="S1412" s="12">
        <f t="shared" si="512"/>
        <v>-0.30287599671139964</v>
      </c>
      <c r="T1412" s="7">
        <f t="shared" si="494"/>
        <v>-6957294.2699999996</v>
      </c>
      <c r="U1412" s="7">
        <f t="shared" si="495"/>
        <v>16739997.289999999</v>
      </c>
      <c r="V1412" s="7">
        <f t="shared" si="495"/>
        <v>16352100.359999999</v>
      </c>
      <c r="W1412" s="7">
        <f t="shared" si="495"/>
        <v>8978022.8599999994</v>
      </c>
      <c r="X1412" s="7">
        <f t="shared" si="496"/>
        <v>1632831.66</v>
      </c>
      <c r="Y1412" s="7" t="str">
        <f t="shared" si="497"/>
        <v/>
      </c>
      <c r="Z1412" s="7" t="str">
        <f t="shared" si="498"/>
        <v/>
      </c>
      <c r="AA1412" s="7" t="str">
        <f t="shared" si="499"/>
        <v/>
      </c>
      <c r="AB1412" s="7" t="str">
        <f t="shared" si="499"/>
        <v/>
      </c>
      <c r="AC1412" s="8" t="str">
        <f t="shared" si="500"/>
        <v/>
      </c>
      <c r="AE1412" s="9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>
        <v>10557896.359999999</v>
      </c>
      <c r="AR1412" s="7">
        <v>14964355.51</v>
      </c>
      <c r="AS1412" s="7">
        <v>5846854.3899999997</v>
      </c>
      <c r="AT1412" s="7">
        <v>1137370.69</v>
      </c>
      <c r="AU1412" s="7">
        <v>12565654.119999999</v>
      </c>
      <c r="AV1412" s="7">
        <v>17823897.52</v>
      </c>
      <c r="AW1412" s="7">
        <v>6101332.2199999997</v>
      </c>
      <c r="AX1412" s="7">
        <v>1137370.69</v>
      </c>
      <c r="AY1412" s="7">
        <v>16739997.289999999</v>
      </c>
      <c r="AZ1412" s="7">
        <v>16352100.359999999</v>
      </c>
      <c r="BA1412" s="7">
        <v>8978022.8599999994</v>
      </c>
      <c r="BB1412" s="7">
        <v>1632831.66</v>
      </c>
      <c r="BC1412" s="7"/>
      <c r="BD1412" s="7"/>
      <c r="BE1412" s="7"/>
      <c r="BF1412" s="7"/>
    </row>
    <row r="1413" spans="1:58" hidden="1" x14ac:dyDescent="0.25">
      <c r="A1413" s="3" t="s">
        <v>441</v>
      </c>
      <c r="B1413" s="3" t="str">
        <f t="shared" si="510"/>
        <v>MG</v>
      </c>
      <c r="C1413" s="3" t="s">
        <v>1530</v>
      </c>
      <c r="D1413" s="3">
        <v>6</v>
      </c>
      <c r="E1413" s="11">
        <f t="shared" si="501"/>
        <v>0</v>
      </c>
      <c r="F1413" s="11">
        <f t="shared" si="502"/>
        <v>1</v>
      </c>
      <c r="G1413" s="7">
        <v>8.2439487918203707</v>
      </c>
      <c r="H1413" s="11">
        <f t="shared" si="503"/>
        <v>0.16487897583640743</v>
      </c>
      <c r="I1413" s="7">
        <f t="shared" si="504"/>
        <v>-76706267.988121271</v>
      </c>
      <c r="J1413" s="7">
        <v>22636031.940000001</v>
      </c>
      <c r="K1413" s="12">
        <v>0.11</v>
      </c>
      <c r="L1413" s="7">
        <v>-2164232.4900000002</v>
      </c>
      <c r="M1413" s="10">
        <f t="shared" si="505"/>
        <v>9.561006521534357E-2</v>
      </c>
      <c r="N1413" s="12">
        <f t="shared" si="506"/>
        <v>0.20561006521534358</v>
      </c>
      <c r="O1413" s="7">
        <f t="shared" si="507"/>
        <v>-4602376.0792872757</v>
      </c>
      <c r="P1413" s="11">
        <f t="shared" si="508"/>
        <v>0.2033207980747917</v>
      </c>
      <c r="Q1413" s="12">
        <f t="shared" si="509"/>
        <v>0.31332079807479168</v>
      </c>
      <c r="R1413" s="12">
        <f t="shared" si="511"/>
        <v>0.1077107328594481</v>
      </c>
      <c r="S1413" s="12">
        <f t="shared" si="512"/>
        <v>0.52385924174790954</v>
      </c>
      <c r="T1413" s="7">
        <f t="shared" ref="T1413:T1467" si="513">IF(SUM(U1413:X1413)&lt;&gt;0,U1413-V1413-W1413+X1413,"")</f>
        <v>-91850481.269999996</v>
      </c>
      <c r="U1413" s="7">
        <f t="shared" ref="U1413:X1467" si="514">IF(SUM($BC1413:$BF1413)&lt;&gt;0,BC1413,IF(SUM($AY1413:$BB1413)&lt;&gt;0,AY1413,IF(SUM($AU1413:$AX1413)&lt;&gt;0,AU1413,IF(SUM($AQ1413:$AT1413)&lt;&gt;0,AQ1413,""))))</f>
        <v>47214452.909999996</v>
      </c>
      <c r="V1413" s="7">
        <f t="shared" si="514"/>
        <v>93302281.069999993</v>
      </c>
      <c r="W1413" s="7">
        <f t="shared" si="514"/>
        <v>56540520.969999999</v>
      </c>
      <c r="X1413" s="7">
        <f t="shared" si="514"/>
        <v>10777867.859999999</v>
      </c>
      <c r="Y1413" s="7" t="str">
        <f t="shared" ref="Y1413:Y1467" si="515">IF(SUM(AA1413:AC1413)&lt;&gt;0,AA1413-(AB1413/3)-(AC1413/3),"")</f>
        <v/>
      </c>
      <c r="Z1413" s="7" t="str">
        <f t="shared" ref="Z1413:Z1467" si="516">IF(SUM(AA1413:AC1413)&lt;&gt;0,AA1413-AB1413-AC1413,"")</f>
        <v/>
      </c>
      <c r="AA1413" s="7" t="str">
        <f t="shared" ref="AA1413:AB1467" si="517">IF(SUM($AN1413:$AP1413)&lt;&gt;0,AN1413,IF(SUM($AK1413:$AM1413)&lt;&gt;0,AK1413,IF(SUM($AH1413:$AJ1413)&lt;&gt;0,AH1413,IF(SUM($AE1413:$AG1413)&lt;&gt;0,AE1413,""))))</f>
        <v/>
      </c>
      <c r="AB1413" s="7" t="str">
        <f t="shared" si="517"/>
        <v/>
      </c>
      <c r="AC1413" s="8" t="str">
        <f t="shared" ref="AC1413:AC1467" si="518">IF(SUM($AN1413:$AP1413)&lt;&gt;0,AP1413,IF(SUM($AK1413:$AM1413)&lt;&gt;0,AM1413,IF(SUM($AH1413:$AJ1413)&lt;&gt;0,AJ1413,IF(SUM($AE1413:$AG1413)&lt;&gt;0,AG1413,""))))</f>
        <v/>
      </c>
      <c r="AE1413" s="9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>
        <v>29224568</v>
      </c>
      <c r="AR1413" s="7">
        <v>62340350.630000003</v>
      </c>
      <c r="AS1413" s="7">
        <v>28411983.140000001</v>
      </c>
      <c r="AT1413" s="7">
        <v>6333909.5700000003</v>
      </c>
      <c r="AU1413" s="7">
        <v>37206221.130000003</v>
      </c>
      <c r="AV1413" s="7">
        <v>79064159.379999995</v>
      </c>
      <c r="AW1413" s="7">
        <v>42273787.93</v>
      </c>
      <c r="AX1413" s="7">
        <v>7106793.6299999999</v>
      </c>
      <c r="AY1413" s="7">
        <v>47214452.909999996</v>
      </c>
      <c r="AZ1413" s="7">
        <v>93302281.069999993</v>
      </c>
      <c r="BA1413" s="7">
        <v>56540520.969999999</v>
      </c>
      <c r="BB1413" s="7">
        <v>10777867.859999999</v>
      </c>
      <c r="BC1413" s="7"/>
      <c r="BD1413" s="7"/>
      <c r="BE1413" s="7"/>
      <c r="BF1413" s="7"/>
    </row>
    <row r="1414" spans="1:58" hidden="1" x14ac:dyDescent="0.25">
      <c r="A1414" s="3" t="s">
        <v>1242</v>
      </c>
      <c r="B1414" s="3" t="str">
        <f t="shared" si="510"/>
        <v>RS</v>
      </c>
      <c r="C1414" s="3" t="s">
        <v>1529</v>
      </c>
      <c r="D1414" s="3">
        <v>7</v>
      </c>
      <c r="E1414" s="11">
        <f t="shared" si="501"/>
        <v>0</v>
      </c>
      <c r="F1414" s="11">
        <f t="shared" si="502"/>
        <v>1</v>
      </c>
      <c r="G1414" s="7">
        <v>7.6574554861616448</v>
      </c>
      <c r="H1414" s="11">
        <f t="shared" si="503"/>
        <v>0.1531491097232329</v>
      </c>
      <c r="I1414" s="7">
        <f t="shared" si="504"/>
        <v>-7163642.6886838991</v>
      </c>
      <c r="J1414" s="7">
        <v>3467342.71</v>
      </c>
      <c r="K1414" s="12">
        <v>0.126</v>
      </c>
      <c r="L1414" s="7">
        <v>-378980.94</v>
      </c>
      <c r="M1414" s="10">
        <f t="shared" si="505"/>
        <v>0.10930011011227674</v>
      </c>
      <c r="N1414" s="12">
        <f t="shared" si="506"/>
        <v>0.23530011011227675</v>
      </c>
      <c r="O1414" s="7">
        <f t="shared" si="507"/>
        <v>-429818.56132103392</v>
      </c>
      <c r="P1414" s="11">
        <f t="shared" si="508"/>
        <v>0.12396194932834716</v>
      </c>
      <c r="Q1414" s="12">
        <f t="shared" si="509"/>
        <v>0.24996194932834714</v>
      </c>
      <c r="R1414" s="12">
        <f t="shared" si="511"/>
        <v>1.4661839216070394E-2</v>
      </c>
      <c r="S1414" s="12">
        <f t="shared" si="512"/>
        <v>6.2311229727322726E-2</v>
      </c>
      <c r="T1414" s="7">
        <f t="shared" si="513"/>
        <v>-8459154.7000000011</v>
      </c>
      <c r="U1414" s="7">
        <f t="shared" si="514"/>
        <v>16353005.68</v>
      </c>
      <c r="V1414" s="7">
        <f t="shared" si="514"/>
        <v>17302636</v>
      </c>
      <c r="W1414" s="7">
        <f t="shared" si="514"/>
        <v>7914202</v>
      </c>
      <c r="X1414" s="7">
        <f t="shared" si="514"/>
        <v>404677.62</v>
      </c>
      <c r="Y1414" s="7" t="str">
        <f t="shared" si="515"/>
        <v/>
      </c>
      <c r="Z1414" s="7" t="str">
        <f t="shared" si="516"/>
        <v/>
      </c>
      <c r="AA1414" s="7" t="str">
        <f t="shared" si="517"/>
        <v/>
      </c>
      <c r="AB1414" s="7" t="str">
        <f t="shared" si="517"/>
        <v/>
      </c>
      <c r="AC1414" s="8" t="str">
        <f t="shared" si="518"/>
        <v/>
      </c>
      <c r="AE1414" s="9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>
        <v>11894708.439999999</v>
      </c>
      <c r="AR1414" s="7">
        <v>17475452.719999999</v>
      </c>
      <c r="AS1414" s="7">
        <v>5430268.1799999997</v>
      </c>
      <c r="AT1414" s="7">
        <v>293185.03000000003</v>
      </c>
      <c r="AU1414" s="7">
        <v>13167847.99</v>
      </c>
      <c r="AV1414" s="7">
        <v>17968072.289999999</v>
      </c>
      <c r="AW1414" s="7">
        <v>5974675.2199999997</v>
      </c>
      <c r="AX1414" s="7">
        <v>357751.53</v>
      </c>
      <c r="AY1414" s="7">
        <v>16353005.68</v>
      </c>
      <c r="AZ1414" s="7">
        <v>17302636</v>
      </c>
      <c r="BA1414" s="7">
        <v>7914202</v>
      </c>
      <c r="BB1414" s="7">
        <v>404677.62</v>
      </c>
      <c r="BC1414" s="7"/>
      <c r="BD1414" s="7"/>
      <c r="BE1414" s="7"/>
      <c r="BF1414" s="7"/>
    </row>
    <row r="1415" spans="1:58" hidden="1" x14ac:dyDescent="0.25">
      <c r="A1415" s="3" t="s">
        <v>1243</v>
      </c>
      <c r="B1415" s="3" t="str">
        <f t="shared" si="510"/>
        <v>RS</v>
      </c>
      <c r="C1415" s="3" t="s">
        <v>1529</v>
      </c>
      <c r="D1415" s="3">
        <v>6</v>
      </c>
      <c r="E1415" s="11">
        <f t="shared" si="501"/>
        <v>0.2648985240854333</v>
      </c>
      <c r="F1415" s="11">
        <f t="shared" si="502"/>
        <v>0.73510147591456665</v>
      </c>
      <c r="G1415" s="7">
        <v>32.113428118263379</v>
      </c>
      <c r="H1415" s="11">
        <f t="shared" si="503"/>
        <v>0.47213256812823512</v>
      </c>
      <c r="I1415" s="7">
        <f t="shared" si="504"/>
        <v>-45360472.200097583</v>
      </c>
      <c r="J1415" s="7">
        <v>16588693.92</v>
      </c>
      <c r="K1415" s="12">
        <v>0.11</v>
      </c>
      <c r="L1415" s="7">
        <v>-4196939.5599999996</v>
      </c>
      <c r="M1415" s="10">
        <f t="shared" si="505"/>
        <v>0.25299999989390359</v>
      </c>
      <c r="N1415" s="12">
        <f t="shared" si="506"/>
        <v>0.36299999989390358</v>
      </c>
      <c r="O1415" s="7">
        <f t="shared" si="507"/>
        <v>-2721628.3320058547</v>
      </c>
      <c r="P1415" s="11">
        <f t="shared" si="508"/>
        <v>0.16406525704380798</v>
      </c>
      <c r="Q1415" s="12">
        <f t="shared" si="509"/>
        <v>0.27406525704380796</v>
      </c>
      <c r="R1415" s="12">
        <f t="shared" si="511"/>
        <v>-8.8934742850095616E-2</v>
      </c>
      <c r="S1415" s="12">
        <f t="shared" si="512"/>
        <v>-0.24499929166966716</v>
      </c>
      <c r="T1415" s="7">
        <f t="shared" si="513"/>
        <v>-85931560.579999998</v>
      </c>
      <c r="U1415" s="7">
        <f t="shared" si="514"/>
        <v>39101634.829999998</v>
      </c>
      <c r="V1415" s="7">
        <f t="shared" si="514"/>
        <v>63168417.009999998</v>
      </c>
      <c r="W1415" s="7">
        <f t="shared" si="514"/>
        <v>61864778.399999999</v>
      </c>
      <c r="X1415" s="7">
        <f t="shared" si="514"/>
        <v>0</v>
      </c>
      <c r="Y1415" s="7" t="str">
        <f t="shared" si="515"/>
        <v/>
      </c>
      <c r="Z1415" s="7" t="str">
        <f t="shared" si="516"/>
        <v/>
      </c>
      <c r="AA1415" s="7" t="str">
        <f t="shared" si="517"/>
        <v/>
      </c>
      <c r="AB1415" s="7" t="str">
        <f t="shared" si="517"/>
        <v/>
      </c>
      <c r="AC1415" s="8" t="str">
        <f t="shared" si="518"/>
        <v/>
      </c>
      <c r="AE1415" s="9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>
        <v>25726973.850000001</v>
      </c>
      <c r="AR1415" s="7">
        <v>60185513.659999996</v>
      </c>
      <c r="AS1415" s="7">
        <v>41391434.07</v>
      </c>
      <c r="AT1415" s="7">
        <v>462562.44</v>
      </c>
      <c r="AU1415" s="7">
        <v>30291714.989999998</v>
      </c>
      <c r="AV1415" s="7">
        <v>58823822.670000002</v>
      </c>
      <c r="AW1415" s="7">
        <v>50704111.340000004</v>
      </c>
      <c r="AX1415" s="7">
        <v>0</v>
      </c>
      <c r="AY1415" s="7">
        <v>39101634.829999998</v>
      </c>
      <c r="AZ1415" s="7">
        <v>63168417.009999998</v>
      </c>
      <c r="BA1415" s="7">
        <v>61864778.399999999</v>
      </c>
      <c r="BB1415" s="7">
        <v>0</v>
      </c>
      <c r="BC1415" s="7"/>
      <c r="BD1415" s="7"/>
      <c r="BE1415" s="7"/>
      <c r="BF1415" s="7"/>
    </row>
    <row r="1416" spans="1:58" hidden="1" x14ac:dyDescent="0.25">
      <c r="A1416" s="3" t="s">
        <v>442</v>
      </c>
      <c r="B1416" s="3" t="str">
        <f t="shared" si="510"/>
        <v>MG</v>
      </c>
      <c r="C1416" s="3" t="s">
        <v>1530</v>
      </c>
      <c r="D1416" s="3">
        <v>5</v>
      </c>
      <c r="E1416" s="11">
        <f t="shared" si="501"/>
        <v>0.25360529287677247</v>
      </c>
      <c r="F1416" s="11">
        <f t="shared" si="502"/>
        <v>0.74639470712322753</v>
      </c>
      <c r="G1416" s="7">
        <v>26.289439316287972</v>
      </c>
      <c r="H1416" s="11">
        <f t="shared" si="503"/>
        <v>0.39244596717829244</v>
      </c>
      <c r="I1416" s="7">
        <f t="shared" si="504"/>
        <v>-48153229.73503755</v>
      </c>
      <c r="J1416" s="7">
        <v>33259500.309999999</v>
      </c>
      <c r="K1416" s="12">
        <v>0.11</v>
      </c>
      <c r="L1416" s="7">
        <v>-1995570.02</v>
      </c>
      <c r="M1416" s="10">
        <f t="shared" si="505"/>
        <v>6.0000000042093236E-2</v>
      </c>
      <c r="N1416" s="12">
        <f t="shared" si="506"/>
        <v>0.17000000004209323</v>
      </c>
      <c r="O1416" s="7">
        <f t="shared" si="507"/>
        <v>-2889193.7841022527</v>
      </c>
      <c r="P1416" s="11">
        <f t="shared" si="508"/>
        <v>8.6868225835418533E-2</v>
      </c>
      <c r="Q1416" s="12">
        <f t="shared" si="509"/>
        <v>0.19686822583541852</v>
      </c>
      <c r="R1416" s="12">
        <f t="shared" si="511"/>
        <v>2.686822579332529E-2</v>
      </c>
      <c r="S1416" s="12">
        <f t="shared" si="512"/>
        <v>0.15804838698042656</v>
      </c>
      <c r="T1416" s="7">
        <f t="shared" si="513"/>
        <v>-79257526.300000012</v>
      </c>
      <c r="U1416" s="7">
        <f t="shared" si="514"/>
        <v>49988373.109999999</v>
      </c>
      <c r="V1416" s="7">
        <f t="shared" si="514"/>
        <v>59157398.130000003</v>
      </c>
      <c r="W1416" s="7">
        <f t="shared" si="514"/>
        <v>82704548.030000001</v>
      </c>
      <c r="X1416" s="7">
        <f t="shared" si="514"/>
        <v>12616046.75</v>
      </c>
      <c r="Y1416" s="7" t="str">
        <f t="shared" si="515"/>
        <v/>
      </c>
      <c r="Z1416" s="7" t="str">
        <f t="shared" si="516"/>
        <v/>
      </c>
      <c r="AA1416" s="7" t="str">
        <f t="shared" si="517"/>
        <v/>
      </c>
      <c r="AB1416" s="7" t="str">
        <f t="shared" si="517"/>
        <v/>
      </c>
      <c r="AC1416" s="8" t="str">
        <f t="shared" si="518"/>
        <v/>
      </c>
      <c r="AE1416" s="9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>
        <v>33562841.939999998</v>
      </c>
      <c r="AR1416" s="7">
        <v>43417613.920000002</v>
      </c>
      <c r="AS1416" s="7">
        <v>54794798.049999997</v>
      </c>
      <c r="AT1416" s="7">
        <v>13625330.27</v>
      </c>
      <c r="AU1416" s="7">
        <v>51255158.030000001</v>
      </c>
      <c r="AV1416" s="7">
        <v>49657502.579999998</v>
      </c>
      <c r="AW1416" s="7">
        <v>80172442.060000002</v>
      </c>
      <c r="AX1416" s="7">
        <v>13120688.51</v>
      </c>
      <c r="AY1416" s="7">
        <v>49988373.109999999</v>
      </c>
      <c r="AZ1416" s="7">
        <v>59157398.130000003</v>
      </c>
      <c r="BA1416" s="7">
        <v>82704548.030000001</v>
      </c>
      <c r="BB1416" s="7">
        <v>12616046.75</v>
      </c>
      <c r="BC1416" s="7"/>
      <c r="BD1416" s="7"/>
      <c r="BE1416" s="7"/>
      <c r="BF1416" s="7"/>
    </row>
    <row r="1417" spans="1:58" hidden="1" x14ac:dyDescent="0.25">
      <c r="A1417" s="3" t="s">
        <v>251</v>
      </c>
      <c r="B1417" s="3" t="str">
        <f t="shared" si="510"/>
        <v>GO</v>
      </c>
      <c r="C1417" s="3" t="s">
        <v>1526</v>
      </c>
      <c r="D1417" s="3">
        <v>7</v>
      </c>
      <c r="E1417" s="11">
        <f t="shared" si="501"/>
        <v>0.42696867629534119</v>
      </c>
      <c r="F1417" s="11">
        <f t="shared" si="502"/>
        <v>0.57303132370465881</v>
      </c>
      <c r="G1417" s="7">
        <v>7.9646876580590629</v>
      </c>
      <c r="H1417" s="11">
        <f t="shared" si="503"/>
        <v>9.1280310231834874E-2</v>
      </c>
      <c r="I1417" s="7">
        <f t="shared" si="504"/>
        <v>-12635379.336536752</v>
      </c>
      <c r="J1417" s="7">
        <v>3038379.24</v>
      </c>
      <c r="K1417" s="12">
        <v>0.11630000000000001</v>
      </c>
      <c r="L1417" s="7">
        <v>-118388.98</v>
      </c>
      <c r="M1417" s="10">
        <f t="shared" si="505"/>
        <v>3.8964517148293833E-2</v>
      </c>
      <c r="N1417" s="12">
        <f t="shared" si="506"/>
        <v>0.15526451714829384</v>
      </c>
      <c r="O1417" s="7">
        <f t="shared" si="507"/>
        <v>-758122.76019220508</v>
      </c>
      <c r="P1417" s="11">
        <f t="shared" si="508"/>
        <v>0.24951551478880069</v>
      </c>
      <c r="Q1417" s="12">
        <f t="shared" si="509"/>
        <v>0.3658155147888007</v>
      </c>
      <c r="R1417" s="12">
        <f t="shared" si="511"/>
        <v>0.21055099764050686</v>
      </c>
      <c r="S1417" s="12">
        <f t="shared" si="512"/>
        <v>1.3560792994281408</v>
      </c>
      <c r="T1417" s="7">
        <f t="shared" si="513"/>
        <v>-13904595.09</v>
      </c>
      <c r="U1417" s="7">
        <f t="shared" si="514"/>
        <v>1880913.97</v>
      </c>
      <c r="V1417" s="7">
        <f t="shared" si="514"/>
        <v>7967768.5300000003</v>
      </c>
      <c r="W1417" s="7">
        <f t="shared" si="514"/>
        <v>7817740.5300000003</v>
      </c>
      <c r="X1417" s="7">
        <f t="shared" si="514"/>
        <v>0</v>
      </c>
      <c r="Y1417" s="7" t="str">
        <f t="shared" si="515"/>
        <v/>
      </c>
      <c r="Z1417" s="7" t="str">
        <f t="shared" si="516"/>
        <v/>
      </c>
      <c r="AA1417" s="7" t="str">
        <f t="shared" si="517"/>
        <v/>
      </c>
      <c r="AB1417" s="7" t="str">
        <f t="shared" si="517"/>
        <v/>
      </c>
      <c r="AC1417" s="8" t="str">
        <f t="shared" si="518"/>
        <v/>
      </c>
      <c r="AE1417" s="9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>
        <v>2091439.77</v>
      </c>
      <c r="AR1417" s="7">
        <v>7670866.4900000002</v>
      </c>
      <c r="AS1417" s="7">
        <v>7812701.6799999997</v>
      </c>
      <c r="AT1417" s="7">
        <v>0</v>
      </c>
      <c r="AU1417" s="7">
        <v>2042687.03</v>
      </c>
      <c r="AV1417" s="7">
        <v>8313280.8799999999</v>
      </c>
      <c r="AW1417" s="7">
        <v>7945526.8700000001</v>
      </c>
      <c r="AX1417" s="7">
        <v>0</v>
      </c>
      <c r="AY1417" s="7">
        <v>1880913.97</v>
      </c>
      <c r="AZ1417" s="7">
        <v>7967768.5300000003</v>
      </c>
      <c r="BA1417" s="7">
        <v>7817740.5300000003</v>
      </c>
      <c r="BB1417" s="7">
        <v>0</v>
      </c>
      <c r="BC1417" s="7"/>
      <c r="BD1417" s="7"/>
      <c r="BE1417" s="7"/>
      <c r="BF1417" s="7"/>
    </row>
    <row r="1418" spans="1:58" hidden="1" x14ac:dyDescent="0.25">
      <c r="A1418" s="3" t="s">
        <v>252</v>
      </c>
      <c r="B1418" s="3" t="str">
        <f t="shared" si="510"/>
        <v>GO</v>
      </c>
      <c r="C1418" s="3" t="s">
        <v>1526</v>
      </c>
      <c r="D1418" s="3">
        <v>4</v>
      </c>
      <c r="E1418" s="11">
        <f t="shared" si="501"/>
        <v>0.12352029555344123</v>
      </c>
      <c r="F1418" s="11">
        <f t="shared" si="502"/>
        <v>0.87647970444655876</v>
      </c>
      <c r="G1418" s="7">
        <v>18.703868609941413</v>
      </c>
      <c r="H1418" s="11">
        <f t="shared" si="503"/>
        <v>0.32787122462497437</v>
      </c>
      <c r="I1418" s="7">
        <f t="shared" si="504"/>
        <v>-131806415.37296857</v>
      </c>
      <c r="J1418" s="7">
        <v>48912530.430000007</v>
      </c>
      <c r="K1418" s="12">
        <v>0.11</v>
      </c>
      <c r="L1418" s="7">
        <v>-348991.92</v>
      </c>
      <c r="M1418" s="10">
        <f t="shared" si="505"/>
        <v>7.1350207591376075E-3</v>
      </c>
      <c r="N1418" s="12">
        <f t="shared" si="506"/>
        <v>0.11713502075913761</v>
      </c>
      <c r="O1418" s="7">
        <f t="shared" si="507"/>
        <v>-7908384.9223781135</v>
      </c>
      <c r="P1418" s="11">
        <f t="shared" si="508"/>
        <v>0.16168423209459606</v>
      </c>
      <c r="Q1418" s="12">
        <f t="shared" si="509"/>
        <v>0.27168423209459608</v>
      </c>
      <c r="R1418" s="12">
        <f t="shared" si="511"/>
        <v>0.15454921133545846</v>
      </c>
      <c r="S1418" s="12">
        <f t="shared" si="512"/>
        <v>1.3194107990406638</v>
      </c>
      <c r="T1418" s="7">
        <f t="shared" si="513"/>
        <v>-196102919.85999998</v>
      </c>
      <c r="U1418" s="7">
        <f t="shared" si="514"/>
        <v>30668165.489999998</v>
      </c>
      <c r="V1418" s="7">
        <f t="shared" si="514"/>
        <v>171880229.24000001</v>
      </c>
      <c r="W1418" s="7">
        <f t="shared" si="514"/>
        <v>72162662.019999996</v>
      </c>
      <c r="X1418" s="7">
        <f t="shared" si="514"/>
        <v>17271805.91</v>
      </c>
      <c r="Y1418" s="7" t="str">
        <f t="shared" si="515"/>
        <v/>
      </c>
      <c r="Z1418" s="7" t="str">
        <f t="shared" si="516"/>
        <v/>
      </c>
      <c r="AA1418" s="7" t="str">
        <f t="shared" si="517"/>
        <v/>
      </c>
      <c r="AB1418" s="7" t="str">
        <f t="shared" si="517"/>
        <v/>
      </c>
      <c r="AC1418" s="8" t="str">
        <f t="shared" si="518"/>
        <v/>
      </c>
      <c r="AE1418" s="9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>
        <v>36591645.960000001</v>
      </c>
      <c r="AR1418" s="7">
        <v>70413854.379999995</v>
      </c>
      <c r="AS1418" s="7">
        <v>50251802.759999998</v>
      </c>
      <c r="AT1418" s="7">
        <v>0</v>
      </c>
      <c r="AU1418" s="7">
        <v>25041553.510000002</v>
      </c>
      <c r="AV1418" s="7">
        <v>112187483.27</v>
      </c>
      <c r="AW1418" s="7">
        <v>60320704.439999998</v>
      </c>
      <c r="AX1418" s="7">
        <v>18280408.219999999</v>
      </c>
      <c r="AY1418" s="7">
        <v>30668165.489999998</v>
      </c>
      <c r="AZ1418" s="7">
        <v>171880229.24000001</v>
      </c>
      <c r="BA1418" s="7">
        <v>72162662.019999996</v>
      </c>
      <c r="BB1418" s="7">
        <v>17271805.91</v>
      </c>
      <c r="BC1418" s="7"/>
      <c r="BD1418" s="7"/>
      <c r="BE1418" s="7"/>
      <c r="BF1418" s="7"/>
    </row>
    <row r="1419" spans="1:58" hidden="1" x14ac:dyDescent="0.25">
      <c r="A1419" s="3" t="s">
        <v>688</v>
      </c>
      <c r="B1419" s="3" t="str">
        <f t="shared" si="510"/>
        <v>PE</v>
      </c>
      <c r="C1419" s="3" t="s">
        <v>1528</v>
      </c>
      <c r="D1419" s="3">
        <v>6</v>
      </c>
      <c r="E1419" s="11">
        <f t="shared" si="501"/>
        <v>0.31947499187138056</v>
      </c>
      <c r="F1419" s="11">
        <f t="shared" si="502"/>
        <v>0.68052500812861938</v>
      </c>
      <c r="G1419" s="7">
        <v>7.5710902402214417</v>
      </c>
      <c r="H1419" s="11">
        <f t="shared" si="503"/>
        <v>0.10304632494538415</v>
      </c>
      <c r="I1419" s="7">
        <f t="shared" si="504"/>
        <v>-166431481.54450253</v>
      </c>
      <c r="J1419" s="7">
        <v>19816403.260000002</v>
      </c>
      <c r="K1419" s="12">
        <v>0.11</v>
      </c>
      <c r="L1419" s="7">
        <v>-3368788.55</v>
      </c>
      <c r="M1419" s="10">
        <f t="shared" si="505"/>
        <v>0.16999999978805436</v>
      </c>
      <c r="N1419" s="12">
        <f t="shared" si="506"/>
        <v>0.27999999978805434</v>
      </c>
      <c r="O1419" s="7">
        <f t="shared" si="507"/>
        <v>-9985888.8926701508</v>
      </c>
      <c r="P1419" s="11">
        <f t="shared" si="508"/>
        <v>0.50392035131960422</v>
      </c>
      <c r="Q1419" s="12">
        <f t="shared" si="509"/>
        <v>0.61392035131960421</v>
      </c>
      <c r="R1419" s="12">
        <f t="shared" si="511"/>
        <v>0.33392035153154986</v>
      </c>
      <c r="S1419" s="12">
        <f t="shared" si="512"/>
        <v>1.1925726849439657</v>
      </c>
      <c r="T1419" s="7">
        <f t="shared" si="513"/>
        <v>-185551925.56</v>
      </c>
      <c r="U1419" s="7">
        <f t="shared" si="514"/>
        <v>13705238.02</v>
      </c>
      <c r="V1419" s="7">
        <f t="shared" si="514"/>
        <v>126272725.65000001</v>
      </c>
      <c r="W1419" s="7">
        <f t="shared" si="514"/>
        <v>72984437.930000007</v>
      </c>
      <c r="X1419" s="7">
        <f t="shared" si="514"/>
        <v>0</v>
      </c>
      <c r="Y1419" s="7" t="str">
        <f t="shared" si="515"/>
        <v/>
      </c>
      <c r="Z1419" s="7" t="str">
        <f t="shared" si="516"/>
        <v/>
      </c>
      <c r="AA1419" s="7" t="str">
        <f t="shared" si="517"/>
        <v/>
      </c>
      <c r="AB1419" s="7" t="str">
        <f t="shared" si="517"/>
        <v/>
      </c>
      <c r="AC1419" s="8" t="str">
        <f t="shared" si="518"/>
        <v/>
      </c>
      <c r="AE1419" s="9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>
        <v>10836385.93</v>
      </c>
      <c r="AR1419" s="7">
        <v>77235936.620000005</v>
      </c>
      <c r="AS1419" s="7">
        <v>49204843.899999999</v>
      </c>
      <c r="AT1419" s="7">
        <v>0</v>
      </c>
      <c r="AU1419" s="7">
        <v>12118833.890000001</v>
      </c>
      <c r="AV1419" s="7">
        <v>108092635.68000001</v>
      </c>
      <c r="AW1419" s="7">
        <v>61137759.640000001</v>
      </c>
      <c r="AX1419" s="7">
        <v>0</v>
      </c>
      <c r="AY1419" s="7">
        <v>13705238.02</v>
      </c>
      <c r="AZ1419" s="7">
        <v>126272725.65000001</v>
      </c>
      <c r="BA1419" s="7">
        <v>72984437.930000007</v>
      </c>
      <c r="BB1419" s="7">
        <v>0</v>
      </c>
      <c r="BC1419" s="7"/>
      <c r="BD1419" s="7"/>
      <c r="BE1419" s="7"/>
      <c r="BF1419" s="7"/>
    </row>
    <row r="1420" spans="1:58" hidden="1" x14ac:dyDescent="0.25">
      <c r="A1420" s="3" t="s">
        <v>1244</v>
      </c>
      <c r="B1420" s="3" t="str">
        <f t="shared" si="510"/>
        <v>RS</v>
      </c>
      <c r="C1420" s="3" t="s">
        <v>1529</v>
      </c>
      <c r="D1420" s="3">
        <v>7</v>
      </c>
      <c r="E1420" s="11">
        <f t="shared" si="501"/>
        <v>0</v>
      </c>
      <c r="F1420" s="11">
        <f t="shared" si="502"/>
        <v>1</v>
      </c>
      <c r="G1420" s="7">
        <v>7.4110447118265457</v>
      </c>
      <c r="H1420" s="11">
        <f t="shared" si="503"/>
        <v>0.14822089423653093</v>
      </c>
      <c r="I1420" s="7">
        <f t="shared" si="504"/>
        <v>-11395721.772765046</v>
      </c>
      <c r="J1420" s="7">
        <v>5186528.92</v>
      </c>
      <c r="K1420" s="12">
        <v>0.13100000000000001</v>
      </c>
      <c r="L1420" s="7">
        <v>-753084</v>
      </c>
      <c r="M1420" s="10">
        <f t="shared" si="505"/>
        <v>0.14520000015733067</v>
      </c>
      <c r="N1420" s="12">
        <f t="shared" si="506"/>
        <v>0.27620000015733071</v>
      </c>
      <c r="O1420" s="7">
        <f t="shared" si="507"/>
        <v>-683743.30636590277</v>
      </c>
      <c r="P1420" s="11">
        <f t="shared" si="508"/>
        <v>0.13183061675975438</v>
      </c>
      <c r="Q1420" s="12">
        <f t="shared" si="509"/>
        <v>0.26283061675975439</v>
      </c>
      <c r="R1420" s="12">
        <f t="shared" si="511"/>
        <v>-1.3369383397576318E-2</v>
      </c>
      <c r="S1420" s="12">
        <f t="shared" si="512"/>
        <v>-4.8404719007823171E-2</v>
      </c>
      <c r="T1420" s="7">
        <f t="shared" si="513"/>
        <v>-13378728.940000001</v>
      </c>
      <c r="U1420" s="7">
        <f t="shared" si="514"/>
        <v>11682106.869999999</v>
      </c>
      <c r="V1420" s="7">
        <f t="shared" si="514"/>
        <v>19240202</v>
      </c>
      <c r="W1420" s="7">
        <f t="shared" si="514"/>
        <v>8476413</v>
      </c>
      <c r="X1420" s="7">
        <f t="shared" si="514"/>
        <v>2655779.19</v>
      </c>
      <c r="Y1420" s="7" t="str">
        <f t="shared" si="515"/>
        <v/>
      </c>
      <c r="Z1420" s="7" t="str">
        <f t="shared" si="516"/>
        <v/>
      </c>
      <c r="AA1420" s="7" t="str">
        <f t="shared" si="517"/>
        <v/>
      </c>
      <c r="AB1420" s="7" t="str">
        <f t="shared" si="517"/>
        <v/>
      </c>
      <c r="AC1420" s="8" t="str">
        <f t="shared" si="518"/>
        <v/>
      </c>
      <c r="AE1420" s="9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>
        <v>8227882.3899999997</v>
      </c>
      <c r="AR1420" s="7">
        <v>15391393.01</v>
      </c>
      <c r="AS1420" s="7">
        <v>4445875.12</v>
      </c>
      <c r="AT1420" s="7">
        <v>1195489.08</v>
      </c>
      <c r="AU1420" s="7">
        <v>9582385.9399999995</v>
      </c>
      <c r="AV1420" s="7">
        <v>17832362.93</v>
      </c>
      <c r="AW1420" s="7">
        <v>5007623.74</v>
      </c>
      <c r="AX1420" s="7">
        <v>1896595.88</v>
      </c>
      <c r="AY1420" s="7">
        <v>11682106.869999999</v>
      </c>
      <c r="AZ1420" s="7">
        <v>19240202</v>
      </c>
      <c r="BA1420" s="7">
        <v>8476413</v>
      </c>
      <c r="BB1420" s="7">
        <v>2655779.19</v>
      </c>
      <c r="BC1420" s="7"/>
      <c r="BD1420" s="7"/>
      <c r="BE1420" s="7"/>
      <c r="BF1420" s="7"/>
    </row>
    <row r="1421" spans="1:58" hidden="1" x14ac:dyDescent="0.25">
      <c r="A1421" s="3" t="s">
        <v>1245</v>
      </c>
      <c r="B1421" s="3" t="str">
        <f t="shared" si="510"/>
        <v>RS</v>
      </c>
      <c r="C1421" s="3" t="s">
        <v>1529</v>
      </c>
      <c r="D1421" s="3">
        <v>6</v>
      </c>
      <c r="E1421" s="11">
        <f t="shared" ref="E1421:E1477" si="519">IF(U1421+X1421&gt;=W1421,0,(U1421+X1421-W1421)/T1421)</f>
        <v>0</v>
      </c>
      <c r="F1421" s="11">
        <f t="shared" ref="F1421:F1477" si="520">IF(T1421&gt;=0,0,1-E1421)</f>
        <v>1</v>
      </c>
      <c r="G1421" s="7">
        <v>32.079371324260244</v>
      </c>
      <c r="H1421" s="11">
        <f t="shared" ref="H1421:H1477" si="521">IF(T1421&gt;0,"",G1421*$G$2*F1421/100)</f>
        <v>0.64158742648520484</v>
      </c>
      <c r="I1421" s="7">
        <f t="shared" ref="I1421:I1477" si="522">IF(T1421&gt;0,"",T1421*(1-H1421))</f>
        <v>-88927976.048400104</v>
      </c>
      <c r="J1421" s="7">
        <v>56244331.280000001</v>
      </c>
      <c r="K1421" s="12">
        <v>0.11</v>
      </c>
      <c r="L1421" s="7">
        <v>-8835984.4399999995</v>
      </c>
      <c r="M1421" s="10">
        <f t="shared" ref="M1421:M1477" si="523">L1421*-1/J1421</f>
        <v>0.1570999999273171</v>
      </c>
      <c r="N1421" s="12">
        <f t="shared" ref="N1421:N1477" si="524">M1421+K1421</f>
        <v>0.26709999992731709</v>
      </c>
      <c r="O1421" s="7">
        <f t="shared" ref="O1421:O1477" si="525">6%*I1421</f>
        <v>-5335678.5629040059</v>
      </c>
      <c r="P1421" s="11">
        <f t="shared" ref="P1421:P1477" si="526">O1421*-1/J1421</f>
        <v>9.486606812589711E-2</v>
      </c>
      <c r="Q1421" s="12">
        <f t="shared" ref="Q1421:Q1477" si="527">P1421+K1421</f>
        <v>0.20486606812589711</v>
      </c>
      <c r="R1421" s="12">
        <f t="shared" si="511"/>
        <v>-6.2233931801419978E-2</v>
      </c>
      <c r="S1421" s="12">
        <f t="shared" si="512"/>
        <v>-0.23299862155879814</v>
      </c>
      <c r="T1421" s="7">
        <f t="shared" si="513"/>
        <v>-248116228.66999999</v>
      </c>
      <c r="U1421" s="7">
        <f t="shared" si="514"/>
        <v>206854204.24000001</v>
      </c>
      <c r="V1421" s="7">
        <f t="shared" si="514"/>
        <v>373370034.36000001</v>
      </c>
      <c r="W1421" s="7">
        <f t="shared" si="514"/>
        <v>88020131.709999993</v>
      </c>
      <c r="X1421" s="7">
        <f t="shared" si="514"/>
        <v>6419733.1600000001</v>
      </c>
      <c r="Y1421" s="7" t="str">
        <f t="shared" si="515"/>
        <v/>
      </c>
      <c r="Z1421" s="7" t="str">
        <f t="shared" si="516"/>
        <v/>
      </c>
      <c r="AA1421" s="7" t="str">
        <f t="shared" si="517"/>
        <v/>
      </c>
      <c r="AB1421" s="7" t="str">
        <f t="shared" si="517"/>
        <v/>
      </c>
      <c r="AC1421" s="8" t="str">
        <f t="shared" si="518"/>
        <v/>
      </c>
      <c r="AE1421" s="9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>
        <v>138836392.49000001</v>
      </c>
      <c r="AR1421" s="7">
        <v>189356213.31</v>
      </c>
      <c r="AS1421" s="7">
        <v>49711888.600000001</v>
      </c>
      <c r="AT1421" s="7">
        <v>8404506.8599999994</v>
      </c>
      <c r="AU1421" s="7">
        <v>164154816.40000001</v>
      </c>
      <c r="AV1421" s="7">
        <v>294080383.38</v>
      </c>
      <c r="AW1421" s="7">
        <v>64062291.649999999</v>
      </c>
      <c r="AX1421" s="7">
        <v>12834127.449999999</v>
      </c>
      <c r="AY1421" s="7">
        <v>206854204.24000001</v>
      </c>
      <c r="AZ1421" s="7">
        <v>373370034.36000001</v>
      </c>
      <c r="BA1421" s="7">
        <v>88020131.709999993</v>
      </c>
      <c r="BB1421" s="7">
        <v>6419733.1600000001</v>
      </c>
      <c r="BC1421" s="7"/>
      <c r="BD1421" s="7"/>
      <c r="BE1421" s="7"/>
      <c r="BF1421" s="7"/>
    </row>
    <row r="1422" spans="1:58" hidden="1" x14ac:dyDescent="0.25">
      <c r="A1422" s="3" t="s">
        <v>1246</v>
      </c>
      <c r="B1422" s="3" t="str">
        <f t="shared" ref="B1422:B1478" si="528">RIGHT(A1422,2)</f>
        <v>RS</v>
      </c>
      <c r="C1422" s="3" t="s">
        <v>1529</v>
      </c>
      <c r="D1422" s="3">
        <v>7</v>
      </c>
      <c r="E1422" s="11">
        <f t="shared" si="519"/>
        <v>1.283764290288434E-2</v>
      </c>
      <c r="F1422" s="11">
        <f t="shared" si="520"/>
        <v>0.98716235709711564</v>
      </c>
      <c r="G1422" s="7">
        <v>11.758044549708082</v>
      </c>
      <c r="H1422" s="11">
        <f t="shared" si="521"/>
        <v>0.23214197945085449</v>
      </c>
      <c r="I1422" s="7">
        <f t="shared" si="522"/>
        <v>-16625867.370450716</v>
      </c>
      <c r="J1422" s="7">
        <v>5086912.5</v>
      </c>
      <c r="K1422" s="12">
        <v>0.12</v>
      </c>
      <c r="L1422" s="7">
        <v>-936645.09</v>
      </c>
      <c r="M1422" s="10">
        <f t="shared" si="523"/>
        <v>0.18412840598300048</v>
      </c>
      <c r="N1422" s="12">
        <f t="shared" si="524"/>
        <v>0.3041284059830005</v>
      </c>
      <c r="O1422" s="7">
        <f t="shared" si="525"/>
        <v>-997552.04222704296</v>
      </c>
      <c r="P1422" s="11">
        <f t="shared" si="526"/>
        <v>0.19610167114670107</v>
      </c>
      <c r="Q1422" s="12">
        <f t="shared" si="527"/>
        <v>0.31610167114670107</v>
      </c>
      <c r="R1422" s="12">
        <f t="shared" ref="R1422:R1478" si="529">Q1422-N1422</f>
        <v>1.1973265163700564E-2</v>
      </c>
      <c r="S1422" s="12">
        <f t="shared" ref="S1422:S1478" si="530">Q1422/N1422-1</f>
        <v>3.9369111625731534E-2</v>
      </c>
      <c r="T1422" s="7">
        <f t="shared" si="513"/>
        <v>-21652267.639999997</v>
      </c>
      <c r="U1422" s="7">
        <f t="shared" si="514"/>
        <v>17320138.530000001</v>
      </c>
      <c r="V1422" s="7">
        <f t="shared" si="514"/>
        <v>21374303.559999999</v>
      </c>
      <c r="W1422" s="7">
        <f t="shared" si="514"/>
        <v>17705655.030000001</v>
      </c>
      <c r="X1422" s="7">
        <f t="shared" si="514"/>
        <v>107552.42</v>
      </c>
      <c r="Y1422" s="7" t="str">
        <f t="shared" si="515"/>
        <v/>
      </c>
      <c r="Z1422" s="7" t="str">
        <f t="shared" si="516"/>
        <v/>
      </c>
      <c r="AA1422" s="7" t="str">
        <f t="shared" si="517"/>
        <v/>
      </c>
      <c r="AB1422" s="7" t="str">
        <f t="shared" si="517"/>
        <v/>
      </c>
      <c r="AC1422" s="8" t="str">
        <f t="shared" si="518"/>
        <v/>
      </c>
      <c r="AE1422" s="9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>
        <v>13071915.640000001</v>
      </c>
      <c r="AR1422" s="7">
        <v>17649673.59</v>
      </c>
      <c r="AS1422" s="7">
        <v>11183777.439999999</v>
      </c>
      <c r="AT1422" s="7">
        <v>331435.08</v>
      </c>
      <c r="AU1422" s="7">
        <v>14478854.050000001</v>
      </c>
      <c r="AV1422" s="7">
        <v>19653857.510000002</v>
      </c>
      <c r="AW1422" s="7">
        <v>14085518.09</v>
      </c>
      <c r="AX1422" s="7">
        <v>204478.07</v>
      </c>
      <c r="AY1422" s="7">
        <v>17320138.530000001</v>
      </c>
      <c r="AZ1422" s="7">
        <v>21374303.559999999</v>
      </c>
      <c r="BA1422" s="7">
        <v>17705655.030000001</v>
      </c>
      <c r="BB1422" s="7">
        <v>107552.42</v>
      </c>
      <c r="BC1422" s="7"/>
      <c r="BD1422" s="7"/>
      <c r="BE1422" s="7"/>
      <c r="BF1422" s="7"/>
    </row>
    <row r="1423" spans="1:58" hidden="1" x14ac:dyDescent="0.25">
      <c r="A1423" s="3" t="s">
        <v>1247</v>
      </c>
      <c r="B1423" s="3" t="str">
        <f t="shared" si="528"/>
        <v>RS</v>
      </c>
      <c r="C1423" s="3" t="s">
        <v>1529</v>
      </c>
      <c r="D1423" s="3">
        <v>7</v>
      </c>
      <c r="E1423" s="11">
        <f t="shared" si="519"/>
        <v>0.15591517526912035</v>
      </c>
      <c r="F1423" s="11">
        <f t="shared" si="520"/>
        <v>0.84408482473087965</v>
      </c>
      <c r="G1423" s="7">
        <v>7.7628365197085287</v>
      </c>
      <c r="H1423" s="11">
        <f t="shared" si="521"/>
        <v>0.13104985006305289</v>
      </c>
      <c r="I1423" s="7">
        <f t="shared" si="522"/>
        <v>-14583095.594865909</v>
      </c>
      <c r="J1423" s="7">
        <v>3705643.5600000005</v>
      </c>
      <c r="K1423" s="12">
        <v>0.11</v>
      </c>
      <c r="L1423" s="7">
        <v>-685669.17</v>
      </c>
      <c r="M1423" s="10">
        <f t="shared" si="523"/>
        <v>0.1850337623945677</v>
      </c>
      <c r="N1423" s="12">
        <f t="shared" si="524"/>
        <v>0.29503376239456769</v>
      </c>
      <c r="O1423" s="7">
        <f t="shared" si="525"/>
        <v>-874985.7356919545</v>
      </c>
      <c r="P1423" s="11">
        <f t="shared" si="526"/>
        <v>0.23612247684500837</v>
      </c>
      <c r="Q1423" s="12">
        <f t="shared" si="527"/>
        <v>0.34612247684500835</v>
      </c>
      <c r="R1423" s="12">
        <f t="shared" si="529"/>
        <v>5.1088714450440664E-2</v>
      </c>
      <c r="S1423" s="12">
        <f t="shared" si="530"/>
        <v>0.17316226467029372</v>
      </c>
      <c r="T1423" s="7">
        <f t="shared" si="513"/>
        <v>-16782430.609999999</v>
      </c>
      <c r="U1423" s="7">
        <f t="shared" si="514"/>
        <v>4503084.3899999997</v>
      </c>
      <c r="V1423" s="7">
        <f t="shared" si="514"/>
        <v>14165795</v>
      </c>
      <c r="W1423" s="7">
        <f t="shared" si="514"/>
        <v>7119720</v>
      </c>
      <c r="X1423" s="7">
        <f t="shared" si="514"/>
        <v>0</v>
      </c>
      <c r="Y1423" s="7" t="str">
        <f t="shared" si="515"/>
        <v/>
      </c>
      <c r="Z1423" s="7" t="str">
        <f t="shared" si="516"/>
        <v/>
      </c>
      <c r="AA1423" s="7" t="str">
        <f t="shared" si="517"/>
        <v/>
      </c>
      <c r="AB1423" s="7" t="str">
        <f t="shared" si="517"/>
        <v/>
      </c>
      <c r="AC1423" s="8" t="str">
        <f t="shared" si="518"/>
        <v/>
      </c>
      <c r="AE1423" s="9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>
        <v>3321101.74</v>
      </c>
      <c r="AR1423" s="7">
        <v>12765831.43</v>
      </c>
      <c r="AS1423" s="7">
        <v>4184095.61</v>
      </c>
      <c r="AT1423" s="7">
        <v>0</v>
      </c>
      <c r="AU1423" s="7">
        <v>3663819.85</v>
      </c>
      <c r="AV1423" s="7">
        <v>14048181.59</v>
      </c>
      <c r="AW1423" s="7">
        <v>4491086.67</v>
      </c>
      <c r="AX1423" s="7">
        <v>0</v>
      </c>
      <c r="AY1423" s="7">
        <v>4503084.3899999997</v>
      </c>
      <c r="AZ1423" s="7">
        <v>14165795</v>
      </c>
      <c r="BA1423" s="7">
        <v>7119720</v>
      </c>
      <c r="BB1423" s="7">
        <v>0</v>
      </c>
      <c r="BC1423" s="7"/>
      <c r="BD1423" s="7"/>
      <c r="BE1423" s="7"/>
      <c r="BF1423" s="7"/>
    </row>
    <row r="1424" spans="1:58" hidden="1" x14ac:dyDescent="0.25">
      <c r="A1424" s="3" t="s">
        <v>872</v>
      </c>
      <c r="B1424" s="3" t="str">
        <f t="shared" si="528"/>
        <v>PR</v>
      </c>
      <c r="C1424" s="3" t="s">
        <v>1529</v>
      </c>
      <c r="D1424" s="3">
        <v>7</v>
      </c>
      <c r="E1424" s="11">
        <f t="shared" si="519"/>
        <v>0</v>
      </c>
      <c r="F1424" s="11">
        <f t="shared" si="520"/>
        <v>1</v>
      </c>
      <c r="G1424" s="7">
        <v>8.9953578852445855</v>
      </c>
      <c r="H1424" s="11">
        <f t="shared" si="521"/>
        <v>0.17990715770489171</v>
      </c>
      <c r="I1424" s="7">
        <f t="shared" si="522"/>
        <v>-4902998.800409683</v>
      </c>
      <c r="J1424" s="7">
        <v>5809107.1628571423</v>
      </c>
      <c r="K1424" s="12">
        <v>0.125</v>
      </c>
      <c r="L1424" s="7">
        <v>-108628.08</v>
      </c>
      <c r="M1424" s="10">
        <f t="shared" si="523"/>
        <v>1.8699617162265009E-2</v>
      </c>
      <c r="N1424" s="12">
        <f t="shared" si="524"/>
        <v>0.14369961716226501</v>
      </c>
      <c r="O1424" s="7">
        <f t="shared" si="525"/>
        <v>-294179.92802458099</v>
      </c>
      <c r="P1424" s="11">
        <f t="shared" si="526"/>
        <v>5.0641160470500254E-2</v>
      </c>
      <c r="Q1424" s="12">
        <f t="shared" si="527"/>
        <v>0.17564116047050027</v>
      </c>
      <c r="R1424" s="12">
        <f t="shared" si="529"/>
        <v>3.194154330823526E-2</v>
      </c>
      <c r="S1424" s="12">
        <f t="shared" si="530"/>
        <v>0.22227994714952515</v>
      </c>
      <c r="T1424" s="7">
        <f t="shared" si="513"/>
        <v>-5978589.919999999</v>
      </c>
      <c r="U1424" s="7">
        <f t="shared" si="514"/>
        <v>17567174.600000001</v>
      </c>
      <c r="V1424" s="7">
        <f t="shared" si="514"/>
        <v>16539763.08</v>
      </c>
      <c r="W1424" s="7">
        <f t="shared" si="514"/>
        <v>7006001.4400000004</v>
      </c>
      <c r="X1424" s="7">
        <f t="shared" si="514"/>
        <v>0</v>
      </c>
      <c r="Y1424" s="7" t="str">
        <f t="shared" si="515"/>
        <v/>
      </c>
      <c r="Z1424" s="7" t="str">
        <f t="shared" si="516"/>
        <v/>
      </c>
      <c r="AA1424" s="7" t="str">
        <f t="shared" si="517"/>
        <v/>
      </c>
      <c r="AB1424" s="7" t="str">
        <f t="shared" si="517"/>
        <v/>
      </c>
      <c r="AC1424" s="8" t="str">
        <f t="shared" si="518"/>
        <v/>
      </c>
      <c r="AE1424" s="9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>
        <v>12305615.1</v>
      </c>
      <c r="AR1424" s="7">
        <v>12510713.939999999</v>
      </c>
      <c r="AS1424" s="7">
        <v>5073718.66</v>
      </c>
      <c r="AT1424" s="7">
        <v>0</v>
      </c>
      <c r="AU1424" s="7">
        <v>14494864.279999999</v>
      </c>
      <c r="AV1424" s="7">
        <v>13969373.5</v>
      </c>
      <c r="AW1424" s="7">
        <v>6274298.3899999997</v>
      </c>
      <c r="AX1424" s="7">
        <v>0</v>
      </c>
      <c r="AY1424" s="7">
        <v>17567174.600000001</v>
      </c>
      <c r="AZ1424" s="7">
        <v>16539763.08</v>
      </c>
      <c r="BA1424" s="7">
        <v>7006001.4400000004</v>
      </c>
      <c r="BB1424" s="7">
        <v>0</v>
      </c>
      <c r="BC1424" s="7"/>
      <c r="BD1424" s="7"/>
      <c r="BE1424" s="7"/>
      <c r="BF1424" s="7"/>
    </row>
    <row r="1425" spans="1:58" hidden="1" x14ac:dyDescent="0.25">
      <c r="A1425" s="3" t="s">
        <v>689</v>
      </c>
      <c r="B1425" s="3" t="str">
        <f t="shared" si="528"/>
        <v>PE</v>
      </c>
      <c r="C1425" s="3" t="s">
        <v>1528</v>
      </c>
      <c r="D1425" s="3">
        <v>6</v>
      </c>
      <c r="E1425" s="11">
        <f t="shared" si="519"/>
        <v>0.17777810849267831</v>
      </c>
      <c r="F1425" s="11">
        <f t="shared" si="520"/>
        <v>0.82222189150732172</v>
      </c>
      <c r="G1425" s="7">
        <v>20.485188653888329</v>
      </c>
      <c r="H1425" s="11">
        <f t="shared" si="521"/>
        <v>0.33686741125768777</v>
      </c>
      <c r="I1425" s="7">
        <f t="shared" si="522"/>
        <v>-58742839.502036728</v>
      </c>
      <c r="J1425" s="7">
        <v>14798278.949999999</v>
      </c>
      <c r="K1425" s="12">
        <v>0.11</v>
      </c>
      <c r="L1425" s="7">
        <v>-733232.13</v>
      </c>
      <c r="M1425" s="10">
        <f t="shared" si="523"/>
        <v>4.9548473337840411E-2</v>
      </c>
      <c r="N1425" s="12">
        <f t="shared" si="524"/>
        <v>0.15954847333784042</v>
      </c>
      <c r="O1425" s="7">
        <f t="shared" si="525"/>
        <v>-3524570.3701222036</v>
      </c>
      <c r="P1425" s="11">
        <f t="shared" si="526"/>
        <v>0.23817434324835482</v>
      </c>
      <c r="Q1425" s="12">
        <f t="shared" si="527"/>
        <v>0.34817434324835483</v>
      </c>
      <c r="R1425" s="12">
        <f t="shared" si="529"/>
        <v>0.18862586991051442</v>
      </c>
      <c r="S1425" s="12">
        <f t="shared" si="530"/>
        <v>1.1822480401370137</v>
      </c>
      <c r="T1425" s="7">
        <f t="shared" si="513"/>
        <v>-88583852.609999985</v>
      </c>
      <c r="U1425" s="7">
        <f t="shared" si="514"/>
        <v>27109349.559999999</v>
      </c>
      <c r="V1425" s="7">
        <f t="shared" si="514"/>
        <v>72835582.849999994</v>
      </c>
      <c r="W1425" s="7">
        <f t="shared" si="514"/>
        <v>42857619.32</v>
      </c>
      <c r="X1425" s="7">
        <f t="shared" si="514"/>
        <v>0</v>
      </c>
      <c r="Y1425" s="7" t="str">
        <f t="shared" si="515"/>
        <v/>
      </c>
      <c r="Z1425" s="7" t="str">
        <f t="shared" si="516"/>
        <v/>
      </c>
      <c r="AA1425" s="7" t="str">
        <f t="shared" si="517"/>
        <v/>
      </c>
      <c r="AB1425" s="7" t="str">
        <f t="shared" si="517"/>
        <v/>
      </c>
      <c r="AC1425" s="8" t="str">
        <f t="shared" si="518"/>
        <v/>
      </c>
      <c r="AE1425" s="9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>
        <v>16473036.82</v>
      </c>
      <c r="AR1425" s="7">
        <v>50503693.979999997</v>
      </c>
      <c r="AS1425" s="7">
        <v>23762080.780000001</v>
      </c>
      <c r="AT1425" s="7">
        <v>0</v>
      </c>
      <c r="AU1425" s="7">
        <v>16343770.66</v>
      </c>
      <c r="AV1425" s="7">
        <v>62612602.810000002</v>
      </c>
      <c r="AW1425" s="7">
        <v>35308716.740000002</v>
      </c>
      <c r="AX1425" s="7">
        <v>583593.01</v>
      </c>
      <c r="AY1425" s="7">
        <v>27109349.559999999</v>
      </c>
      <c r="AZ1425" s="7">
        <v>72835582.849999994</v>
      </c>
      <c r="BA1425" s="7">
        <v>42857619.32</v>
      </c>
      <c r="BB1425" s="7">
        <v>0</v>
      </c>
      <c r="BC1425" s="7"/>
      <c r="BD1425" s="7"/>
      <c r="BE1425" s="7"/>
      <c r="BF1425" s="7"/>
    </row>
    <row r="1426" spans="1:58" hidden="1" x14ac:dyDescent="0.25">
      <c r="A1426" s="3" t="s">
        <v>1248</v>
      </c>
      <c r="B1426" s="3" t="str">
        <f t="shared" si="528"/>
        <v>RS</v>
      </c>
      <c r="C1426" s="3" t="s">
        <v>1529</v>
      </c>
      <c r="D1426" s="3">
        <v>6</v>
      </c>
      <c r="E1426" s="11">
        <f t="shared" si="519"/>
        <v>0</v>
      </c>
      <c r="F1426" s="11">
        <f t="shared" si="520"/>
        <v>1</v>
      </c>
      <c r="G1426" s="7">
        <v>12.013011461324275</v>
      </c>
      <c r="H1426" s="11">
        <f t="shared" si="521"/>
        <v>0.24026022922648552</v>
      </c>
      <c r="I1426" s="7">
        <f t="shared" si="522"/>
        <v>-72413568.027069181</v>
      </c>
      <c r="J1426" s="7">
        <v>18812162.300000001</v>
      </c>
      <c r="K1426" s="12">
        <v>0.11</v>
      </c>
      <c r="L1426" s="7">
        <v>-3918573.41</v>
      </c>
      <c r="M1426" s="10">
        <f t="shared" si="523"/>
        <v>0.20830000015468716</v>
      </c>
      <c r="N1426" s="12">
        <f t="shared" si="524"/>
        <v>0.31830000015468718</v>
      </c>
      <c r="O1426" s="7">
        <f t="shared" si="525"/>
        <v>-4344814.0816241503</v>
      </c>
      <c r="P1426" s="11">
        <f t="shared" si="526"/>
        <v>0.23095771832800688</v>
      </c>
      <c r="Q1426" s="12">
        <f t="shared" si="527"/>
        <v>0.34095771832800686</v>
      </c>
      <c r="R1426" s="12">
        <f t="shared" si="529"/>
        <v>2.2657718173319685E-2</v>
      </c>
      <c r="S1426" s="12">
        <f t="shared" si="530"/>
        <v>7.1183531769740904E-2</v>
      </c>
      <c r="T1426" s="7">
        <f t="shared" si="513"/>
        <v>-95313646.610000014</v>
      </c>
      <c r="U1426" s="7">
        <f t="shared" si="514"/>
        <v>35159271.799999997</v>
      </c>
      <c r="V1426" s="7">
        <f t="shared" si="514"/>
        <v>115915466</v>
      </c>
      <c r="W1426" s="7">
        <f t="shared" si="514"/>
        <v>27443368.510000002</v>
      </c>
      <c r="X1426" s="7">
        <f t="shared" si="514"/>
        <v>12885916.1</v>
      </c>
      <c r="Y1426" s="7" t="str">
        <f t="shared" si="515"/>
        <v/>
      </c>
      <c r="Z1426" s="7" t="str">
        <f t="shared" si="516"/>
        <v/>
      </c>
      <c r="AA1426" s="7" t="str">
        <f t="shared" si="517"/>
        <v/>
      </c>
      <c r="AB1426" s="7" t="str">
        <f t="shared" si="517"/>
        <v/>
      </c>
      <c r="AC1426" s="8" t="str">
        <f t="shared" si="518"/>
        <v/>
      </c>
      <c r="AE1426" s="9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>
        <v>24369600.329999998</v>
      </c>
      <c r="AR1426" s="7">
        <v>78147131.010000005</v>
      </c>
      <c r="AS1426" s="7">
        <v>13228051.609999999</v>
      </c>
      <c r="AT1426" s="7">
        <v>6002945.5300000003</v>
      </c>
      <c r="AU1426" s="7">
        <v>29220747.199999999</v>
      </c>
      <c r="AV1426" s="7">
        <v>90752490.790000007</v>
      </c>
      <c r="AW1426" s="7">
        <v>19165994.600000001</v>
      </c>
      <c r="AX1426" s="7">
        <v>8027311.04</v>
      </c>
      <c r="AY1426" s="7">
        <v>35159271.799999997</v>
      </c>
      <c r="AZ1426" s="7">
        <v>115915466</v>
      </c>
      <c r="BA1426" s="7">
        <v>27443368.510000002</v>
      </c>
      <c r="BB1426" s="7">
        <v>12885916.1</v>
      </c>
      <c r="BC1426" s="7"/>
      <c r="BD1426" s="7"/>
      <c r="BE1426" s="7"/>
      <c r="BF1426" s="7"/>
    </row>
    <row r="1427" spans="1:58" hidden="1" x14ac:dyDescent="0.25">
      <c r="A1427" s="3" t="s">
        <v>1249</v>
      </c>
      <c r="B1427" s="3" t="str">
        <f t="shared" si="528"/>
        <v>RS</v>
      </c>
      <c r="C1427" s="3" t="s">
        <v>1529</v>
      </c>
      <c r="D1427" s="3">
        <v>7</v>
      </c>
      <c r="E1427" s="11">
        <f t="shared" si="519"/>
        <v>0</v>
      </c>
      <c r="F1427" s="11">
        <f t="shared" si="520"/>
        <v>1</v>
      </c>
      <c r="G1427" s="7">
        <v>16.351423121384389</v>
      </c>
      <c r="H1427" s="11">
        <f t="shared" si="521"/>
        <v>0.32702846242768779</v>
      </c>
      <c r="I1427" s="7">
        <f t="shared" si="522"/>
        <v>-9828212.3153349292</v>
      </c>
      <c r="J1427" s="7">
        <v>7097032.3500000006</v>
      </c>
      <c r="K1427" s="12">
        <v>0.11</v>
      </c>
      <c r="L1427" s="7">
        <v>-468731.68</v>
      </c>
      <c r="M1427" s="10">
        <f t="shared" si="523"/>
        <v>6.6046152375224834E-2</v>
      </c>
      <c r="N1427" s="12">
        <f t="shared" si="524"/>
        <v>0.17604615237522483</v>
      </c>
      <c r="O1427" s="7">
        <f t="shared" si="525"/>
        <v>-589692.73892009573</v>
      </c>
      <c r="P1427" s="11">
        <f t="shared" si="526"/>
        <v>8.3090045224338827E-2</v>
      </c>
      <c r="Q1427" s="12">
        <f t="shared" si="527"/>
        <v>0.19309004522433881</v>
      </c>
      <c r="R1427" s="12">
        <f t="shared" si="529"/>
        <v>1.7043892849113979E-2</v>
      </c>
      <c r="S1427" s="12">
        <f t="shared" si="530"/>
        <v>9.6814912562170674E-2</v>
      </c>
      <c r="T1427" s="7">
        <f t="shared" si="513"/>
        <v>-14604202.060000001</v>
      </c>
      <c r="U1427" s="7">
        <f t="shared" si="514"/>
        <v>14773285.57</v>
      </c>
      <c r="V1427" s="7">
        <f t="shared" si="514"/>
        <v>21940437.050000001</v>
      </c>
      <c r="W1427" s="7">
        <f t="shared" si="514"/>
        <v>7437050.5800000001</v>
      </c>
      <c r="X1427" s="7">
        <f t="shared" si="514"/>
        <v>0</v>
      </c>
      <c r="Y1427" s="7" t="str">
        <f t="shared" si="515"/>
        <v/>
      </c>
      <c r="Z1427" s="7" t="str">
        <f t="shared" si="516"/>
        <v/>
      </c>
      <c r="AA1427" s="7" t="str">
        <f t="shared" si="517"/>
        <v/>
      </c>
      <c r="AB1427" s="7" t="str">
        <f t="shared" si="517"/>
        <v/>
      </c>
      <c r="AC1427" s="8" t="str">
        <f t="shared" si="518"/>
        <v/>
      </c>
      <c r="AE1427" s="9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>
        <v>9869388.8599999994</v>
      </c>
      <c r="AR1427" s="7">
        <v>11849035.35</v>
      </c>
      <c r="AS1427" s="7">
        <v>5068485.09</v>
      </c>
      <c r="AT1427" s="7">
        <v>0</v>
      </c>
      <c r="AU1427" s="7">
        <v>11621819.25</v>
      </c>
      <c r="AV1427" s="7">
        <v>16407248.439999999</v>
      </c>
      <c r="AW1427" s="7">
        <v>5956210.6600000001</v>
      </c>
      <c r="AX1427" s="7">
        <v>0</v>
      </c>
      <c r="AY1427" s="7">
        <v>14773285.57</v>
      </c>
      <c r="AZ1427" s="7">
        <v>21940437.050000001</v>
      </c>
      <c r="BA1427" s="7">
        <v>7437050.5800000001</v>
      </c>
      <c r="BB1427" s="7">
        <v>0</v>
      </c>
      <c r="BC1427" s="7"/>
      <c r="BD1427" s="7"/>
      <c r="BE1427" s="7"/>
      <c r="BF1427" s="7"/>
    </row>
    <row r="1428" spans="1:58" hidden="1" x14ac:dyDescent="0.25">
      <c r="A1428" s="3" t="s">
        <v>690</v>
      </c>
      <c r="B1428" s="3" t="str">
        <f t="shared" si="528"/>
        <v>PE</v>
      </c>
      <c r="C1428" s="3" t="s">
        <v>1528</v>
      </c>
      <c r="D1428" s="3">
        <v>7</v>
      </c>
      <c r="E1428" s="11">
        <f t="shared" si="519"/>
        <v>0.38936281166379372</v>
      </c>
      <c r="F1428" s="11">
        <f t="shared" si="520"/>
        <v>0.61063718833620628</v>
      </c>
      <c r="G1428" s="7">
        <v>8.3522528569756282</v>
      </c>
      <c r="H1428" s="11">
        <f t="shared" si="521"/>
        <v>0.10200392401713287</v>
      </c>
      <c r="I1428" s="7">
        <f t="shared" si="522"/>
        <v>-46798869.970181532</v>
      </c>
      <c r="J1428" s="7">
        <v>6915253.5199999996</v>
      </c>
      <c r="K1428" s="12">
        <v>0.113</v>
      </c>
      <c r="L1428" s="7">
        <v>-898982.96</v>
      </c>
      <c r="M1428" s="10">
        <f t="shared" si="523"/>
        <v>0.13000000034705886</v>
      </c>
      <c r="N1428" s="12">
        <f t="shared" si="524"/>
        <v>0.24300000034705888</v>
      </c>
      <c r="O1428" s="7">
        <f t="shared" si="525"/>
        <v>-2807932.1982108918</v>
      </c>
      <c r="P1428" s="11">
        <f t="shared" si="526"/>
        <v>0.4060490609765659</v>
      </c>
      <c r="Q1428" s="12">
        <f t="shared" si="527"/>
        <v>0.51904906097656589</v>
      </c>
      <c r="R1428" s="12">
        <f t="shared" si="529"/>
        <v>0.27604906062950701</v>
      </c>
      <c r="S1428" s="12">
        <f t="shared" si="530"/>
        <v>1.1360043631080106</v>
      </c>
      <c r="T1428" s="7">
        <f t="shared" si="513"/>
        <v>-52114782.259999998</v>
      </c>
      <c r="U1428" s="7">
        <f t="shared" si="514"/>
        <v>3176919.64</v>
      </c>
      <c r="V1428" s="7">
        <f t="shared" si="514"/>
        <v>31823224.109999999</v>
      </c>
      <c r="W1428" s="7">
        <f t="shared" si="514"/>
        <v>23468477.789999999</v>
      </c>
      <c r="X1428" s="7">
        <f t="shared" si="514"/>
        <v>0</v>
      </c>
      <c r="Y1428" s="7" t="str">
        <f t="shared" si="515"/>
        <v/>
      </c>
      <c r="Z1428" s="7" t="str">
        <f t="shared" si="516"/>
        <v/>
      </c>
      <c r="AA1428" s="7" t="str">
        <f t="shared" si="517"/>
        <v/>
      </c>
      <c r="AB1428" s="7" t="str">
        <f t="shared" si="517"/>
        <v/>
      </c>
      <c r="AC1428" s="8" t="str">
        <f t="shared" si="518"/>
        <v/>
      </c>
      <c r="AE1428" s="9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>
        <v>1015056.5</v>
      </c>
      <c r="AR1428" s="7">
        <v>19339720.129999999</v>
      </c>
      <c r="AS1428" s="7">
        <v>15864296.949999999</v>
      </c>
      <c r="AT1428" s="7">
        <v>0</v>
      </c>
      <c r="AU1428" s="7">
        <v>2723896.07</v>
      </c>
      <c r="AV1428" s="7">
        <v>23590223.870000001</v>
      </c>
      <c r="AW1428" s="7">
        <v>20759936.859999999</v>
      </c>
      <c r="AX1428" s="7">
        <v>0</v>
      </c>
      <c r="AY1428" s="7">
        <v>3176919.64</v>
      </c>
      <c r="AZ1428" s="7">
        <v>31823224.109999999</v>
      </c>
      <c r="BA1428" s="7">
        <v>23468477.789999999</v>
      </c>
      <c r="BB1428" s="7">
        <v>0</v>
      </c>
      <c r="BC1428" s="7"/>
      <c r="BD1428" s="7"/>
      <c r="BE1428" s="7"/>
      <c r="BF1428" s="7"/>
    </row>
    <row r="1429" spans="1:58" hidden="1" x14ac:dyDescent="0.25">
      <c r="A1429" s="3" t="s">
        <v>1489</v>
      </c>
      <c r="B1429" s="3" t="str">
        <f t="shared" si="528"/>
        <v>SP</v>
      </c>
      <c r="C1429" s="3" t="s">
        <v>1530</v>
      </c>
      <c r="D1429" s="3">
        <v>7</v>
      </c>
      <c r="E1429" s="11">
        <f t="shared" si="519"/>
        <v>0.15555410851583237</v>
      </c>
      <c r="F1429" s="11">
        <f t="shared" si="520"/>
        <v>0.8444458914841676</v>
      </c>
      <c r="G1429" s="7">
        <v>36.322986109729051</v>
      </c>
      <c r="H1429" s="11">
        <f t="shared" si="521"/>
        <v>0.61345592773594371</v>
      </c>
      <c r="I1429" s="7">
        <f t="shared" si="522"/>
        <v>-7163053.0117334854</v>
      </c>
      <c r="J1429" s="7">
        <v>5267212.080000001</v>
      </c>
      <c r="K1429" s="12">
        <v>0.11</v>
      </c>
      <c r="L1429" s="7">
        <v>0</v>
      </c>
      <c r="M1429" s="10">
        <f t="shared" si="523"/>
        <v>0</v>
      </c>
      <c r="N1429" s="12">
        <f t="shared" si="524"/>
        <v>0.11</v>
      </c>
      <c r="O1429" s="7">
        <f t="shared" si="525"/>
        <v>-429783.18070400908</v>
      </c>
      <c r="P1429" s="11">
        <f t="shared" si="526"/>
        <v>8.1595951364086525E-2</v>
      </c>
      <c r="Q1429" s="12">
        <f t="shared" si="527"/>
        <v>0.19159595136408653</v>
      </c>
      <c r="R1429" s="12">
        <f t="shared" si="529"/>
        <v>8.1595951364086525E-2</v>
      </c>
      <c r="S1429" s="12">
        <f t="shared" si="530"/>
        <v>0.74178137603715033</v>
      </c>
      <c r="T1429" s="7">
        <f t="shared" si="513"/>
        <v>-18531012.439999998</v>
      </c>
      <c r="U1429" s="7">
        <f t="shared" si="514"/>
        <v>8115491.7300000004</v>
      </c>
      <c r="V1429" s="7">
        <f t="shared" si="514"/>
        <v>15648437.32</v>
      </c>
      <c r="W1429" s="7">
        <f t="shared" si="514"/>
        <v>15754775.42</v>
      </c>
      <c r="X1429" s="7">
        <f t="shared" si="514"/>
        <v>4756708.57</v>
      </c>
      <c r="Y1429" s="7" t="str">
        <f t="shared" si="515"/>
        <v/>
      </c>
      <c r="Z1429" s="7" t="str">
        <f t="shared" si="516"/>
        <v/>
      </c>
      <c r="AA1429" s="7" t="str">
        <f t="shared" si="517"/>
        <v/>
      </c>
      <c r="AB1429" s="7" t="str">
        <f t="shared" si="517"/>
        <v/>
      </c>
      <c r="AC1429" s="8" t="str">
        <f t="shared" si="518"/>
        <v/>
      </c>
      <c r="AE1429" s="9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>
        <v>6619721.3700000001</v>
      </c>
      <c r="AR1429" s="7">
        <v>13982914.1</v>
      </c>
      <c r="AS1429" s="7">
        <v>9877178.0199999996</v>
      </c>
      <c r="AT1429" s="7">
        <v>17315392</v>
      </c>
      <c r="AU1429" s="7">
        <v>8215170.21</v>
      </c>
      <c r="AV1429" s="7">
        <v>14554940.73</v>
      </c>
      <c r="AW1429" s="7">
        <v>11513947.18</v>
      </c>
      <c r="AX1429" s="7">
        <v>3902483.69</v>
      </c>
      <c r="AY1429" s="7">
        <v>8115491.7300000004</v>
      </c>
      <c r="AZ1429" s="7">
        <v>15648437.32</v>
      </c>
      <c r="BA1429" s="7">
        <v>15754775.42</v>
      </c>
      <c r="BB1429" s="7">
        <v>4756708.57</v>
      </c>
      <c r="BC1429" s="7"/>
      <c r="BD1429" s="7"/>
      <c r="BE1429" s="7"/>
      <c r="BF1429" s="7"/>
    </row>
    <row r="1430" spans="1:58" hidden="1" x14ac:dyDescent="0.25">
      <c r="A1430" s="3" t="s">
        <v>443</v>
      </c>
      <c r="B1430" s="3" t="str">
        <f t="shared" si="528"/>
        <v>MG</v>
      </c>
      <c r="C1430" s="3" t="s">
        <v>1530</v>
      </c>
      <c r="D1430" s="3">
        <v>6</v>
      </c>
      <c r="E1430" s="11">
        <f t="shared" si="519"/>
        <v>0</v>
      </c>
      <c r="F1430" s="11">
        <f t="shared" si="520"/>
        <v>1</v>
      </c>
      <c r="G1430" s="7">
        <v>50.407328412615435</v>
      </c>
      <c r="H1430" s="11">
        <f t="shared" si="521"/>
        <v>1.0081465682523088</v>
      </c>
      <c r="I1430" s="7">
        <f t="shared" si="522"/>
        <v>184241.58328702993</v>
      </c>
      <c r="J1430" s="7">
        <v>9132139</v>
      </c>
      <c r="K1430" s="12">
        <v>0.12</v>
      </c>
      <c r="L1430" s="7">
        <v>-182642.78</v>
      </c>
      <c r="M1430" s="10">
        <f t="shared" si="523"/>
        <v>0.02</v>
      </c>
      <c r="N1430" s="12">
        <f t="shared" si="524"/>
        <v>0.13999999999999999</v>
      </c>
      <c r="O1430" s="7">
        <f t="shared" si="525"/>
        <v>11054.494997221796</v>
      </c>
      <c r="P1430" s="11">
        <f t="shared" si="526"/>
        <v>-1.2105044609178415E-3</v>
      </c>
      <c r="Q1430" s="12">
        <f t="shared" si="527"/>
        <v>0.11878949553908215</v>
      </c>
      <c r="R1430" s="12">
        <f t="shared" si="529"/>
        <v>-2.1210504460917837E-2</v>
      </c>
      <c r="S1430" s="12">
        <f t="shared" si="530"/>
        <v>-0.15150360329227031</v>
      </c>
      <c r="T1430" s="7">
        <f t="shared" si="513"/>
        <v>-22615852.169999998</v>
      </c>
      <c r="U1430" s="7">
        <f t="shared" si="514"/>
        <v>18226843.84</v>
      </c>
      <c r="V1430" s="7">
        <f t="shared" si="514"/>
        <v>27265935.129999999</v>
      </c>
      <c r="W1430" s="7">
        <f t="shared" si="514"/>
        <v>13873701.58</v>
      </c>
      <c r="X1430" s="7">
        <f t="shared" si="514"/>
        <v>296940.7</v>
      </c>
      <c r="Y1430" s="7" t="str">
        <f t="shared" si="515"/>
        <v/>
      </c>
      <c r="Z1430" s="7" t="str">
        <f t="shared" si="516"/>
        <v/>
      </c>
      <c r="AA1430" s="7" t="str">
        <f t="shared" si="517"/>
        <v/>
      </c>
      <c r="AB1430" s="7" t="str">
        <f t="shared" si="517"/>
        <v/>
      </c>
      <c r="AC1430" s="8" t="str">
        <f t="shared" si="518"/>
        <v/>
      </c>
      <c r="AE1430" s="9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>
        <v>12208899.32</v>
      </c>
      <c r="AR1430" s="7">
        <v>15217640.43</v>
      </c>
      <c r="AS1430" s="7">
        <v>7669268.5700000003</v>
      </c>
      <c r="AT1430" s="7">
        <v>535957.84</v>
      </c>
      <c r="AU1430" s="7">
        <v>14897628.119999999</v>
      </c>
      <c r="AV1430" s="7">
        <v>24313643.510000002</v>
      </c>
      <c r="AW1430" s="7">
        <v>9889743.3300000001</v>
      </c>
      <c r="AX1430" s="7">
        <v>426603.8</v>
      </c>
      <c r="AY1430" s="7">
        <v>18226843.84</v>
      </c>
      <c r="AZ1430" s="7">
        <v>27265935.129999999</v>
      </c>
      <c r="BA1430" s="7">
        <v>13873701.58</v>
      </c>
      <c r="BB1430" s="7">
        <v>296940.7</v>
      </c>
      <c r="BC1430" s="7"/>
      <c r="BD1430" s="7"/>
      <c r="BE1430" s="7"/>
      <c r="BF1430" s="7"/>
    </row>
    <row r="1431" spans="1:58" hidden="1" x14ac:dyDescent="0.25">
      <c r="A1431" s="3" t="s">
        <v>1490</v>
      </c>
      <c r="B1431" s="3" t="str">
        <f t="shared" si="528"/>
        <v>SP</v>
      </c>
      <c r="C1431" s="3" t="s">
        <v>1530</v>
      </c>
      <c r="D1431" s="3">
        <v>7</v>
      </c>
      <c r="E1431" s="11">
        <f t="shared" si="519"/>
        <v>0.17314514303264592</v>
      </c>
      <c r="F1431" s="11">
        <f t="shared" si="520"/>
        <v>0.82685485696735406</v>
      </c>
      <c r="G1431" s="7">
        <v>47.075345200054443</v>
      </c>
      <c r="H1431" s="11">
        <f t="shared" si="521"/>
        <v>0.77848955644159679</v>
      </c>
      <c r="I1431" s="7">
        <f t="shared" si="522"/>
        <v>-6669034.4835850131</v>
      </c>
      <c r="J1431" s="7">
        <v>4069785.9150000005</v>
      </c>
      <c r="K1431" s="12">
        <v>0.11</v>
      </c>
      <c r="L1431" s="7">
        <v>0</v>
      </c>
      <c r="M1431" s="10">
        <f t="shared" si="523"/>
        <v>0</v>
      </c>
      <c r="N1431" s="12">
        <f t="shared" si="524"/>
        <v>0.11</v>
      </c>
      <c r="O1431" s="7">
        <f t="shared" si="525"/>
        <v>-400142.06901510077</v>
      </c>
      <c r="P1431" s="11">
        <f t="shared" si="526"/>
        <v>9.8320176385764679E-2</v>
      </c>
      <c r="Q1431" s="12">
        <f t="shared" si="527"/>
        <v>0.20832017638576467</v>
      </c>
      <c r="R1431" s="12">
        <f t="shared" si="529"/>
        <v>9.8320176385764665E-2</v>
      </c>
      <c r="S1431" s="12">
        <f t="shared" si="530"/>
        <v>0.89381978532513329</v>
      </c>
      <c r="T1431" s="7">
        <f t="shared" si="513"/>
        <v>-30107088.300000004</v>
      </c>
      <c r="U1431" s="7">
        <f t="shared" si="514"/>
        <v>4317305.04</v>
      </c>
      <c r="V1431" s="7">
        <f t="shared" si="514"/>
        <v>24894192.190000001</v>
      </c>
      <c r="W1431" s="7">
        <f t="shared" si="514"/>
        <v>12366035.470000001</v>
      </c>
      <c r="X1431" s="7">
        <f t="shared" si="514"/>
        <v>2835834.32</v>
      </c>
      <c r="Y1431" s="7" t="str">
        <f t="shared" si="515"/>
        <v/>
      </c>
      <c r="Z1431" s="7" t="str">
        <f t="shared" si="516"/>
        <v/>
      </c>
      <c r="AA1431" s="7" t="str">
        <f t="shared" si="517"/>
        <v/>
      </c>
      <c r="AB1431" s="7" t="str">
        <f t="shared" si="517"/>
        <v/>
      </c>
      <c r="AC1431" s="8" t="str">
        <f t="shared" si="518"/>
        <v/>
      </c>
      <c r="AE1431" s="9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>
        <v>4170972.76</v>
      </c>
      <c r="AR1431" s="7">
        <v>15049411.58</v>
      </c>
      <c r="AS1431" s="7">
        <v>9864402.4299999997</v>
      </c>
      <c r="AT1431" s="7">
        <v>20764059.899999999</v>
      </c>
      <c r="AU1431" s="7">
        <v>4518373.3899999997</v>
      </c>
      <c r="AV1431" s="7">
        <v>13282129.390000001</v>
      </c>
      <c r="AW1431" s="7">
        <v>11605259.960000001</v>
      </c>
      <c r="AX1431" s="7">
        <v>1945688.88</v>
      </c>
      <c r="AY1431" s="7">
        <v>4317305.04</v>
      </c>
      <c r="AZ1431" s="7">
        <v>24894192.190000001</v>
      </c>
      <c r="BA1431" s="7">
        <v>12366035.470000001</v>
      </c>
      <c r="BB1431" s="7">
        <v>2835834.32</v>
      </c>
      <c r="BC1431" s="7"/>
      <c r="BD1431" s="7"/>
      <c r="BE1431" s="7"/>
      <c r="BF1431" s="7"/>
    </row>
    <row r="1432" spans="1:58" hidden="1" x14ac:dyDescent="0.25">
      <c r="A1432" s="3" t="s">
        <v>253</v>
      </c>
      <c r="B1432" s="3" t="str">
        <f t="shared" si="528"/>
        <v>GO</v>
      </c>
      <c r="C1432" s="3" t="s">
        <v>1526</v>
      </c>
      <c r="D1432" s="3">
        <v>7</v>
      </c>
      <c r="E1432" s="11">
        <f t="shared" si="519"/>
        <v>0</v>
      </c>
      <c r="F1432" s="11">
        <f t="shared" si="520"/>
        <v>1</v>
      </c>
      <c r="G1432" s="7">
        <v>21.659735377289067</v>
      </c>
      <c r="H1432" s="11">
        <f t="shared" si="521"/>
        <v>0.43319470754578132</v>
      </c>
      <c r="I1432" s="7">
        <f t="shared" si="522"/>
        <v>-16544151.829928927</v>
      </c>
      <c r="J1432" s="7">
        <v>6542263</v>
      </c>
      <c r="K1432" s="12">
        <v>0.11</v>
      </c>
      <c r="L1432" s="7">
        <v>-27477.5</v>
      </c>
      <c r="M1432" s="10">
        <f t="shared" si="523"/>
        <v>4.1999992968793825E-3</v>
      </c>
      <c r="N1432" s="12">
        <f t="shared" si="524"/>
        <v>0.11419999929687938</v>
      </c>
      <c r="O1432" s="7">
        <f t="shared" si="525"/>
        <v>-992649.10979573557</v>
      </c>
      <c r="P1432" s="11">
        <f t="shared" si="526"/>
        <v>0.15172870760404092</v>
      </c>
      <c r="Q1432" s="12">
        <f t="shared" si="527"/>
        <v>0.26172870760404093</v>
      </c>
      <c r="R1432" s="12">
        <f t="shared" si="529"/>
        <v>0.14752870830716155</v>
      </c>
      <c r="S1432" s="12">
        <f t="shared" si="530"/>
        <v>1.2918450894525786</v>
      </c>
      <c r="T1432" s="7">
        <f t="shared" si="513"/>
        <v>-29188421.580000002</v>
      </c>
      <c r="U1432" s="7">
        <f t="shared" si="514"/>
        <v>8587344.3499999996</v>
      </c>
      <c r="V1432" s="7">
        <f t="shared" si="514"/>
        <v>31520436.59</v>
      </c>
      <c r="W1432" s="7">
        <f t="shared" si="514"/>
        <v>6255329.3399999999</v>
      </c>
      <c r="X1432" s="7">
        <f t="shared" si="514"/>
        <v>0</v>
      </c>
      <c r="Y1432" s="7" t="str">
        <f t="shared" si="515"/>
        <v/>
      </c>
      <c r="Z1432" s="7" t="str">
        <f t="shared" si="516"/>
        <v/>
      </c>
      <c r="AA1432" s="7" t="str">
        <f t="shared" si="517"/>
        <v/>
      </c>
      <c r="AB1432" s="7" t="str">
        <f t="shared" si="517"/>
        <v/>
      </c>
      <c r="AC1432" s="8" t="str">
        <f t="shared" si="518"/>
        <v/>
      </c>
      <c r="AE1432" s="9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>
        <v>8587344.3499999996</v>
      </c>
      <c r="AR1432" s="7">
        <v>31520436.59</v>
      </c>
      <c r="AS1432" s="7">
        <v>6255329.3399999999</v>
      </c>
      <c r="AT1432" s="7">
        <v>0</v>
      </c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</row>
    <row r="1433" spans="1:58" hidden="1" x14ac:dyDescent="0.25">
      <c r="A1433" s="3" t="s">
        <v>873</v>
      </c>
      <c r="B1433" s="3" t="str">
        <f t="shared" si="528"/>
        <v>PR</v>
      </c>
      <c r="C1433" s="3" t="s">
        <v>1529</v>
      </c>
      <c r="D1433" s="3">
        <v>6</v>
      </c>
      <c r="E1433" s="11">
        <f t="shared" si="519"/>
        <v>0</v>
      </c>
      <c r="F1433" s="11">
        <f t="shared" si="520"/>
        <v>1</v>
      </c>
      <c r="G1433" s="7">
        <v>16.555935036225534</v>
      </c>
      <c r="H1433" s="11">
        <f t="shared" si="521"/>
        <v>0.33111870072451066</v>
      </c>
      <c r="I1433" s="7">
        <f t="shared" si="522"/>
        <v>-12103479.744210267</v>
      </c>
      <c r="J1433" s="7">
        <v>10965277.310000001</v>
      </c>
      <c r="K1433" s="12">
        <v>0.13970000000000002</v>
      </c>
      <c r="L1433" s="7">
        <v>-548263.87</v>
      </c>
      <c r="M1433" s="10">
        <f t="shared" si="523"/>
        <v>5.0000000410386332E-2</v>
      </c>
      <c r="N1433" s="12">
        <f t="shared" si="524"/>
        <v>0.18970000041038634</v>
      </c>
      <c r="O1433" s="7">
        <f t="shared" si="525"/>
        <v>-726208.78465261601</v>
      </c>
      <c r="P1433" s="11">
        <f t="shared" si="526"/>
        <v>6.6228036384482103E-2</v>
      </c>
      <c r="Q1433" s="12">
        <f t="shared" si="527"/>
        <v>0.20592803638448212</v>
      </c>
      <c r="R1433" s="12">
        <f t="shared" si="529"/>
        <v>1.6228035974095778E-2</v>
      </c>
      <c r="S1433" s="12">
        <f t="shared" si="530"/>
        <v>8.5545787764833792E-2</v>
      </c>
      <c r="T1433" s="7">
        <f t="shared" si="513"/>
        <v>-18095108.59</v>
      </c>
      <c r="U1433" s="7">
        <f t="shared" si="514"/>
        <v>28929866.670000002</v>
      </c>
      <c r="V1433" s="7">
        <f t="shared" si="514"/>
        <v>31448196.050000001</v>
      </c>
      <c r="W1433" s="7">
        <f t="shared" si="514"/>
        <v>15576779.210000001</v>
      </c>
      <c r="X1433" s="7">
        <f t="shared" si="514"/>
        <v>0</v>
      </c>
      <c r="Y1433" s="7" t="str">
        <f t="shared" si="515"/>
        <v/>
      </c>
      <c r="Z1433" s="7" t="str">
        <f t="shared" si="516"/>
        <v/>
      </c>
      <c r="AA1433" s="7" t="str">
        <f t="shared" si="517"/>
        <v/>
      </c>
      <c r="AB1433" s="7" t="str">
        <f t="shared" si="517"/>
        <v/>
      </c>
      <c r="AC1433" s="8" t="str">
        <f t="shared" si="518"/>
        <v/>
      </c>
      <c r="AE1433" s="9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>
        <v>19700044.079999998</v>
      </c>
      <c r="AR1433" s="7">
        <v>17918916.73</v>
      </c>
      <c r="AS1433" s="7">
        <v>8684150.1400000006</v>
      </c>
      <c r="AT1433" s="7">
        <v>0</v>
      </c>
      <c r="AU1433" s="7">
        <v>22621747.809999999</v>
      </c>
      <c r="AV1433" s="7">
        <v>21508794.260000002</v>
      </c>
      <c r="AW1433" s="7">
        <v>12022069.41</v>
      </c>
      <c r="AX1433" s="7">
        <v>0</v>
      </c>
      <c r="AY1433" s="7">
        <v>28929866.670000002</v>
      </c>
      <c r="AZ1433" s="7">
        <v>31448196.050000001</v>
      </c>
      <c r="BA1433" s="7">
        <v>15576779.210000001</v>
      </c>
      <c r="BB1433" s="7">
        <v>0</v>
      </c>
      <c r="BC1433" s="7"/>
      <c r="BD1433" s="7"/>
      <c r="BE1433" s="7"/>
      <c r="BF1433" s="7"/>
    </row>
    <row r="1434" spans="1:58" hidden="1" x14ac:dyDescent="0.25">
      <c r="A1434" s="3" t="s">
        <v>444</v>
      </c>
      <c r="B1434" s="3" t="str">
        <f t="shared" si="528"/>
        <v>MG</v>
      </c>
      <c r="C1434" s="3" t="s">
        <v>1530</v>
      </c>
      <c r="D1434" s="3">
        <v>4</v>
      </c>
      <c r="E1434" s="11">
        <f t="shared" si="519"/>
        <v>0</v>
      </c>
      <c r="F1434" s="11">
        <f t="shared" si="520"/>
        <v>1</v>
      </c>
      <c r="G1434" s="7">
        <v>9.5404760971349916</v>
      </c>
      <c r="H1434" s="11">
        <f t="shared" si="521"/>
        <v>0.19080952194269984</v>
      </c>
      <c r="I1434" s="7">
        <f t="shared" si="522"/>
        <v>-97207456.224971607</v>
      </c>
      <c r="J1434" s="7">
        <v>39009101.360000007</v>
      </c>
      <c r="K1434" s="12">
        <v>0.11</v>
      </c>
      <c r="L1434" s="7">
        <v>-6933660.8700000001</v>
      </c>
      <c r="M1434" s="10">
        <f t="shared" si="523"/>
        <v>0.17774469619312447</v>
      </c>
      <c r="N1434" s="12">
        <f t="shared" si="524"/>
        <v>0.28774469619312448</v>
      </c>
      <c r="O1434" s="7">
        <f t="shared" si="525"/>
        <v>-5832447.3734982964</v>
      </c>
      <c r="P1434" s="11">
        <f t="shared" si="526"/>
        <v>0.14951504059713863</v>
      </c>
      <c r="Q1434" s="12">
        <f t="shared" si="527"/>
        <v>0.25951504059713865</v>
      </c>
      <c r="R1434" s="12">
        <f t="shared" si="529"/>
        <v>-2.8229655595985836E-2</v>
      </c>
      <c r="S1434" s="12">
        <f t="shared" si="530"/>
        <v>-9.8106606201488589E-2</v>
      </c>
      <c r="T1434" s="7">
        <f t="shared" si="513"/>
        <v>-120129263.57999998</v>
      </c>
      <c r="U1434" s="7">
        <f t="shared" si="514"/>
        <v>112263397.76000001</v>
      </c>
      <c r="V1434" s="7">
        <f t="shared" si="514"/>
        <v>131176404.84999999</v>
      </c>
      <c r="W1434" s="7">
        <f t="shared" si="514"/>
        <v>101216256.48999999</v>
      </c>
      <c r="X1434" s="7">
        <f t="shared" si="514"/>
        <v>0</v>
      </c>
      <c r="Y1434" s="7" t="str">
        <f t="shared" si="515"/>
        <v/>
      </c>
      <c r="Z1434" s="7" t="str">
        <f t="shared" si="516"/>
        <v/>
      </c>
      <c r="AA1434" s="7" t="str">
        <f t="shared" si="517"/>
        <v/>
      </c>
      <c r="AB1434" s="7" t="str">
        <f t="shared" si="517"/>
        <v/>
      </c>
      <c r="AC1434" s="8" t="str">
        <f t="shared" si="518"/>
        <v/>
      </c>
      <c r="AE1434" s="9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>
        <v>77257594.549999997</v>
      </c>
      <c r="AR1434" s="7">
        <v>111088853.08</v>
      </c>
      <c r="AS1434" s="7">
        <v>64425057.689999998</v>
      </c>
      <c r="AT1434" s="7">
        <v>0</v>
      </c>
      <c r="AU1434" s="7">
        <v>91818940.060000002</v>
      </c>
      <c r="AV1434" s="7">
        <v>120067543.43000001</v>
      </c>
      <c r="AW1434" s="7">
        <v>85232064.049999997</v>
      </c>
      <c r="AX1434" s="7">
        <v>0</v>
      </c>
      <c r="AY1434" s="7">
        <v>112263397.76000001</v>
      </c>
      <c r="AZ1434" s="7">
        <v>131176404.84999999</v>
      </c>
      <c r="BA1434" s="7">
        <v>101216256.48999999</v>
      </c>
      <c r="BB1434" s="7">
        <v>0</v>
      </c>
      <c r="BC1434" s="7"/>
      <c r="BD1434" s="7"/>
      <c r="BE1434" s="7"/>
      <c r="BF1434" s="7"/>
    </row>
    <row r="1435" spans="1:58" hidden="1" x14ac:dyDescent="0.25">
      <c r="A1435" s="3" t="s">
        <v>1491</v>
      </c>
      <c r="B1435" s="3" t="str">
        <f t="shared" si="528"/>
        <v>SP</v>
      </c>
      <c r="C1435" s="3" t="s">
        <v>1530</v>
      </c>
      <c r="D1435" s="3">
        <v>5</v>
      </c>
      <c r="E1435" s="11">
        <f t="shared" si="519"/>
        <v>0</v>
      </c>
      <c r="F1435" s="11">
        <f t="shared" si="520"/>
        <v>1</v>
      </c>
      <c r="G1435" s="7">
        <v>19.155067826470674</v>
      </c>
      <c r="H1435" s="11">
        <f t="shared" si="521"/>
        <v>0.38310135652941346</v>
      </c>
      <c r="I1435" s="7">
        <f t="shared" si="522"/>
        <v>-58463995.486712724</v>
      </c>
      <c r="J1435" s="7">
        <v>68492498.079999998</v>
      </c>
      <c r="K1435" s="12">
        <v>0.11</v>
      </c>
      <c r="L1435" s="7">
        <v>-513693.74</v>
      </c>
      <c r="M1435" s="10">
        <f t="shared" si="523"/>
        <v>7.5000000642406126E-3</v>
      </c>
      <c r="N1435" s="12">
        <f t="shared" si="524"/>
        <v>0.11750000006424061</v>
      </c>
      <c r="O1435" s="7">
        <f t="shared" si="525"/>
        <v>-3507839.7292027632</v>
      </c>
      <c r="P1435" s="11">
        <f t="shared" si="526"/>
        <v>5.1214948024023994E-2</v>
      </c>
      <c r="Q1435" s="12">
        <f t="shared" si="527"/>
        <v>0.161214948024024</v>
      </c>
      <c r="R1435" s="12">
        <f t="shared" si="529"/>
        <v>4.3714947959783396E-2</v>
      </c>
      <c r="S1435" s="12">
        <f t="shared" si="530"/>
        <v>0.37204211009262278</v>
      </c>
      <c r="T1435" s="7">
        <f t="shared" si="513"/>
        <v>-94770828.409999996</v>
      </c>
      <c r="U1435" s="7">
        <f t="shared" si="514"/>
        <v>283040482.88999999</v>
      </c>
      <c r="V1435" s="7">
        <f t="shared" si="514"/>
        <v>179677756.06</v>
      </c>
      <c r="W1435" s="7">
        <f t="shared" si="514"/>
        <v>201454244.91999999</v>
      </c>
      <c r="X1435" s="7">
        <f t="shared" si="514"/>
        <v>3320689.68</v>
      </c>
      <c r="Y1435" s="7" t="str">
        <f t="shared" si="515"/>
        <v/>
      </c>
      <c r="Z1435" s="7" t="str">
        <f t="shared" si="516"/>
        <v/>
      </c>
      <c r="AA1435" s="7" t="str">
        <f t="shared" si="517"/>
        <v/>
      </c>
      <c r="AB1435" s="7" t="str">
        <f t="shared" si="517"/>
        <v/>
      </c>
      <c r="AC1435" s="8" t="str">
        <f t="shared" si="518"/>
        <v/>
      </c>
      <c r="AE1435" s="9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>
        <v>218086709.84999999</v>
      </c>
      <c r="AR1435" s="7">
        <v>132093007.16</v>
      </c>
      <c r="AS1435" s="7">
        <v>137272089.38999999</v>
      </c>
      <c r="AT1435" s="7">
        <v>3312399.36</v>
      </c>
      <c r="AU1435" s="7">
        <v>244317250.41</v>
      </c>
      <c r="AV1435" s="7">
        <v>151802823.72999999</v>
      </c>
      <c r="AW1435" s="7">
        <v>159534956.58000001</v>
      </c>
      <c r="AX1435" s="7">
        <v>3405973.2</v>
      </c>
      <c r="AY1435" s="7">
        <v>283040482.88999999</v>
      </c>
      <c r="AZ1435" s="7">
        <v>179677756.06</v>
      </c>
      <c r="BA1435" s="7">
        <v>201454244.91999999</v>
      </c>
      <c r="BB1435" s="7">
        <v>3320689.68</v>
      </c>
      <c r="BC1435" s="7"/>
      <c r="BD1435" s="7"/>
      <c r="BE1435" s="7"/>
      <c r="BF1435" s="7"/>
    </row>
    <row r="1436" spans="1:58" hidden="1" x14ac:dyDescent="0.25">
      <c r="A1436" s="3" t="s">
        <v>445</v>
      </c>
      <c r="B1436" s="3" t="str">
        <f t="shared" si="528"/>
        <v>MG</v>
      </c>
      <c r="C1436" s="3" t="s">
        <v>1530</v>
      </c>
      <c r="D1436" s="3">
        <v>4</v>
      </c>
      <c r="E1436" s="11">
        <f t="shared" si="519"/>
        <v>0</v>
      </c>
      <c r="F1436" s="11">
        <f t="shared" si="520"/>
        <v>1</v>
      </c>
      <c r="G1436" s="7">
        <v>13.980722006436773</v>
      </c>
      <c r="H1436" s="11">
        <f t="shared" si="521"/>
        <v>0.27961444012873549</v>
      </c>
      <c r="I1436" s="7">
        <f t="shared" si="522"/>
        <v>-132245492.7817107</v>
      </c>
      <c r="J1436" s="7">
        <v>116836758.97714284</v>
      </c>
      <c r="K1436" s="12">
        <v>0.11</v>
      </c>
      <c r="L1436" s="7">
        <v>-12661944.49</v>
      </c>
      <c r="M1436" s="10">
        <f t="shared" si="523"/>
        <v>0.10837295215007717</v>
      </c>
      <c r="N1436" s="12">
        <f t="shared" si="524"/>
        <v>0.21837295215007718</v>
      </c>
      <c r="O1436" s="7">
        <f t="shared" si="525"/>
        <v>-7934729.5669026412</v>
      </c>
      <c r="P1436" s="11">
        <f t="shared" si="526"/>
        <v>6.7912955103923575E-2</v>
      </c>
      <c r="Q1436" s="12">
        <f t="shared" si="527"/>
        <v>0.17791295510392358</v>
      </c>
      <c r="R1436" s="12">
        <f t="shared" si="529"/>
        <v>-4.0459997046153606E-2</v>
      </c>
      <c r="S1436" s="12">
        <f t="shared" si="530"/>
        <v>-0.18527934273814006</v>
      </c>
      <c r="T1436" s="7">
        <f t="shared" si="513"/>
        <v>-183575990.62</v>
      </c>
      <c r="U1436" s="7">
        <f t="shared" si="514"/>
        <v>265830885.47</v>
      </c>
      <c r="V1436" s="7">
        <f t="shared" si="514"/>
        <v>406451564.00999999</v>
      </c>
      <c r="W1436" s="7">
        <f t="shared" si="514"/>
        <v>42955312.079999998</v>
      </c>
      <c r="X1436" s="7">
        <f t="shared" si="514"/>
        <v>0</v>
      </c>
      <c r="Y1436" s="7">
        <f t="shared" si="515"/>
        <v>-651786429.98666656</v>
      </c>
      <c r="Z1436" s="7">
        <f t="shared" si="516"/>
        <v>-2003220731.8999999</v>
      </c>
      <c r="AA1436" s="7">
        <f t="shared" si="517"/>
        <v>23930720.969999999</v>
      </c>
      <c r="AB1436" s="7">
        <f t="shared" si="517"/>
        <v>1295928590.3099999</v>
      </c>
      <c r="AC1436" s="8">
        <f t="shared" si="518"/>
        <v>731222862.55999994</v>
      </c>
      <c r="AE1436" s="9">
        <v>30886904.34</v>
      </c>
      <c r="AF1436" s="7">
        <v>970902687</v>
      </c>
      <c r="AG1436" s="7">
        <v>590602453.24000001</v>
      </c>
      <c r="AH1436" s="7">
        <v>6639354.3099999996</v>
      </c>
      <c r="AI1436" s="7">
        <v>1257600717.8199999</v>
      </c>
      <c r="AJ1436" s="7">
        <v>789216673.25</v>
      </c>
      <c r="AK1436" s="7">
        <v>23930720.969999999</v>
      </c>
      <c r="AL1436" s="7">
        <v>1295928590.3099999</v>
      </c>
      <c r="AM1436" s="7">
        <v>731222862.55999994</v>
      </c>
      <c r="AN1436" s="7"/>
      <c r="AO1436" s="7"/>
      <c r="AP1436" s="7"/>
      <c r="AQ1436" s="7">
        <v>181831457.50999999</v>
      </c>
      <c r="AR1436" s="7">
        <v>146982265.65000001</v>
      </c>
      <c r="AS1436" s="7">
        <v>34918550.93</v>
      </c>
      <c r="AT1436" s="7">
        <v>0</v>
      </c>
      <c r="AU1436" s="7">
        <v>209987118.71000001</v>
      </c>
      <c r="AV1436" s="7">
        <v>237741027.56</v>
      </c>
      <c r="AW1436" s="7">
        <v>41455918.649999999</v>
      </c>
      <c r="AX1436" s="7">
        <v>0</v>
      </c>
      <c r="AY1436" s="7">
        <v>265830885.47</v>
      </c>
      <c r="AZ1436" s="7">
        <v>406451564.00999999</v>
      </c>
      <c r="BA1436" s="7">
        <v>42955312.079999998</v>
      </c>
      <c r="BB1436" s="7">
        <v>0</v>
      </c>
      <c r="BC1436" s="7"/>
      <c r="BD1436" s="7"/>
      <c r="BE1436" s="7"/>
      <c r="BF1436" s="7"/>
    </row>
    <row r="1437" spans="1:58" hidden="1" x14ac:dyDescent="0.25">
      <c r="A1437" s="3" t="s">
        <v>1250</v>
      </c>
      <c r="B1437" s="3" t="str">
        <f t="shared" si="528"/>
        <v>RS</v>
      </c>
      <c r="C1437" s="3" t="s">
        <v>1529</v>
      </c>
      <c r="D1437" s="3">
        <v>7</v>
      </c>
      <c r="E1437" s="11">
        <f t="shared" si="519"/>
        <v>0</v>
      </c>
      <c r="F1437" s="11">
        <f t="shared" si="520"/>
        <v>1</v>
      </c>
      <c r="G1437" s="7">
        <v>12.778182131361778</v>
      </c>
      <c r="H1437" s="11">
        <f t="shared" si="521"/>
        <v>0.25556364262723558</v>
      </c>
      <c r="I1437" s="7">
        <f t="shared" si="522"/>
        <v>-4206615.4831805816</v>
      </c>
      <c r="J1437" s="7">
        <v>3365404.8600000003</v>
      </c>
      <c r="K1437" s="12">
        <v>0.11</v>
      </c>
      <c r="L1437" s="7">
        <v>-399142.87</v>
      </c>
      <c r="M1437" s="10">
        <f t="shared" si="523"/>
        <v>0.11860173934615402</v>
      </c>
      <c r="N1437" s="12">
        <f t="shared" si="524"/>
        <v>0.22860173934615402</v>
      </c>
      <c r="O1437" s="7">
        <f t="shared" si="525"/>
        <v>-252396.92899083489</v>
      </c>
      <c r="P1437" s="11">
        <f t="shared" si="526"/>
        <v>7.4997493463783399E-2</v>
      </c>
      <c r="Q1437" s="12">
        <f t="shared" si="527"/>
        <v>0.18499749346378341</v>
      </c>
      <c r="R1437" s="12">
        <f t="shared" si="529"/>
        <v>-4.3604245882370607E-2</v>
      </c>
      <c r="S1437" s="12">
        <f t="shared" si="530"/>
        <v>-0.19074328133761076</v>
      </c>
      <c r="T1437" s="7">
        <f t="shared" si="513"/>
        <v>-5650738.9000000004</v>
      </c>
      <c r="U1437" s="7">
        <f t="shared" si="514"/>
        <v>7336553.5899999999</v>
      </c>
      <c r="V1437" s="7">
        <f t="shared" si="514"/>
        <v>9846591.3100000005</v>
      </c>
      <c r="W1437" s="7">
        <f t="shared" si="514"/>
        <v>3140701.18</v>
      </c>
      <c r="X1437" s="7">
        <f t="shared" si="514"/>
        <v>0</v>
      </c>
      <c r="Y1437" s="7" t="str">
        <f t="shared" si="515"/>
        <v/>
      </c>
      <c r="Z1437" s="7" t="str">
        <f t="shared" si="516"/>
        <v/>
      </c>
      <c r="AA1437" s="7" t="str">
        <f t="shared" si="517"/>
        <v/>
      </c>
      <c r="AB1437" s="7" t="str">
        <f t="shared" si="517"/>
        <v/>
      </c>
      <c r="AC1437" s="8" t="str">
        <f t="shared" si="518"/>
        <v/>
      </c>
      <c r="AE1437" s="9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>
        <v>5892260.9900000002</v>
      </c>
      <c r="AR1437" s="7">
        <v>7846423.7699999996</v>
      </c>
      <c r="AS1437" s="7">
        <v>3371036.49</v>
      </c>
      <c r="AT1437" s="7">
        <v>0</v>
      </c>
      <c r="AU1437" s="7">
        <v>7336553.5899999999</v>
      </c>
      <c r="AV1437" s="7">
        <v>9846591.3100000005</v>
      </c>
      <c r="AW1437" s="7">
        <v>3140701.18</v>
      </c>
      <c r="AX1437" s="7">
        <v>0</v>
      </c>
      <c r="AY1437" s="7"/>
      <c r="AZ1437" s="7"/>
      <c r="BA1437" s="7"/>
      <c r="BB1437" s="7"/>
      <c r="BC1437" s="7"/>
      <c r="BD1437" s="7"/>
      <c r="BE1437" s="7"/>
      <c r="BF1437" s="7"/>
    </row>
    <row r="1438" spans="1:58" hidden="1" x14ac:dyDescent="0.25">
      <c r="A1438" s="3" t="s">
        <v>1492</v>
      </c>
      <c r="B1438" s="3" t="str">
        <f t="shared" si="528"/>
        <v>SP</v>
      </c>
      <c r="C1438" s="3" t="s">
        <v>1530</v>
      </c>
      <c r="D1438" s="3">
        <v>7</v>
      </c>
      <c r="E1438" s="11">
        <f t="shared" si="519"/>
        <v>0.46621701040115465</v>
      </c>
      <c r="F1438" s="11">
        <f t="shared" si="520"/>
        <v>0.53378298959884529</v>
      </c>
      <c r="G1438" s="7">
        <v>7.7767257387255979</v>
      </c>
      <c r="H1438" s="11">
        <f t="shared" si="521"/>
        <v>8.3021678282144767E-2</v>
      </c>
      <c r="I1438" s="7">
        <f t="shared" si="522"/>
        <v>-52990146.930372745</v>
      </c>
      <c r="J1438" s="7">
        <v>9803408.2799999993</v>
      </c>
      <c r="K1438" s="12">
        <v>0.1283</v>
      </c>
      <c r="L1438" s="7">
        <v>-686238.58</v>
      </c>
      <c r="M1438" s="10">
        <f t="shared" si="523"/>
        <v>7.0000000040802132E-2</v>
      </c>
      <c r="N1438" s="12">
        <f t="shared" si="524"/>
        <v>0.19830000004080212</v>
      </c>
      <c r="O1438" s="7">
        <f t="shared" si="525"/>
        <v>-3179408.8158223648</v>
      </c>
      <c r="P1438" s="11">
        <f t="shared" si="526"/>
        <v>0.32431667895630734</v>
      </c>
      <c r="Q1438" s="12">
        <f t="shared" si="527"/>
        <v>0.45261667895630731</v>
      </c>
      <c r="R1438" s="12">
        <f t="shared" si="529"/>
        <v>0.25431667891550519</v>
      </c>
      <c r="S1438" s="12">
        <f t="shared" si="530"/>
        <v>1.2824845126736113</v>
      </c>
      <c r="T1438" s="7">
        <f t="shared" si="513"/>
        <v>-57787785.900000006</v>
      </c>
      <c r="U1438" s="7">
        <f t="shared" si="514"/>
        <v>4553383.67</v>
      </c>
      <c r="V1438" s="7">
        <f t="shared" si="514"/>
        <v>30846137.120000001</v>
      </c>
      <c r="W1438" s="7">
        <f t="shared" si="514"/>
        <v>31495032.449999999</v>
      </c>
      <c r="X1438" s="7">
        <f t="shared" si="514"/>
        <v>0</v>
      </c>
      <c r="Y1438" s="7" t="str">
        <f t="shared" si="515"/>
        <v/>
      </c>
      <c r="Z1438" s="7" t="str">
        <f t="shared" si="516"/>
        <v/>
      </c>
      <c r="AA1438" s="7" t="str">
        <f t="shared" si="517"/>
        <v/>
      </c>
      <c r="AB1438" s="7" t="str">
        <f t="shared" si="517"/>
        <v/>
      </c>
      <c r="AC1438" s="8" t="str">
        <f t="shared" si="518"/>
        <v/>
      </c>
      <c r="AE1438" s="9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>
        <v>3615264.42</v>
      </c>
      <c r="AR1438" s="7">
        <v>25632086.559999999</v>
      </c>
      <c r="AS1438" s="7">
        <v>19919004.059999999</v>
      </c>
      <c r="AT1438" s="7">
        <v>0</v>
      </c>
      <c r="AU1438" s="7">
        <v>4142349.48</v>
      </c>
      <c r="AV1438" s="7">
        <v>30853396.16</v>
      </c>
      <c r="AW1438" s="7">
        <v>24931876.52</v>
      </c>
      <c r="AX1438" s="7">
        <v>0</v>
      </c>
      <c r="AY1438" s="7">
        <v>4553383.67</v>
      </c>
      <c r="AZ1438" s="7">
        <v>30846137.120000001</v>
      </c>
      <c r="BA1438" s="7">
        <v>31495032.449999999</v>
      </c>
      <c r="BB1438" s="7">
        <v>0</v>
      </c>
      <c r="BC1438" s="7"/>
      <c r="BD1438" s="7"/>
      <c r="BE1438" s="7"/>
      <c r="BF1438" s="7"/>
    </row>
    <row r="1439" spans="1:58" hidden="1" x14ac:dyDescent="0.25">
      <c r="A1439" s="3" t="s">
        <v>55</v>
      </c>
      <c r="B1439" s="3" t="str">
        <f t="shared" si="528"/>
        <v>BA</v>
      </c>
      <c r="C1439" s="3" t="s">
        <v>1528</v>
      </c>
      <c r="D1439" s="3">
        <v>6</v>
      </c>
      <c r="E1439" s="11">
        <f t="shared" si="519"/>
        <v>0</v>
      </c>
      <c r="F1439" s="11">
        <f t="shared" si="520"/>
        <v>1</v>
      </c>
      <c r="G1439" s="7">
        <v>24.88904140466764</v>
      </c>
      <c r="H1439" s="11">
        <f t="shared" si="521"/>
        <v>0.49778082809335283</v>
      </c>
      <c r="I1439" s="7">
        <f t="shared" si="522"/>
        <v>-10732698.352243589</v>
      </c>
      <c r="J1439" s="7">
        <v>10238750.984999999</v>
      </c>
      <c r="K1439" s="12">
        <v>0.11509999999999999</v>
      </c>
      <c r="L1439" s="7">
        <v>-515032.22</v>
      </c>
      <c r="M1439" s="10">
        <f t="shared" si="523"/>
        <v>5.0302250807206246E-2</v>
      </c>
      <c r="N1439" s="12">
        <f t="shared" si="524"/>
        <v>0.16540225080720625</v>
      </c>
      <c r="O1439" s="7">
        <f t="shared" si="525"/>
        <v>-643961.9011346153</v>
      </c>
      <c r="P1439" s="11">
        <f t="shared" si="526"/>
        <v>6.2894575918296475E-2</v>
      </c>
      <c r="Q1439" s="12">
        <f t="shared" si="527"/>
        <v>0.17799457591829648</v>
      </c>
      <c r="R1439" s="12">
        <f t="shared" si="529"/>
        <v>1.2592325111090236E-2</v>
      </c>
      <c r="S1439" s="12">
        <f t="shared" si="530"/>
        <v>7.6131522090155279E-2</v>
      </c>
      <c r="T1439" s="7">
        <f t="shared" si="513"/>
        <v>-21370546.870000001</v>
      </c>
      <c r="U1439" s="7">
        <f t="shared" si="514"/>
        <v>2805170.07</v>
      </c>
      <c r="V1439" s="7">
        <f t="shared" si="514"/>
        <v>24801313.120000001</v>
      </c>
      <c r="W1439" s="7">
        <f t="shared" si="514"/>
        <v>1964447.13</v>
      </c>
      <c r="X1439" s="7">
        <f t="shared" si="514"/>
        <v>2590043.31</v>
      </c>
      <c r="Y1439" s="7" t="str">
        <f t="shared" si="515"/>
        <v/>
      </c>
      <c r="Z1439" s="7" t="str">
        <f t="shared" si="516"/>
        <v/>
      </c>
      <c r="AA1439" s="7" t="str">
        <f t="shared" si="517"/>
        <v/>
      </c>
      <c r="AB1439" s="7" t="str">
        <f t="shared" si="517"/>
        <v/>
      </c>
      <c r="AC1439" s="8" t="str">
        <f t="shared" si="518"/>
        <v/>
      </c>
      <c r="AE1439" s="9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>
        <v>2805170.07</v>
      </c>
      <c r="AV1439" s="7">
        <v>24801313.120000001</v>
      </c>
      <c r="AW1439" s="7">
        <v>1964447.13</v>
      </c>
      <c r="AX1439" s="7">
        <v>2590043.31</v>
      </c>
      <c r="AY1439" s="7"/>
      <c r="AZ1439" s="7"/>
      <c r="BA1439" s="7"/>
      <c r="BB1439" s="7"/>
      <c r="BC1439" s="7"/>
      <c r="BD1439" s="7"/>
      <c r="BE1439" s="7"/>
      <c r="BF1439" s="7"/>
    </row>
    <row r="1440" spans="1:58" hidden="1" x14ac:dyDescent="0.25">
      <c r="A1440" s="3" t="s">
        <v>874</v>
      </c>
      <c r="B1440" s="3" t="str">
        <f t="shared" si="528"/>
        <v>PR</v>
      </c>
      <c r="C1440" s="3" t="s">
        <v>1529</v>
      </c>
      <c r="D1440" s="3">
        <v>4</v>
      </c>
      <c r="E1440" s="11">
        <f t="shared" si="519"/>
        <v>0.9821512811047568</v>
      </c>
      <c r="F1440" s="11">
        <f t="shared" si="520"/>
        <v>1.7848718895243199E-2</v>
      </c>
      <c r="G1440" s="7">
        <v>10.749691025644374</v>
      </c>
      <c r="H1440" s="11">
        <f t="shared" si="521"/>
        <v>3.8373642665488995E-3</v>
      </c>
      <c r="I1440" s="7">
        <f t="shared" si="522"/>
        <v>-261311426.38126135</v>
      </c>
      <c r="J1440" s="7">
        <v>64457590.037142843</v>
      </c>
      <c r="K1440" s="12">
        <v>0.185</v>
      </c>
      <c r="L1440" s="7">
        <v>-9681953.3599999994</v>
      </c>
      <c r="M1440" s="10">
        <f t="shared" si="523"/>
        <v>0.15020656767373555</v>
      </c>
      <c r="N1440" s="12">
        <f t="shared" si="524"/>
        <v>0.33520656767373558</v>
      </c>
      <c r="O1440" s="7">
        <f t="shared" si="525"/>
        <v>-15678685.58287568</v>
      </c>
      <c r="P1440" s="11">
        <f t="shared" si="526"/>
        <v>0.24324033172572915</v>
      </c>
      <c r="Q1440" s="12">
        <f t="shared" si="527"/>
        <v>0.42824033172572917</v>
      </c>
      <c r="R1440" s="12">
        <f t="shared" si="529"/>
        <v>9.3033764051993595E-2</v>
      </c>
      <c r="S1440" s="12">
        <f t="shared" si="530"/>
        <v>0.27754159083942986</v>
      </c>
      <c r="T1440" s="7">
        <f t="shared" si="513"/>
        <v>-262318036.24000001</v>
      </c>
      <c r="U1440" s="7">
        <f t="shared" si="514"/>
        <v>38003808.579999998</v>
      </c>
      <c r="V1440" s="7">
        <f t="shared" si="514"/>
        <v>4682040.8899999997</v>
      </c>
      <c r="W1440" s="7">
        <f t="shared" si="514"/>
        <v>295639803.93000001</v>
      </c>
      <c r="X1440" s="7">
        <f t="shared" si="514"/>
        <v>0</v>
      </c>
      <c r="Y1440" s="7" t="str">
        <f t="shared" si="515"/>
        <v/>
      </c>
      <c r="Z1440" s="7" t="str">
        <f t="shared" si="516"/>
        <v/>
      </c>
      <c r="AA1440" s="7" t="str">
        <f t="shared" si="517"/>
        <v/>
      </c>
      <c r="AB1440" s="7" t="str">
        <f t="shared" si="517"/>
        <v/>
      </c>
      <c r="AC1440" s="8" t="str">
        <f t="shared" si="518"/>
        <v/>
      </c>
      <c r="AE1440" s="9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>
        <v>23454489.800000001</v>
      </c>
      <c r="AR1440" s="7">
        <v>30574344.899999999</v>
      </c>
      <c r="AS1440" s="7">
        <v>205330570.94999999</v>
      </c>
      <c r="AT1440" s="7">
        <v>0</v>
      </c>
      <c r="AU1440" s="7">
        <v>25665224.710000001</v>
      </c>
      <c r="AV1440" s="7">
        <v>47847826.659999996</v>
      </c>
      <c r="AW1440" s="7">
        <v>235515501.84999999</v>
      </c>
      <c r="AX1440" s="7">
        <v>0</v>
      </c>
      <c r="AY1440" s="7">
        <v>38003808.579999998</v>
      </c>
      <c r="AZ1440" s="7">
        <v>4682040.8899999997</v>
      </c>
      <c r="BA1440" s="7">
        <v>295639803.93000001</v>
      </c>
      <c r="BB1440" s="7">
        <v>0</v>
      </c>
      <c r="BC1440" s="7"/>
      <c r="BD1440" s="7"/>
      <c r="BE1440" s="7"/>
      <c r="BF1440" s="7"/>
    </row>
    <row r="1441" spans="1:58" hidden="1" x14ac:dyDescent="0.25">
      <c r="A1441" s="3" t="s">
        <v>446</v>
      </c>
      <c r="B1441" s="3" t="str">
        <f t="shared" si="528"/>
        <v>MG</v>
      </c>
      <c r="C1441" s="3" t="s">
        <v>1530</v>
      </c>
      <c r="D1441" s="3">
        <v>5</v>
      </c>
      <c r="E1441" s="11">
        <f t="shared" si="519"/>
        <v>0.32215213605078979</v>
      </c>
      <c r="F1441" s="11">
        <f t="shared" si="520"/>
        <v>0.67784786394921026</v>
      </c>
      <c r="G1441" s="7">
        <v>37.512383862859608</v>
      </c>
      <c r="H1441" s="11">
        <f t="shared" si="521"/>
        <v>0.5085537854616442</v>
      </c>
      <c r="I1441" s="7">
        <f t="shared" si="522"/>
        <v>-143464754.17462528</v>
      </c>
      <c r="J1441" s="7">
        <v>65132907.248571426</v>
      </c>
      <c r="K1441" s="12">
        <v>0.11</v>
      </c>
      <c r="L1441" s="7">
        <v>-4595033.74</v>
      </c>
      <c r="M1441" s="10">
        <f t="shared" si="523"/>
        <v>7.0548574201726333E-2</v>
      </c>
      <c r="N1441" s="12">
        <f t="shared" si="524"/>
        <v>0.18054857420172632</v>
      </c>
      <c r="O1441" s="7">
        <f t="shared" si="525"/>
        <v>-8607885.250477517</v>
      </c>
      <c r="P1441" s="11">
        <f t="shared" si="526"/>
        <v>0.13215877525052921</v>
      </c>
      <c r="Q1441" s="12">
        <f t="shared" si="527"/>
        <v>0.2421587752505292</v>
      </c>
      <c r="R1441" s="12">
        <f t="shared" si="529"/>
        <v>6.1610201048802882E-2</v>
      </c>
      <c r="S1441" s="12">
        <f t="shared" si="530"/>
        <v>0.34123892321612037</v>
      </c>
      <c r="T1441" s="7">
        <f t="shared" si="513"/>
        <v>-291923612.25</v>
      </c>
      <c r="U1441" s="7">
        <f t="shared" si="514"/>
        <v>58318868.289999999</v>
      </c>
      <c r="V1441" s="7">
        <f t="shared" si="514"/>
        <v>197879797</v>
      </c>
      <c r="W1441" s="7">
        <f t="shared" si="514"/>
        <v>158096581.31</v>
      </c>
      <c r="X1441" s="7">
        <f t="shared" si="514"/>
        <v>5733897.7699999996</v>
      </c>
      <c r="Y1441" s="7" t="str">
        <f t="shared" si="515"/>
        <v/>
      </c>
      <c r="Z1441" s="7" t="str">
        <f t="shared" si="516"/>
        <v/>
      </c>
      <c r="AA1441" s="7" t="str">
        <f t="shared" si="517"/>
        <v/>
      </c>
      <c r="AB1441" s="7" t="str">
        <f t="shared" si="517"/>
        <v/>
      </c>
      <c r="AC1441" s="8" t="str">
        <f t="shared" si="518"/>
        <v/>
      </c>
      <c r="AE1441" s="9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>
        <v>45048801.140000001</v>
      </c>
      <c r="AR1441" s="7">
        <v>65679431.43</v>
      </c>
      <c r="AS1441" s="7">
        <v>56298207.100000001</v>
      </c>
      <c r="AT1441" s="7">
        <v>2437069.7400000002</v>
      </c>
      <c r="AU1441" s="7">
        <v>51550522.630000003</v>
      </c>
      <c r="AV1441" s="7">
        <v>184642191.96000001</v>
      </c>
      <c r="AW1441" s="7">
        <v>144730990.06999999</v>
      </c>
      <c r="AX1441" s="7">
        <v>2443510.9</v>
      </c>
      <c r="AY1441" s="7">
        <v>58318868.289999999</v>
      </c>
      <c r="AZ1441" s="7">
        <v>197879797</v>
      </c>
      <c r="BA1441" s="7">
        <v>158096581.31</v>
      </c>
      <c r="BB1441" s="7">
        <v>5733897.7699999996</v>
      </c>
      <c r="BC1441" s="7"/>
      <c r="BD1441" s="7"/>
      <c r="BE1441" s="7"/>
      <c r="BF1441" s="7"/>
    </row>
    <row r="1442" spans="1:58" hidden="1" x14ac:dyDescent="0.25">
      <c r="A1442" s="3" t="s">
        <v>875</v>
      </c>
      <c r="B1442" s="3" t="str">
        <f t="shared" si="528"/>
        <v>PR</v>
      </c>
      <c r="C1442" s="3" t="s">
        <v>1529</v>
      </c>
      <c r="D1442" s="3">
        <v>5</v>
      </c>
      <c r="E1442" s="11">
        <f t="shared" si="519"/>
        <v>0.67481766857515035</v>
      </c>
      <c r="F1442" s="11">
        <f t="shared" si="520"/>
        <v>0.32518233142484965</v>
      </c>
      <c r="G1442" s="7">
        <v>10.507260041542791</v>
      </c>
      <c r="H1442" s="11">
        <f t="shared" si="521"/>
        <v>6.8335506343920951E-2</v>
      </c>
      <c r="I1442" s="7">
        <f t="shared" si="522"/>
        <v>-348793677.19847071</v>
      </c>
      <c r="J1442" s="7">
        <v>53218997.903999999</v>
      </c>
      <c r="K1442" s="12">
        <v>0.16</v>
      </c>
      <c r="L1442" s="7">
        <v>-6095623.3300000001</v>
      </c>
      <c r="M1442" s="10">
        <f t="shared" si="523"/>
        <v>0.11453848381353769</v>
      </c>
      <c r="N1442" s="12">
        <f t="shared" si="524"/>
        <v>0.27453848381353768</v>
      </c>
      <c r="O1442" s="7">
        <f t="shared" si="525"/>
        <v>-20927620.631908242</v>
      </c>
      <c r="P1442" s="11">
        <f t="shared" si="526"/>
        <v>0.39323590176686318</v>
      </c>
      <c r="Q1442" s="12">
        <f t="shared" si="527"/>
        <v>0.55323590176686321</v>
      </c>
      <c r="R1442" s="12">
        <f t="shared" si="529"/>
        <v>0.27869741795332553</v>
      </c>
      <c r="S1442" s="12">
        <f t="shared" si="530"/>
        <v>1.0151488202383043</v>
      </c>
      <c r="T1442" s="7">
        <f t="shared" si="513"/>
        <v>-374376913.12</v>
      </c>
      <c r="U1442" s="7">
        <f t="shared" si="514"/>
        <v>47907891.240000002</v>
      </c>
      <c r="V1442" s="7">
        <f t="shared" si="514"/>
        <v>121740757.44</v>
      </c>
      <c r="W1442" s="7">
        <f t="shared" si="514"/>
        <v>300544046.92000002</v>
      </c>
      <c r="X1442" s="7">
        <f t="shared" si="514"/>
        <v>0</v>
      </c>
      <c r="Y1442" s="7" t="str">
        <f t="shared" si="515"/>
        <v/>
      </c>
      <c r="Z1442" s="7" t="str">
        <f t="shared" si="516"/>
        <v/>
      </c>
      <c r="AA1442" s="7" t="str">
        <f t="shared" si="517"/>
        <v/>
      </c>
      <c r="AB1442" s="7" t="str">
        <f t="shared" si="517"/>
        <v/>
      </c>
      <c r="AC1442" s="8" t="str">
        <f t="shared" si="518"/>
        <v/>
      </c>
      <c r="AE1442" s="9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>
        <v>39366613.460000001</v>
      </c>
      <c r="AR1442" s="7">
        <v>129441037.84999999</v>
      </c>
      <c r="AS1442" s="7">
        <v>170961535.66999999</v>
      </c>
      <c r="AT1442" s="7">
        <v>0</v>
      </c>
      <c r="AU1442" s="7">
        <v>85762849.719999999</v>
      </c>
      <c r="AV1442" s="7">
        <v>102474797.75</v>
      </c>
      <c r="AW1442" s="7">
        <v>239762672.21000001</v>
      </c>
      <c r="AX1442" s="7">
        <v>0</v>
      </c>
      <c r="AY1442" s="7">
        <v>47907891.240000002</v>
      </c>
      <c r="AZ1442" s="7">
        <v>121740757.44</v>
      </c>
      <c r="BA1442" s="7">
        <v>300544046.92000002</v>
      </c>
      <c r="BB1442" s="7">
        <v>0</v>
      </c>
      <c r="BC1442" s="7"/>
      <c r="BD1442" s="7"/>
      <c r="BE1442" s="7"/>
      <c r="BF1442" s="7"/>
    </row>
    <row r="1443" spans="1:58" hidden="1" x14ac:dyDescent="0.25">
      <c r="A1443" s="3" t="s">
        <v>1493</v>
      </c>
      <c r="B1443" s="3" t="str">
        <f t="shared" si="528"/>
        <v>SP</v>
      </c>
      <c r="C1443" s="3" t="s">
        <v>1530</v>
      </c>
      <c r="D1443" s="3">
        <v>7</v>
      </c>
      <c r="E1443" s="11">
        <f t="shared" si="519"/>
        <v>0</v>
      </c>
      <c r="F1443" s="11">
        <f t="shared" si="520"/>
        <v>1</v>
      </c>
      <c r="G1443" s="7">
        <v>19.74237130677313</v>
      </c>
      <c r="H1443" s="11">
        <f t="shared" si="521"/>
        <v>0.39484742613546259</v>
      </c>
      <c r="I1443" s="7">
        <f t="shared" si="522"/>
        <v>-6353671.7197369449</v>
      </c>
      <c r="J1443" s="7">
        <v>3240222.462857143</v>
      </c>
      <c r="K1443" s="12">
        <v>0.12</v>
      </c>
      <c r="L1443" s="7">
        <v>-249038.3</v>
      </c>
      <c r="M1443" s="10">
        <f t="shared" si="523"/>
        <v>7.6858395636330651E-2</v>
      </c>
      <c r="N1443" s="12">
        <f t="shared" si="524"/>
        <v>0.19685839563633065</v>
      </c>
      <c r="O1443" s="7">
        <f t="shared" si="525"/>
        <v>-381220.30318421667</v>
      </c>
      <c r="P1443" s="11">
        <f t="shared" si="526"/>
        <v>0.11765250921940298</v>
      </c>
      <c r="Q1443" s="12">
        <f t="shared" si="527"/>
        <v>0.23765250921940298</v>
      </c>
      <c r="R1443" s="12">
        <f t="shared" si="529"/>
        <v>4.0794113583072333E-2</v>
      </c>
      <c r="S1443" s="12">
        <f t="shared" si="530"/>
        <v>0.20722567331308528</v>
      </c>
      <c r="T1443" s="7">
        <f t="shared" si="513"/>
        <v>-10499288.930000002</v>
      </c>
      <c r="U1443" s="7">
        <f t="shared" si="514"/>
        <v>8091719.04</v>
      </c>
      <c r="V1443" s="7">
        <f t="shared" si="514"/>
        <v>12205641.9</v>
      </c>
      <c r="W1443" s="7">
        <f t="shared" si="514"/>
        <v>6670719.1900000004</v>
      </c>
      <c r="X1443" s="7">
        <f t="shared" si="514"/>
        <v>285353.12</v>
      </c>
      <c r="Y1443" s="7" t="str">
        <f t="shared" si="515"/>
        <v/>
      </c>
      <c r="Z1443" s="7" t="str">
        <f t="shared" si="516"/>
        <v/>
      </c>
      <c r="AA1443" s="7" t="str">
        <f t="shared" si="517"/>
        <v/>
      </c>
      <c r="AB1443" s="7" t="str">
        <f t="shared" si="517"/>
        <v/>
      </c>
      <c r="AC1443" s="8" t="str">
        <f t="shared" si="518"/>
        <v/>
      </c>
      <c r="AE1443" s="9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>
        <v>5473983.9900000002</v>
      </c>
      <c r="AR1443" s="7">
        <v>6198340.8799999999</v>
      </c>
      <c r="AS1443" s="7">
        <v>4151143.99</v>
      </c>
      <c r="AT1443" s="7">
        <v>288096.45</v>
      </c>
      <c r="AU1443" s="7">
        <v>6543400.3200000003</v>
      </c>
      <c r="AV1443" s="7">
        <v>7334112.21</v>
      </c>
      <c r="AW1443" s="7">
        <v>5385982.79</v>
      </c>
      <c r="AX1443" s="7">
        <v>346092.18</v>
      </c>
      <c r="AY1443" s="7">
        <v>8091719.04</v>
      </c>
      <c r="AZ1443" s="7">
        <v>12205641.9</v>
      </c>
      <c r="BA1443" s="7">
        <v>6670719.1900000004</v>
      </c>
      <c r="BB1443" s="7">
        <v>285353.12</v>
      </c>
      <c r="BC1443" s="7"/>
      <c r="BD1443" s="7"/>
      <c r="BE1443" s="7"/>
      <c r="BF1443" s="7"/>
    </row>
    <row r="1444" spans="1:58" hidden="1" x14ac:dyDescent="0.25">
      <c r="A1444" s="3" t="s">
        <v>876</v>
      </c>
      <c r="B1444" s="3" t="str">
        <f t="shared" si="528"/>
        <v>PR</v>
      </c>
      <c r="C1444" s="3" t="s">
        <v>1529</v>
      </c>
      <c r="D1444" s="3">
        <v>7</v>
      </c>
      <c r="E1444" s="11">
        <f t="shared" si="519"/>
        <v>0</v>
      </c>
      <c r="F1444" s="11">
        <f t="shared" si="520"/>
        <v>1</v>
      </c>
      <c r="G1444" s="7">
        <v>7.2903841583239997</v>
      </c>
      <c r="H1444" s="11">
        <f t="shared" si="521"/>
        <v>0.14580768316647999</v>
      </c>
      <c r="I1444" s="7">
        <f t="shared" si="522"/>
        <v>-9300261.9868260138</v>
      </c>
      <c r="J1444" s="7">
        <v>3541678.01</v>
      </c>
      <c r="K1444" s="12">
        <v>0.1552</v>
      </c>
      <c r="L1444" s="7">
        <v>-267248.07</v>
      </c>
      <c r="M1444" s="10">
        <f t="shared" si="523"/>
        <v>7.5458036909459208E-2</v>
      </c>
      <c r="N1444" s="12">
        <f t="shared" si="524"/>
        <v>0.23065803690945921</v>
      </c>
      <c r="O1444" s="7">
        <f t="shared" si="525"/>
        <v>-558015.71920956078</v>
      </c>
      <c r="P1444" s="11">
        <f t="shared" si="526"/>
        <v>0.15755687491465686</v>
      </c>
      <c r="Q1444" s="12">
        <f t="shared" si="527"/>
        <v>0.31275687491465687</v>
      </c>
      <c r="R1444" s="12">
        <f t="shared" si="529"/>
        <v>8.2098838005197655E-2</v>
      </c>
      <c r="S1444" s="12">
        <f t="shared" si="530"/>
        <v>0.35593313419824213</v>
      </c>
      <c r="T1444" s="7">
        <f t="shared" si="513"/>
        <v>-10887784.640000001</v>
      </c>
      <c r="U1444" s="7">
        <f t="shared" si="514"/>
        <v>8876792.0700000003</v>
      </c>
      <c r="V1444" s="7">
        <f t="shared" si="514"/>
        <v>11461381.65</v>
      </c>
      <c r="W1444" s="7">
        <f t="shared" si="514"/>
        <v>8303195.0599999996</v>
      </c>
      <c r="X1444" s="7">
        <f t="shared" si="514"/>
        <v>0</v>
      </c>
      <c r="Y1444" s="7" t="str">
        <f t="shared" si="515"/>
        <v/>
      </c>
      <c r="Z1444" s="7" t="str">
        <f t="shared" si="516"/>
        <v/>
      </c>
      <c r="AA1444" s="7" t="str">
        <f t="shared" si="517"/>
        <v/>
      </c>
      <c r="AB1444" s="7" t="str">
        <f t="shared" si="517"/>
        <v/>
      </c>
      <c r="AC1444" s="8" t="str">
        <f t="shared" si="518"/>
        <v/>
      </c>
      <c r="AE1444" s="9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>
        <v>6190333.7800000003</v>
      </c>
      <c r="AR1444" s="7">
        <v>9311736.0299999993</v>
      </c>
      <c r="AS1444" s="7">
        <v>5166995.67</v>
      </c>
      <c r="AT1444" s="7">
        <v>0</v>
      </c>
      <c r="AU1444" s="7">
        <v>7064503.79</v>
      </c>
      <c r="AV1444" s="7">
        <v>10845459.99</v>
      </c>
      <c r="AW1444" s="7">
        <v>6514772.0899999999</v>
      </c>
      <c r="AX1444" s="7">
        <v>0</v>
      </c>
      <c r="AY1444" s="7">
        <v>8876792.0700000003</v>
      </c>
      <c r="AZ1444" s="7">
        <v>11461381.65</v>
      </c>
      <c r="BA1444" s="7">
        <v>8303195.0599999996</v>
      </c>
      <c r="BB1444" s="7">
        <v>0</v>
      </c>
      <c r="BC1444" s="7"/>
      <c r="BD1444" s="7"/>
      <c r="BE1444" s="7"/>
      <c r="BF1444" s="7"/>
    </row>
    <row r="1445" spans="1:58" hidden="1" x14ac:dyDescent="0.25">
      <c r="A1445" s="3" t="s">
        <v>1494</v>
      </c>
      <c r="B1445" s="3" t="str">
        <f t="shared" si="528"/>
        <v>SP</v>
      </c>
      <c r="C1445" s="3" t="s">
        <v>1530</v>
      </c>
      <c r="D1445" s="3">
        <v>7</v>
      </c>
      <c r="E1445" s="11">
        <f t="shared" si="519"/>
        <v>0.56396675273990104</v>
      </c>
      <c r="F1445" s="11">
        <f t="shared" si="520"/>
        <v>0.43603324726009896</v>
      </c>
      <c r="G1445" s="7">
        <v>17.143118435446784</v>
      </c>
      <c r="H1445" s="11">
        <f t="shared" si="521"/>
        <v>0.14949939199144657</v>
      </c>
      <c r="I1445" s="7">
        <f t="shared" si="522"/>
        <v>-34531721.411265761</v>
      </c>
      <c r="J1445" s="7">
        <v>5114829</v>
      </c>
      <c r="K1445" s="12">
        <v>0.18</v>
      </c>
      <c r="L1445" s="7">
        <v>-102198.7</v>
      </c>
      <c r="M1445" s="10">
        <f t="shared" si="523"/>
        <v>1.9980863485367741E-2</v>
      </c>
      <c r="N1445" s="12">
        <f t="shared" si="524"/>
        <v>0.19998086348536773</v>
      </c>
      <c r="O1445" s="7">
        <f t="shared" si="525"/>
        <v>-2071903.2846759455</v>
      </c>
      <c r="P1445" s="11">
        <f t="shared" si="526"/>
        <v>0.40507772296511685</v>
      </c>
      <c r="Q1445" s="12">
        <f t="shared" si="527"/>
        <v>0.58507772296511684</v>
      </c>
      <c r="R1445" s="12">
        <f t="shared" si="529"/>
        <v>0.38509685947974914</v>
      </c>
      <c r="S1445" s="12">
        <f t="shared" si="530"/>
        <v>1.9256685503206961</v>
      </c>
      <c r="T1445" s="7">
        <f t="shared" si="513"/>
        <v>-40601642.239999995</v>
      </c>
      <c r="U1445" s="7">
        <f t="shared" si="514"/>
        <v>214559</v>
      </c>
      <c r="V1445" s="7">
        <f t="shared" si="514"/>
        <v>17703665.91</v>
      </c>
      <c r="W1445" s="7">
        <f t="shared" si="514"/>
        <v>23112535.329999998</v>
      </c>
      <c r="X1445" s="7">
        <f t="shared" si="514"/>
        <v>0</v>
      </c>
      <c r="Y1445" s="7" t="str">
        <f t="shared" si="515"/>
        <v/>
      </c>
      <c r="Z1445" s="7" t="str">
        <f t="shared" si="516"/>
        <v/>
      </c>
      <c r="AA1445" s="7" t="str">
        <f t="shared" si="517"/>
        <v/>
      </c>
      <c r="AB1445" s="7" t="str">
        <f t="shared" si="517"/>
        <v/>
      </c>
      <c r="AC1445" s="8" t="str">
        <f t="shared" si="518"/>
        <v/>
      </c>
      <c r="AE1445" s="9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>
        <v>423501.52</v>
      </c>
      <c r="AR1445" s="7">
        <v>11911665.130000001</v>
      </c>
      <c r="AS1445" s="7">
        <v>16830702.18</v>
      </c>
      <c r="AT1445" s="7">
        <v>635190.23</v>
      </c>
      <c r="AU1445" s="7">
        <v>401678.05</v>
      </c>
      <c r="AV1445" s="7">
        <v>12253644.699999999</v>
      </c>
      <c r="AW1445" s="7">
        <v>16244656.609999999</v>
      </c>
      <c r="AX1445" s="7">
        <v>229604.87</v>
      </c>
      <c r="AY1445" s="7">
        <v>214559</v>
      </c>
      <c r="AZ1445" s="7">
        <v>17703665.91</v>
      </c>
      <c r="BA1445" s="7">
        <v>23112535.329999998</v>
      </c>
      <c r="BB1445" s="7">
        <v>0</v>
      </c>
      <c r="BC1445" s="7"/>
      <c r="BD1445" s="7"/>
      <c r="BE1445" s="7"/>
      <c r="BF1445" s="7"/>
    </row>
    <row r="1446" spans="1:58" hidden="1" x14ac:dyDescent="0.25">
      <c r="A1446" s="3" t="s">
        <v>254</v>
      </c>
      <c r="B1446" s="3" t="str">
        <f t="shared" si="528"/>
        <v>GO</v>
      </c>
      <c r="C1446" s="3" t="s">
        <v>1526</v>
      </c>
      <c r="D1446" s="3">
        <v>6</v>
      </c>
      <c r="E1446" s="11">
        <f t="shared" si="519"/>
        <v>0.18067339878115959</v>
      </c>
      <c r="F1446" s="11">
        <f t="shared" si="520"/>
        <v>0.81932660121884038</v>
      </c>
      <c r="G1446" s="7">
        <v>22.263708635712007</v>
      </c>
      <c r="H1446" s="11">
        <f t="shared" si="521"/>
        <v>0.36482497454048923</v>
      </c>
      <c r="I1446" s="7">
        <f t="shared" si="522"/>
        <v>-88241194.200529143</v>
      </c>
      <c r="J1446" s="7">
        <v>28713586.68</v>
      </c>
      <c r="K1446" s="12">
        <v>0.11</v>
      </c>
      <c r="L1446" s="7">
        <v>-574238.6</v>
      </c>
      <c r="M1446" s="10">
        <f t="shared" si="523"/>
        <v>1.9998846065440404E-2</v>
      </c>
      <c r="N1446" s="12">
        <f t="shared" si="524"/>
        <v>0.1299988460654404</v>
      </c>
      <c r="O1446" s="7">
        <f t="shared" si="525"/>
        <v>-5294471.6520317486</v>
      </c>
      <c r="P1446" s="11">
        <f t="shared" si="526"/>
        <v>0.1843890737523059</v>
      </c>
      <c r="Q1446" s="12">
        <f t="shared" si="527"/>
        <v>0.29438907375230589</v>
      </c>
      <c r="R1446" s="12">
        <f t="shared" si="529"/>
        <v>0.16439022768686548</v>
      </c>
      <c r="S1446" s="12">
        <f t="shared" si="530"/>
        <v>1.2645514376651676</v>
      </c>
      <c r="T1446" s="7">
        <f t="shared" si="513"/>
        <v>-138924218.78</v>
      </c>
      <c r="U1446" s="7">
        <f t="shared" si="514"/>
        <v>14830832.92</v>
      </c>
      <c r="V1446" s="7">
        <f t="shared" si="514"/>
        <v>113824308</v>
      </c>
      <c r="W1446" s="7">
        <f t="shared" si="514"/>
        <v>44762567.100000001</v>
      </c>
      <c r="X1446" s="7">
        <f t="shared" si="514"/>
        <v>4831823.4000000004</v>
      </c>
      <c r="Y1446" s="7" t="str">
        <f t="shared" si="515"/>
        <v/>
      </c>
      <c r="Z1446" s="7" t="str">
        <f t="shared" si="516"/>
        <v/>
      </c>
      <c r="AA1446" s="7" t="str">
        <f t="shared" si="517"/>
        <v/>
      </c>
      <c r="AB1446" s="7" t="str">
        <f t="shared" si="517"/>
        <v/>
      </c>
      <c r="AC1446" s="8" t="str">
        <f t="shared" si="518"/>
        <v/>
      </c>
      <c r="AE1446" s="9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>
        <v>10587184.73</v>
      </c>
      <c r="AR1446" s="7">
        <v>58022026.409999996</v>
      </c>
      <c r="AS1446" s="7">
        <v>24039169.739999998</v>
      </c>
      <c r="AT1446" s="7">
        <v>5506945.2400000002</v>
      </c>
      <c r="AU1446" s="7">
        <v>12576870.16</v>
      </c>
      <c r="AV1446" s="7">
        <v>106399856.31999999</v>
      </c>
      <c r="AW1446" s="7">
        <v>30211866.210000001</v>
      </c>
      <c r="AX1446" s="7">
        <v>7907344</v>
      </c>
      <c r="AY1446" s="7">
        <v>14830832.92</v>
      </c>
      <c r="AZ1446" s="7">
        <v>113824308</v>
      </c>
      <c r="BA1446" s="7">
        <v>44762567.100000001</v>
      </c>
      <c r="BB1446" s="7">
        <v>4831823.4000000004</v>
      </c>
      <c r="BC1446" s="7"/>
      <c r="BD1446" s="7"/>
      <c r="BE1446" s="7"/>
      <c r="BF1446" s="7"/>
    </row>
    <row r="1447" spans="1:58" hidden="1" x14ac:dyDescent="0.25">
      <c r="A1447" s="3" t="s">
        <v>255</v>
      </c>
      <c r="B1447" s="3" t="str">
        <f t="shared" si="528"/>
        <v>GO</v>
      </c>
      <c r="C1447" s="3" t="s">
        <v>1526</v>
      </c>
      <c r="D1447" s="3">
        <v>6</v>
      </c>
      <c r="E1447" s="11">
        <f t="shared" si="519"/>
        <v>0.69963564508333087</v>
      </c>
      <c r="F1447" s="11">
        <f t="shared" si="520"/>
        <v>0.30036435491666913</v>
      </c>
      <c r="G1447" s="7">
        <v>15.73595332819025</v>
      </c>
      <c r="H1447" s="11">
        <f t="shared" si="521"/>
        <v>9.4530389408413545E-2</v>
      </c>
      <c r="I1447" s="7">
        <f t="shared" si="522"/>
        <v>-45368122.178147413</v>
      </c>
      <c r="J1447" s="7">
        <v>10718127.470000001</v>
      </c>
      <c r="K1447" s="12">
        <v>0.11</v>
      </c>
      <c r="L1447" s="7">
        <v>-545552.68999999994</v>
      </c>
      <c r="M1447" s="10">
        <f t="shared" si="523"/>
        <v>5.0900000165793879E-2</v>
      </c>
      <c r="N1447" s="12">
        <f t="shared" si="524"/>
        <v>0.16090000016579387</v>
      </c>
      <c r="O1447" s="7">
        <f t="shared" si="525"/>
        <v>-2722087.3306888449</v>
      </c>
      <c r="P1447" s="11">
        <f t="shared" si="526"/>
        <v>0.25397041958196126</v>
      </c>
      <c r="Q1447" s="12">
        <f t="shared" si="527"/>
        <v>0.36397041958196125</v>
      </c>
      <c r="R1447" s="12">
        <f t="shared" si="529"/>
        <v>0.20307041941616738</v>
      </c>
      <c r="S1447" s="12">
        <f t="shared" si="530"/>
        <v>1.262090858961594</v>
      </c>
      <c r="T1447" s="7">
        <f t="shared" si="513"/>
        <v>-50104522.170000002</v>
      </c>
      <c r="U1447" s="7">
        <f t="shared" si="514"/>
        <v>432286.66</v>
      </c>
      <c r="V1447" s="7">
        <f t="shared" si="514"/>
        <v>15049612.48</v>
      </c>
      <c r="W1447" s="7">
        <f t="shared" si="514"/>
        <v>35487196.350000001</v>
      </c>
      <c r="X1447" s="7">
        <f t="shared" si="514"/>
        <v>0</v>
      </c>
      <c r="Y1447" s="7" t="str">
        <f t="shared" si="515"/>
        <v/>
      </c>
      <c r="Z1447" s="7" t="str">
        <f t="shared" si="516"/>
        <v/>
      </c>
      <c r="AA1447" s="7" t="str">
        <f t="shared" si="517"/>
        <v/>
      </c>
      <c r="AB1447" s="7" t="str">
        <f t="shared" si="517"/>
        <v/>
      </c>
      <c r="AC1447" s="8" t="str">
        <f t="shared" si="518"/>
        <v/>
      </c>
      <c r="AE1447" s="9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>
        <v>787252.62</v>
      </c>
      <c r="AR1447" s="7">
        <v>14937970.029999999</v>
      </c>
      <c r="AS1447" s="7">
        <v>24062520.539999999</v>
      </c>
      <c r="AT1447" s="7">
        <v>0</v>
      </c>
      <c r="AU1447" s="7">
        <v>106369.76</v>
      </c>
      <c r="AV1447" s="7">
        <v>18065331.5</v>
      </c>
      <c r="AW1447" s="7">
        <v>30830468.920000002</v>
      </c>
      <c r="AX1447" s="7">
        <v>0</v>
      </c>
      <c r="AY1447" s="7">
        <v>432286.66</v>
      </c>
      <c r="AZ1447" s="7">
        <v>15049612.48</v>
      </c>
      <c r="BA1447" s="7">
        <v>35487196.350000001</v>
      </c>
      <c r="BB1447" s="7">
        <v>0</v>
      </c>
      <c r="BC1447" s="7"/>
      <c r="BD1447" s="7"/>
      <c r="BE1447" s="7"/>
      <c r="BF1447" s="7"/>
    </row>
    <row r="1448" spans="1:58" hidden="1" x14ac:dyDescent="0.25">
      <c r="A1448" s="3" t="s">
        <v>447</v>
      </c>
      <c r="B1448" s="3" t="str">
        <f t="shared" si="528"/>
        <v>MG</v>
      </c>
      <c r="C1448" s="3" t="s">
        <v>1530</v>
      </c>
      <c r="D1448" s="3">
        <v>6</v>
      </c>
      <c r="E1448" s="11">
        <f t="shared" si="519"/>
        <v>0</v>
      </c>
      <c r="F1448" s="11">
        <f t="shared" si="520"/>
        <v>1</v>
      </c>
      <c r="G1448" s="7">
        <v>20.465093823942883</v>
      </c>
      <c r="H1448" s="11">
        <f t="shared" si="521"/>
        <v>0.40930187647885768</v>
      </c>
      <c r="I1448" s="7">
        <f t="shared" si="522"/>
        <v>-13950527.743206546</v>
      </c>
      <c r="J1448" s="7">
        <v>9281588.4700000007</v>
      </c>
      <c r="K1448" s="12">
        <v>0.11</v>
      </c>
      <c r="L1448" s="7">
        <v>-143864.62</v>
      </c>
      <c r="M1448" s="10">
        <f t="shared" si="523"/>
        <v>1.5499999861553869E-2</v>
      </c>
      <c r="N1448" s="12">
        <f t="shared" si="524"/>
        <v>0.12549999986155386</v>
      </c>
      <c r="O1448" s="7">
        <f t="shared" si="525"/>
        <v>-837031.66459239274</v>
      </c>
      <c r="P1448" s="11">
        <f t="shared" si="526"/>
        <v>9.0181941086684772E-2</v>
      </c>
      <c r="Q1448" s="12">
        <f t="shared" si="527"/>
        <v>0.20018194108668477</v>
      </c>
      <c r="R1448" s="12">
        <f t="shared" si="529"/>
        <v>7.4681941225130916E-2</v>
      </c>
      <c r="S1448" s="12">
        <f t="shared" si="530"/>
        <v>0.59507522954196634</v>
      </c>
      <c r="T1448" s="7">
        <f t="shared" si="513"/>
        <v>-23617017.200000003</v>
      </c>
      <c r="U1448" s="7">
        <f t="shared" si="514"/>
        <v>13543444.119999999</v>
      </c>
      <c r="V1448" s="7">
        <f t="shared" si="514"/>
        <v>33228590.899999999</v>
      </c>
      <c r="W1448" s="7">
        <f t="shared" si="514"/>
        <v>3931870.42</v>
      </c>
      <c r="X1448" s="7">
        <f t="shared" si="514"/>
        <v>0</v>
      </c>
      <c r="Y1448" s="7" t="str">
        <f t="shared" si="515"/>
        <v/>
      </c>
      <c r="Z1448" s="7" t="str">
        <f t="shared" si="516"/>
        <v/>
      </c>
      <c r="AA1448" s="7" t="str">
        <f t="shared" si="517"/>
        <v/>
      </c>
      <c r="AB1448" s="7" t="str">
        <f t="shared" si="517"/>
        <v/>
      </c>
      <c r="AC1448" s="8" t="str">
        <f t="shared" si="518"/>
        <v/>
      </c>
      <c r="AE1448" s="9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>
        <v>10623414.470000001</v>
      </c>
      <c r="AR1448" s="7">
        <v>15454144.1</v>
      </c>
      <c r="AS1448" s="7">
        <v>4543742.68</v>
      </c>
      <c r="AT1448" s="7">
        <v>0</v>
      </c>
      <c r="AU1448" s="7">
        <v>10438381.220000001</v>
      </c>
      <c r="AV1448" s="7">
        <v>7516042.7800000003</v>
      </c>
      <c r="AW1448" s="7">
        <v>4458216.42</v>
      </c>
      <c r="AX1448" s="7">
        <v>2011486.68</v>
      </c>
      <c r="AY1448" s="7">
        <v>13543444.119999999</v>
      </c>
      <c r="AZ1448" s="7">
        <v>33228590.899999999</v>
      </c>
      <c r="BA1448" s="7">
        <v>3931870.42</v>
      </c>
      <c r="BB1448" s="7">
        <v>0</v>
      </c>
      <c r="BC1448" s="7"/>
      <c r="BD1448" s="7"/>
      <c r="BE1448" s="7"/>
      <c r="BF1448" s="7"/>
    </row>
    <row r="1449" spans="1:58" hidden="1" x14ac:dyDescent="0.25">
      <c r="A1449" s="3" t="s">
        <v>256</v>
      </c>
      <c r="B1449" s="3" t="str">
        <f t="shared" si="528"/>
        <v>GO</v>
      </c>
      <c r="C1449" s="3" t="s">
        <v>1526</v>
      </c>
      <c r="D1449" s="3">
        <v>7</v>
      </c>
      <c r="E1449" s="11">
        <f t="shared" si="519"/>
        <v>0.29390221938400923</v>
      </c>
      <c r="F1449" s="11">
        <f t="shared" si="520"/>
        <v>0.70609778061599071</v>
      </c>
      <c r="G1449" s="7">
        <v>19.458211440571652</v>
      </c>
      <c r="H1449" s="11">
        <f t="shared" si="521"/>
        <v>0.27478799825888645</v>
      </c>
      <c r="I1449" s="7">
        <f t="shared" si="522"/>
        <v>-21762064.257997945</v>
      </c>
      <c r="J1449" s="7">
        <v>4708236</v>
      </c>
      <c r="K1449" s="12">
        <v>0.11</v>
      </c>
      <c r="L1449" s="7">
        <v>-164788.26</v>
      </c>
      <c r="M1449" s="10">
        <f t="shared" si="523"/>
        <v>3.5000000000000003E-2</v>
      </c>
      <c r="N1449" s="12">
        <f t="shared" si="524"/>
        <v>0.14500000000000002</v>
      </c>
      <c r="O1449" s="7">
        <f t="shared" si="525"/>
        <v>-1305723.8554798767</v>
      </c>
      <c r="P1449" s="11">
        <f t="shared" si="526"/>
        <v>0.27732761388339006</v>
      </c>
      <c r="Q1449" s="12">
        <f t="shared" si="527"/>
        <v>0.38732761388339004</v>
      </c>
      <c r="R1449" s="12">
        <f t="shared" si="529"/>
        <v>0.24232761388339003</v>
      </c>
      <c r="S1449" s="12">
        <f t="shared" si="530"/>
        <v>1.6712249233337242</v>
      </c>
      <c r="T1449" s="7">
        <f t="shared" si="513"/>
        <v>-30007865.570000004</v>
      </c>
      <c r="U1449" s="7">
        <f t="shared" si="514"/>
        <v>2050068.29</v>
      </c>
      <c r="V1449" s="7">
        <f t="shared" si="514"/>
        <v>21188487.280000001</v>
      </c>
      <c r="W1449" s="7">
        <f t="shared" si="514"/>
        <v>10903392.41</v>
      </c>
      <c r="X1449" s="7">
        <f t="shared" si="514"/>
        <v>33945.83</v>
      </c>
      <c r="Y1449" s="7" t="str">
        <f t="shared" si="515"/>
        <v/>
      </c>
      <c r="Z1449" s="7" t="str">
        <f t="shared" si="516"/>
        <v/>
      </c>
      <c r="AA1449" s="7" t="str">
        <f t="shared" si="517"/>
        <v/>
      </c>
      <c r="AB1449" s="7" t="str">
        <f t="shared" si="517"/>
        <v/>
      </c>
      <c r="AC1449" s="8" t="str">
        <f t="shared" si="518"/>
        <v/>
      </c>
      <c r="AE1449" s="9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>
        <v>1760195.07</v>
      </c>
      <c r="AR1449" s="7">
        <v>10418815.210000001</v>
      </c>
      <c r="AS1449" s="7">
        <v>8204565.7999999998</v>
      </c>
      <c r="AT1449" s="7">
        <v>0</v>
      </c>
      <c r="AU1449" s="7">
        <v>2103535.65</v>
      </c>
      <c r="AV1449" s="7">
        <v>18731056.800000001</v>
      </c>
      <c r="AW1449" s="7">
        <v>10569177.939999999</v>
      </c>
      <c r="AX1449" s="7">
        <v>70245.84</v>
      </c>
      <c r="AY1449" s="7">
        <v>2050068.29</v>
      </c>
      <c r="AZ1449" s="7">
        <v>21188487.280000001</v>
      </c>
      <c r="BA1449" s="7">
        <v>10903392.41</v>
      </c>
      <c r="BB1449" s="7">
        <v>33945.83</v>
      </c>
      <c r="BC1449" s="7"/>
      <c r="BD1449" s="7"/>
      <c r="BE1449" s="7"/>
      <c r="BF1449" s="7"/>
    </row>
    <row r="1450" spans="1:58" hidden="1" x14ac:dyDescent="0.25">
      <c r="A1450" s="3" t="s">
        <v>975</v>
      </c>
      <c r="B1450" s="3" t="str">
        <f t="shared" si="528"/>
        <v>RO</v>
      </c>
      <c r="C1450" s="3" t="s">
        <v>1527</v>
      </c>
      <c r="D1450" s="3">
        <v>7</v>
      </c>
      <c r="E1450" s="11">
        <f t="shared" si="519"/>
        <v>0</v>
      </c>
      <c r="F1450" s="11">
        <f t="shared" si="520"/>
        <v>1</v>
      </c>
      <c r="G1450" s="7">
        <v>24.023685547562117</v>
      </c>
      <c r="H1450" s="11">
        <f t="shared" si="521"/>
        <v>0.48047371095124236</v>
      </c>
      <c r="I1450" s="7">
        <f t="shared" si="522"/>
        <v>-4571175.9819964832</v>
      </c>
      <c r="J1450" s="7">
        <v>7534123.4800000004</v>
      </c>
      <c r="K1450" s="12">
        <v>0.12050000000000001</v>
      </c>
      <c r="L1450" s="7">
        <v>-215224.92</v>
      </c>
      <c r="M1450" s="10">
        <f t="shared" si="523"/>
        <v>2.8566683380134884E-2</v>
      </c>
      <c r="N1450" s="12">
        <f t="shared" si="524"/>
        <v>0.1490666833801349</v>
      </c>
      <c r="O1450" s="7">
        <f t="shared" si="525"/>
        <v>-274270.55891978898</v>
      </c>
      <c r="P1450" s="11">
        <f t="shared" si="526"/>
        <v>3.640377804370535E-2</v>
      </c>
      <c r="Q1450" s="12">
        <f t="shared" si="527"/>
        <v>0.15690377804370537</v>
      </c>
      <c r="R1450" s="12">
        <f t="shared" si="529"/>
        <v>7.8370946635704652E-3</v>
      </c>
      <c r="S1450" s="12">
        <f t="shared" si="530"/>
        <v>5.2574421633740265E-2</v>
      </c>
      <c r="T1450" s="7">
        <f t="shared" si="513"/>
        <v>-8798738.5399999991</v>
      </c>
      <c r="U1450" s="7">
        <f t="shared" si="514"/>
        <v>14666899.300000001</v>
      </c>
      <c r="V1450" s="7">
        <f t="shared" si="514"/>
        <v>18922877.07</v>
      </c>
      <c r="W1450" s="7">
        <f t="shared" si="514"/>
        <v>4542760.7699999996</v>
      </c>
      <c r="X1450" s="7">
        <f t="shared" si="514"/>
        <v>0</v>
      </c>
      <c r="Y1450" s="7" t="str">
        <f t="shared" si="515"/>
        <v/>
      </c>
      <c r="Z1450" s="7" t="str">
        <f t="shared" si="516"/>
        <v/>
      </c>
      <c r="AA1450" s="7" t="str">
        <f t="shared" si="517"/>
        <v/>
      </c>
      <c r="AB1450" s="7" t="str">
        <f t="shared" si="517"/>
        <v/>
      </c>
      <c r="AC1450" s="8" t="str">
        <f t="shared" si="518"/>
        <v/>
      </c>
      <c r="AE1450" s="9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>
        <v>6146531.21</v>
      </c>
      <c r="AR1450" s="7">
        <v>15261045.640000001</v>
      </c>
      <c r="AS1450" s="7">
        <v>1130912.8799999999</v>
      </c>
      <c r="AT1450" s="7">
        <v>0</v>
      </c>
      <c r="AU1450" s="7">
        <v>8944232.0299999993</v>
      </c>
      <c r="AV1450" s="7">
        <v>17846692.41</v>
      </c>
      <c r="AW1450" s="7">
        <v>983692.45</v>
      </c>
      <c r="AX1450" s="7">
        <v>0</v>
      </c>
      <c r="AY1450" s="7">
        <v>14666899.300000001</v>
      </c>
      <c r="AZ1450" s="7">
        <v>18922877.07</v>
      </c>
      <c r="BA1450" s="7">
        <v>4542760.7699999996</v>
      </c>
      <c r="BB1450" s="7">
        <v>0</v>
      </c>
      <c r="BC1450" s="7"/>
      <c r="BD1450" s="7"/>
      <c r="BE1450" s="7"/>
      <c r="BF1450" s="7"/>
    </row>
    <row r="1451" spans="1:58" hidden="1" x14ac:dyDescent="0.25">
      <c r="A1451" s="3" t="s">
        <v>976</v>
      </c>
      <c r="B1451" s="3" t="str">
        <f t="shared" si="528"/>
        <v>RO</v>
      </c>
      <c r="C1451" s="3" t="s">
        <v>1527</v>
      </c>
      <c r="D1451" s="3">
        <v>7</v>
      </c>
      <c r="E1451" s="11">
        <f t="shared" si="519"/>
        <v>0</v>
      </c>
      <c r="F1451" s="11">
        <f t="shared" si="520"/>
        <v>1</v>
      </c>
      <c r="G1451" s="7">
        <v>23.277862650263028</v>
      </c>
      <c r="H1451" s="11">
        <f t="shared" si="521"/>
        <v>0.46555725300526057</v>
      </c>
      <c r="I1451" s="7">
        <f t="shared" si="522"/>
        <v>-4051322.6194480155</v>
      </c>
      <c r="J1451" s="7">
        <v>6684862.8600000003</v>
      </c>
      <c r="K1451" s="12">
        <v>0.14000000000000001</v>
      </c>
      <c r="L1451" s="7">
        <v>-412667.8</v>
      </c>
      <c r="M1451" s="10">
        <f t="shared" si="523"/>
        <v>6.1731677768480049E-2</v>
      </c>
      <c r="N1451" s="12">
        <f t="shared" si="524"/>
        <v>0.20173167776848006</v>
      </c>
      <c r="O1451" s="7">
        <f t="shared" si="525"/>
        <v>-243079.35716688092</v>
      </c>
      <c r="P1451" s="11">
        <f t="shared" si="526"/>
        <v>3.6362654291890874E-2</v>
      </c>
      <c r="Q1451" s="12">
        <f t="shared" si="527"/>
        <v>0.17636265429189088</v>
      </c>
      <c r="R1451" s="12">
        <f t="shared" si="529"/>
        <v>-2.5369023476589175E-2</v>
      </c>
      <c r="S1451" s="12">
        <f t="shared" si="530"/>
        <v>-0.12575627069192508</v>
      </c>
      <c r="T1451" s="7">
        <f t="shared" si="513"/>
        <v>-7580461.4099999992</v>
      </c>
      <c r="U1451" s="7">
        <f t="shared" si="514"/>
        <v>10587275.17</v>
      </c>
      <c r="V1451" s="7">
        <f t="shared" si="514"/>
        <v>16076626.029999999</v>
      </c>
      <c r="W1451" s="7">
        <f t="shared" si="514"/>
        <v>2091110.55</v>
      </c>
      <c r="X1451" s="7">
        <f t="shared" si="514"/>
        <v>0</v>
      </c>
      <c r="Y1451" s="7" t="str">
        <f t="shared" si="515"/>
        <v/>
      </c>
      <c r="Z1451" s="7" t="str">
        <f t="shared" si="516"/>
        <v/>
      </c>
      <c r="AA1451" s="7" t="str">
        <f t="shared" si="517"/>
        <v/>
      </c>
      <c r="AB1451" s="7" t="str">
        <f t="shared" si="517"/>
        <v/>
      </c>
      <c r="AC1451" s="8" t="str">
        <f t="shared" si="518"/>
        <v/>
      </c>
      <c r="AE1451" s="9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>
        <v>6393808.3499999996</v>
      </c>
      <c r="AR1451" s="7">
        <v>14595320.6</v>
      </c>
      <c r="AS1451" s="7">
        <v>157233.53</v>
      </c>
      <c r="AT1451" s="7">
        <v>0</v>
      </c>
      <c r="AU1451" s="7">
        <v>8495347.1400000006</v>
      </c>
      <c r="AV1451" s="7">
        <v>13024825.109999999</v>
      </c>
      <c r="AW1451" s="7">
        <v>851126.48</v>
      </c>
      <c r="AX1451" s="7">
        <v>0</v>
      </c>
      <c r="AY1451" s="7">
        <v>10587275.17</v>
      </c>
      <c r="AZ1451" s="7">
        <v>16076626.029999999</v>
      </c>
      <c r="BA1451" s="7">
        <v>2091110.55</v>
      </c>
      <c r="BB1451" s="7">
        <v>0</v>
      </c>
      <c r="BC1451" s="7"/>
      <c r="BD1451" s="7"/>
      <c r="BE1451" s="7"/>
      <c r="BF1451" s="7"/>
    </row>
    <row r="1452" spans="1:58" hidden="1" x14ac:dyDescent="0.25">
      <c r="A1452" s="3" t="s">
        <v>1251</v>
      </c>
      <c r="B1452" s="3" t="str">
        <f t="shared" si="528"/>
        <v>RS</v>
      </c>
      <c r="C1452" s="3" t="s">
        <v>1529</v>
      </c>
      <c r="D1452" s="3">
        <v>6</v>
      </c>
      <c r="E1452" s="11">
        <f t="shared" si="519"/>
        <v>0</v>
      </c>
      <c r="F1452" s="11">
        <f t="shared" si="520"/>
        <v>1</v>
      </c>
      <c r="G1452" s="7">
        <v>15.857726918777812</v>
      </c>
      <c r="H1452" s="11">
        <f t="shared" si="521"/>
        <v>0.31715453837555624</v>
      </c>
      <c r="I1452" s="7">
        <f t="shared" si="522"/>
        <v>-3391394.0689236</v>
      </c>
      <c r="J1452" s="7">
        <v>8593281.25</v>
      </c>
      <c r="K1452" s="12">
        <v>0.16</v>
      </c>
      <c r="L1452" s="7">
        <v>-290210.95</v>
      </c>
      <c r="M1452" s="10">
        <f t="shared" si="523"/>
        <v>3.3771843555103008E-2</v>
      </c>
      <c r="N1452" s="12">
        <f t="shared" si="524"/>
        <v>0.19377184355510302</v>
      </c>
      <c r="O1452" s="7">
        <f t="shared" si="525"/>
        <v>-203483.64413541599</v>
      </c>
      <c r="P1452" s="11">
        <f t="shared" si="526"/>
        <v>2.3679388375123414E-2</v>
      </c>
      <c r="Q1452" s="12">
        <f t="shared" si="527"/>
        <v>0.18367938837512343</v>
      </c>
      <c r="R1452" s="12">
        <f t="shared" si="529"/>
        <v>-1.0092455179979587E-2</v>
      </c>
      <c r="S1452" s="12">
        <f t="shared" si="530"/>
        <v>-5.2084219228216155E-2</v>
      </c>
      <c r="T1452" s="7">
        <f t="shared" si="513"/>
        <v>-4966561.6300000008</v>
      </c>
      <c r="U1452" s="7">
        <f t="shared" si="514"/>
        <v>26593834.859999999</v>
      </c>
      <c r="V1452" s="7">
        <f t="shared" si="514"/>
        <v>22047210.75</v>
      </c>
      <c r="W1452" s="7">
        <f t="shared" si="514"/>
        <v>9513185.7400000002</v>
      </c>
      <c r="X1452" s="7">
        <f t="shared" si="514"/>
        <v>0</v>
      </c>
      <c r="Y1452" s="7" t="str">
        <f t="shared" si="515"/>
        <v/>
      </c>
      <c r="Z1452" s="7" t="str">
        <f t="shared" si="516"/>
        <v/>
      </c>
      <c r="AA1452" s="7" t="str">
        <f t="shared" si="517"/>
        <v/>
      </c>
      <c r="AB1452" s="7" t="str">
        <f t="shared" si="517"/>
        <v/>
      </c>
      <c r="AC1452" s="8" t="str">
        <f t="shared" si="518"/>
        <v/>
      </c>
      <c r="AE1452" s="9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>
        <v>17519910.809999999</v>
      </c>
      <c r="AR1452" s="7">
        <v>16901574.710000001</v>
      </c>
      <c r="AS1452" s="7">
        <v>6753250.9500000002</v>
      </c>
      <c r="AT1452" s="7">
        <v>0</v>
      </c>
      <c r="AU1452" s="7">
        <v>21125409.379999999</v>
      </c>
      <c r="AV1452" s="7">
        <v>16625591.57</v>
      </c>
      <c r="AW1452" s="7">
        <v>9024984.2300000004</v>
      </c>
      <c r="AX1452" s="7">
        <v>0</v>
      </c>
      <c r="AY1452" s="7">
        <v>26593834.859999999</v>
      </c>
      <c r="AZ1452" s="7">
        <v>22047210.75</v>
      </c>
      <c r="BA1452" s="7">
        <v>9513185.7400000002</v>
      </c>
      <c r="BB1452" s="7">
        <v>0</v>
      </c>
      <c r="BC1452" s="7"/>
      <c r="BD1452" s="7"/>
      <c r="BE1452" s="7"/>
      <c r="BF1452" s="7"/>
    </row>
    <row r="1453" spans="1:58" hidden="1" x14ac:dyDescent="0.25">
      <c r="A1453" s="3" t="s">
        <v>1252</v>
      </c>
      <c r="B1453" s="3" t="str">
        <f t="shared" si="528"/>
        <v>RS</v>
      </c>
      <c r="C1453" s="3" t="s">
        <v>1529</v>
      </c>
      <c r="D1453" s="3">
        <v>7</v>
      </c>
      <c r="E1453" s="11">
        <f t="shared" si="519"/>
        <v>0</v>
      </c>
      <c r="F1453" s="11">
        <f t="shared" si="520"/>
        <v>1</v>
      </c>
      <c r="G1453" s="7">
        <v>12.463764713068542</v>
      </c>
      <c r="H1453" s="11">
        <f t="shared" si="521"/>
        <v>0.24927529426137085</v>
      </c>
      <c r="I1453" s="7">
        <f t="shared" si="522"/>
        <v>-5540139.5743321599</v>
      </c>
      <c r="J1453" s="7">
        <v>4957637.8899999997</v>
      </c>
      <c r="K1453" s="12">
        <v>0.1729</v>
      </c>
      <c r="L1453" s="7">
        <v>-486344.28</v>
      </c>
      <c r="M1453" s="10">
        <f t="shared" si="523"/>
        <v>9.8100000603311518E-2</v>
      </c>
      <c r="N1453" s="12">
        <f t="shared" si="524"/>
        <v>0.27100000060331153</v>
      </c>
      <c r="O1453" s="7">
        <f t="shared" si="525"/>
        <v>-332408.37445992959</v>
      </c>
      <c r="P1453" s="11">
        <f t="shared" si="526"/>
        <v>6.70497486576071E-2</v>
      </c>
      <c r="Q1453" s="12">
        <f t="shared" si="527"/>
        <v>0.2399497486576071</v>
      </c>
      <c r="R1453" s="12">
        <f t="shared" si="529"/>
        <v>-3.1050251945704432E-2</v>
      </c>
      <c r="S1453" s="12">
        <f t="shared" si="530"/>
        <v>-0.1145765751903286</v>
      </c>
      <c r="T1453" s="7">
        <f t="shared" si="513"/>
        <v>-7379721.9300000016</v>
      </c>
      <c r="U1453" s="7">
        <f t="shared" si="514"/>
        <v>12499633.359999999</v>
      </c>
      <c r="V1453" s="7">
        <f t="shared" si="514"/>
        <v>15066667.710000001</v>
      </c>
      <c r="W1453" s="7">
        <f t="shared" si="514"/>
        <v>5320162.53</v>
      </c>
      <c r="X1453" s="7">
        <f t="shared" si="514"/>
        <v>507474.95</v>
      </c>
      <c r="Y1453" s="7" t="str">
        <f t="shared" si="515"/>
        <v/>
      </c>
      <c r="Z1453" s="7" t="str">
        <f t="shared" si="516"/>
        <v/>
      </c>
      <c r="AA1453" s="7" t="str">
        <f t="shared" si="517"/>
        <v/>
      </c>
      <c r="AB1453" s="7" t="str">
        <f t="shared" si="517"/>
        <v/>
      </c>
      <c r="AC1453" s="8" t="str">
        <f t="shared" si="518"/>
        <v/>
      </c>
      <c r="AE1453" s="9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>
        <v>7638975.8600000003</v>
      </c>
      <c r="AR1453" s="7">
        <v>8559551.9700000007</v>
      </c>
      <c r="AS1453" s="7">
        <v>4585094.29</v>
      </c>
      <c r="AT1453" s="7">
        <v>196281.55</v>
      </c>
      <c r="AU1453" s="7">
        <v>9524098.6099999994</v>
      </c>
      <c r="AV1453" s="7">
        <v>10953989.779999999</v>
      </c>
      <c r="AW1453" s="7">
        <v>5261743.08</v>
      </c>
      <c r="AX1453" s="7">
        <v>511118.03</v>
      </c>
      <c r="AY1453" s="7">
        <v>12499633.359999999</v>
      </c>
      <c r="AZ1453" s="7">
        <v>15066667.710000001</v>
      </c>
      <c r="BA1453" s="7">
        <v>5320162.53</v>
      </c>
      <c r="BB1453" s="7">
        <v>507474.95</v>
      </c>
      <c r="BC1453" s="7"/>
      <c r="BD1453" s="7"/>
      <c r="BE1453" s="7"/>
      <c r="BF1453" s="7"/>
    </row>
    <row r="1454" spans="1:58" hidden="1" x14ac:dyDescent="0.25">
      <c r="A1454" s="3" t="s">
        <v>1253</v>
      </c>
      <c r="B1454" s="3" t="str">
        <f t="shared" si="528"/>
        <v>RS</v>
      </c>
      <c r="C1454" s="3" t="s">
        <v>1529</v>
      </c>
      <c r="D1454" s="3">
        <v>7</v>
      </c>
      <c r="E1454" s="11">
        <f t="shared" si="519"/>
        <v>0</v>
      </c>
      <c r="F1454" s="11">
        <f t="shared" si="520"/>
        <v>1</v>
      </c>
      <c r="G1454" s="7">
        <v>12.521828706294114</v>
      </c>
      <c r="H1454" s="11">
        <f t="shared" si="521"/>
        <v>0.25043657412588227</v>
      </c>
      <c r="I1454" s="7">
        <f t="shared" si="522"/>
        <v>-1054625.9883847132</v>
      </c>
      <c r="J1454" s="7">
        <v>3036615.67</v>
      </c>
      <c r="K1454" s="12">
        <v>0.12</v>
      </c>
      <c r="L1454" s="7">
        <v>-63768.93</v>
      </c>
      <c r="M1454" s="10">
        <f t="shared" si="523"/>
        <v>2.1000000306262003E-2</v>
      </c>
      <c r="N1454" s="12">
        <f t="shared" si="524"/>
        <v>0.141000000306262</v>
      </c>
      <c r="O1454" s="7">
        <f t="shared" si="525"/>
        <v>-63277.559303082788</v>
      </c>
      <c r="P1454" s="11">
        <f t="shared" si="526"/>
        <v>2.0838185065113226E-2</v>
      </c>
      <c r="Q1454" s="12">
        <f t="shared" si="527"/>
        <v>0.14083818506511322</v>
      </c>
      <c r="R1454" s="12">
        <f t="shared" si="529"/>
        <v>-1.6181524114877721E-4</v>
      </c>
      <c r="S1454" s="12">
        <f t="shared" si="530"/>
        <v>-1.1476258212574919E-3</v>
      </c>
      <c r="T1454" s="7">
        <f t="shared" si="513"/>
        <v>-1406986.9900000002</v>
      </c>
      <c r="U1454" s="7">
        <f t="shared" si="514"/>
        <v>11901558.67</v>
      </c>
      <c r="V1454" s="7">
        <f t="shared" si="514"/>
        <v>7025151.1200000001</v>
      </c>
      <c r="W1454" s="7">
        <f t="shared" si="514"/>
        <v>6283394.54</v>
      </c>
      <c r="X1454" s="7">
        <f t="shared" si="514"/>
        <v>0</v>
      </c>
      <c r="Y1454" s="7" t="str">
        <f t="shared" si="515"/>
        <v/>
      </c>
      <c r="Z1454" s="7" t="str">
        <f t="shared" si="516"/>
        <v/>
      </c>
      <c r="AA1454" s="7" t="str">
        <f t="shared" si="517"/>
        <v/>
      </c>
      <c r="AB1454" s="7" t="str">
        <f t="shared" si="517"/>
        <v/>
      </c>
      <c r="AC1454" s="8" t="str">
        <f t="shared" si="518"/>
        <v/>
      </c>
      <c r="AE1454" s="9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>
        <v>8653510.5999999996</v>
      </c>
      <c r="AR1454" s="7">
        <v>6920427.5899999999</v>
      </c>
      <c r="AS1454" s="7">
        <v>3593886.64</v>
      </c>
      <c r="AT1454" s="7">
        <v>0</v>
      </c>
      <c r="AU1454" s="7">
        <v>10160030.699999999</v>
      </c>
      <c r="AV1454" s="7">
        <v>6667964.6100000003</v>
      </c>
      <c r="AW1454" s="7">
        <v>4670002.88</v>
      </c>
      <c r="AX1454" s="7">
        <v>0</v>
      </c>
      <c r="AY1454" s="7">
        <v>11901558.67</v>
      </c>
      <c r="AZ1454" s="7">
        <v>7025151.1200000001</v>
      </c>
      <c r="BA1454" s="7">
        <v>6283394.54</v>
      </c>
      <c r="BB1454" s="7">
        <v>0</v>
      </c>
      <c r="BC1454" s="7"/>
      <c r="BD1454" s="7"/>
      <c r="BE1454" s="7"/>
      <c r="BF1454" s="7"/>
    </row>
    <row r="1455" spans="1:58" hidden="1" x14ac:dyDescent="0.25">
      <c r="A1455" s="3" t="s">
        <v>923</v>
      </c>
      <c r="B1455" s="3" t="str">
        <f t="shared" si="528"/>
        <v>RJ</v>
      </c>
      <c r="C1455" s="3" t="s">
        <v>1530</v>
      </c>
      <c r="D1455" s="3">
        <v>5</v>
      </c>
      <c r="E1455" s="11">
        <f t="shared" si="519"/>
        <v>0</v>
      </c>
      <c r="F1455" s="11">
        <f t="shared" si="520"/>
        <v>1</v>
      </c>
      <c r="G1455" s="7">
        <v>23.521836317966482</v>
      </c>
      <c r="H1455" s="11">
        <f t="shared" si="521"/>
        <v>0.47043672635932965</v>
      </c>
      <c r="I1455" s="7">
        <f t="shared" si="522"/>
        <v>-40665300.72263401</v>
      </c>
      <c r="J1455" s="7">
        <v>49128026.189999998</v>
      </c>
      <c r="K1455" s="12">
        <v>0.11</v>
      </c>
      <c r="L1455" s="7">
        <v>-944779.1</v>
      </c>
      <c r="M1455" s="10">
        <f t="shared" si="523"/>
        <v>1.9230959866901993E-2</v>
      </c>
      <c r="N1455" s="12">
        <f t="shared" si="524"/>
        <v>0.129230959866902</v>
      </c>
      <c r="O1455" s="7">
        <f t="shared" si="525"/>
        <v>-2439918.0433580405</v>
      </c>
      <c r="P1455" s="11">
        <f t="shared" si="526"/>
        <v>4.9664483444170723E-2</v>
      </c>
      <c r="Q1455" s="12">
        <f t="shared" si="527"/>
        <v>0.15966448344417072</v>
      </c>
      <c r="R1455" s="12">
        <f t="shared" si="529"/>
        <v>3.0433523577268723E-2</v>
      </c>
      <c r="S1455" s="12">
        <f t="shared" si="530"/>
        <v>0.23549715647560721</v>
      </c>
      <c r="T1455" s="7">
        <f t="shared" si="513"/>
        <v>-76790258.590000004</v>
      </c>
      <c r="U1455" s="7">
        <f t="shared" si="514"/>
        <v>28379060.68</v>
      </c>
      <c r="V1455" s="7">
        <f t="shared" si="514"/>
        <v>101549377.22</v>
      </c>
      <c r="W1455" s="7">
        <f t="shared" si="514"/>
        <v>24338072.199999999</v>
      </c>
      <c r="X1455" s="7">
        <f t="shared" si="514"/>
        <v>20718130.149999999</v>
      </c>
      <c r="Y1455" s="7" t="str">
        <f t="shared" si="515"/>
        <v/>
      </c>
      <c r="Z1455" s="7" t="str">
        <f t="shared" si="516"/>
        <v/>
      </c>
      <c r="AA1455" s="7" t="str">
        <f t="shared" si="517"/>
        <v/>
      </c>
      <c r="AB1455" s="7" t="str">
        <f t="shared" si="517"/>
        <v/>
      </c>
      <c r="AC1455" s="8" t="str">
        <f t="shared" si="518"/>
        <v/>
      </c>
      <c r="AE1455" s="9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>
        <v>21808275.399999999</v>
      </c>
      <c r="AR1455" s="7">
        <v>165904713.62</v>
      </c>
      <c r="AS1455" s="7">
        <v>26074312.870000001</v>
      </c>
      <c r="AT1455" s="7">
        <v>12285093.4</v>
      </c>
      <c r="AU1455" s="7">
        <v>26459365.670000002</v>
      </c>
      <c r="AV1455" s="7">
        <v>195408761.86000001</v>
      </c>
      <c r="AW1455" s="7">
        <v>43750669.869999997</v>
      </c>
      <c r="AX1455" s="7">
        <v>9921969.2100000009</v>
      </c>
      <c r="AY1455" s="7">
        <v>28379060.68</v>
      </c>
      <c r="AZ1455" s="7">
        <v>101549377.22</v>
      </c>
      <c r="BA1455" s="7">
        <v>24338072.199999999</v>
      </c>
      <c r="BB1455" s="7">
        <v>20718130.149999999</v>
      </c>
      <c r="BC1455" s="7"/>
      <c r="BD1455" s="7"/>
      <c r="BE1455" s="7"/>
      <c r="BF1455" s="7"/>
    </row>
    <row r="1456" spans="1:58" hidden="1" x14ac:dyDescent="0.25">
      <c r="A1456" s="3" t="s">
        <v>740</v>
      </c>
      <c r="B1456" s="3" t="str">
        <f t="shared" si="528"/>
        <v>PI</v>
      </c>
      <c r="C1456" s="3" t="s">
        <v>1528</v>
      </c>
      <c r="D1456" s="3">
        <v>6</v>
      </c>
      <c r="E1456" s="11">
        <f t="shared" si="519"/>
        <v>0</v>
      </c>
      <c r="F1456" s="11">
        <f t="shared" si="520"/>
        <v>1</v>
      </c>
      <c r="G1456" s="7">
        <v>19.458092256765802</v>
      </c>
      <c r="H1456" s="11">
        <f t="shared" si="521"/>
        <v>0.38916184513531604</v>
      </c>
      <c r="I1456" s="7">
        <f t="shared" si="522"/>
        <v>-52790345.596054658</v>
      </c>
      <c r="J1456" s="7">
        <v>14613632.93</v>
      </c>
      <c r="K1456" s="12">
        <v>0.11</v>
      </c>
      <c r="L1456" s="7">
        <v>0</v>
      </c>
      <c r="M1456" s="10">
        <f t="shared" si="523"/>
        <v>0</v>
      </c>
      <c r="N1456" s="12">
        <f t="shared" si="524"/>
        <v>0.11</v>
      </c>
      <c r="O1456" s="7">
        <f t="shared" si="525"/>
        <v>-3167420.7357632793</v>
      </c>
      <c r="P1456" s="11">
        <f t="shared" si="526"/>
        <v>0.2167442381326653</v>
      </c>
      <c r="Q1456" s="12">
        <f t="shared" si="527"/>
        <v>0.32674423813266529</v>
      </c>
      <c r="R1456" s="12">
        <f t="shared" si="529"/>
        <v>0.2167442381326653</v>
      </c>
      <c r="S1456" s="12">
        <f t="shared" si="530"/>
        <v>1.9704021648424117</v>
      </c>
      <c r="T1456" s="7">
        <f t="shared" si="513"/>
        <v>-86422803.120000005</v>
      </c>
      <c r="U1456" s="7">
        <f t="shared" si="514"/>
        <v>0</v>
      </c>
      <c r="V1456" s="7">
        <f t="shared" si="514"/>
        <v>86422803.120000005</v>
      </c>
      <c r="W1456" s="7">
        <f t="shared" si="514"/>
        <v>0</v>
      </c>
      <c r="X1456" s="7">
        <f t="shared" si="514"/>
        <v>0</v>
      </c>
      <c r="Y1456" s="7" t="str">
        <f t="shared" si="515"/>
        <v/>
      </c>
      <c r="Z1456" s="7" t="str">
        <f t="shared" si="516"/>
        <v/>
      </c>
      <c r="AA1456" s="7" t="str">
        <f t="shared" si="517"/>
        <v/>
      </c>
      <c r="AB1456" s="7" t="str">
        <f t="shared" si="517"/>
        <v/>
      </c>
      <c r="AC1456" s="8" t="str">
        <f t="shared" si="518"/>
        <v/>
      </c>
      <c r="AE1456" s="9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>
        <v>0</v>
      </c>
      <c r="AZ1456" s="7">
        <v>86422803.120000005</v>
      </c>
      <c r="BA1456" s="7">
        <v>0</v>
      </c>
      <c r="BB1456" s="7">
        <v>0</v>
      </c>
      <c r="BC1456" s="7"/>
      <c r="BD1456" s="7"/>
      <c r="BE1456" s="7"/>
      <c r="BF1456" s="7"/>
    </row>
    <row r="1457" spans="1:58" hidden="1" x14ac:dyDescent="0.25">
      <c r="A1457" s="3" t="s">
        <v>1495</v>
      </c>
      <c r="B1457" s="3" t="str">
        <f t="shared" si="528"/>
        <v>SP</v>
      </c>
      <c r="C1457" s="3" t="s">
        <v>1530</v>
      </c>
      <c r="D1457" s="3">
        <v>6</v>
      </c>
      <c r="E1457" s="11">
        <f t="shared" si="519"/>
        <v>0</v>
      </c>
      <c r="F1457" s="11">
        <f t="shared" si="520"/>
        <v>1</v>
      </c>
      <c r="G1457" s="7">
        <v>15.871393978983448</v>
      </c>
      <c r="H1457" s="11">
        <f t="shared" si="521"/>
        <v>0.31742787957966895</v>
      </c>
      <c r="I1457" s="7">
        <f t="shared" si="522"/>
        <v>-3086518.9260618403</v>
      </c>
      <c r="J1457" s="7">
        <v>11611054.24</v>
      </c>
      <c r="K1457" s="12">
        <v>0.11</v>
      </c>
      <c r="L1457" s="7">
        <v>-348331.63</v>
      </c>
      <c r="M1457" s="10">
        <f t="shared" si="523"/>
        <v>3.0000000241149506E-2</v>
      </c>
      <c r="N1457" s="12">
        <f t="shared" si="524"/>
        <v>0.1400000002411495</v>
      </c>
      <c r="O1457" s="7">
        <f t="shared" si="525"/>
        <v>-185191.13556371041</v>
      </c>
      <c r="P1457" s="11">
        <f t="shared" si="526"/>
        <v>1.5949553910938444E-2</v>
      </c>
      <c r="Q1457" s="12">
        <f t="shared" si="527"/>
        <v>0.12594955391093846</v>
      </c>
      <c r="R1457" s="12">
        <f t="shared" si="529"/>
        <v>-1.4050446330211047E-2</v>
      </c>
      <c r="S1457" s="12">
        <f t="shared" si="530"/>
        <v>-0.10036033075720863</v>
      </c>
      <c r="T1457" s="7">
        <f t="shared" si="513"/>
        <v>-4521894.2200000025</v>
      </c>
      <c r="U1457" s="7">
        <f t="shared" si="514"/>
        <v>32755309.699999999</v>
      </c>
      <c r="V1457" s="7">
        <f t="shared" si="514"/>
        <v>26788329.530000001</v>
      </c>
      <c r="W1457" s="7">
        <f t="shared" si="514"/>
        <v>10488874.390000001</v>
      </c>
      <c r="X1457" s="7">
        <f t="shared" si="514"/>
        <v>0</v>
      </c>
      <c r="Y1457" s="7" t="str">
        <f t="shared" si="515"/>
        <v/>
      </c>
      <c r="Z1457" s="7" t="str">
        <f t="shared" si="516"/>
        <v/>
      </c>
      <c r="AA1457" s="7" t="str">
        <f t="shared" si="517"/>
        <v/>
      </c>
      <c r="AB1457" s="7" t="str">
        <f t="shared" si="517"/>
        <v/>
      </c>
      <c r="AC1457" s="8" t="str">
        <f t="shared" si="518"/>
        <v/>
      </c>
      <c r="AE1457" s="9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>
        <v>22176260.199999999</v>
      </c>
      <c r="AR1457" s="7">
        <v>21203461.210000001</v>
      </c>
      <c r="AS1457" s="7">
        <v>3799899.18</v>
      </c>
      <c r="AT1457" s="7">
        <v>0</v>
      </c>
      <c r="AU1457" s="7">
        <v>25657171.809999999</v>
      </c>
      <c r="AV1457" s="7">
        <v>25770464.300000001</v>
      </c>
      <c r="AW1457" s="7">
        <v>4367457.47</v>
      </c>
      <c r="AX1457" s="7">
        <v>0</v>
      </c>
      <c r="AY1457" s="7">
        <v>32755309.699999999</v>
      </c>
      <c r="AZ1457" s="7">
        <v>26788329.530000001</v>
      </c>
      <c r="BA1457" s="7">
        <v>10488874.390000001</v>
      </c>
      <c r="BB1457" s="7">
        <v>0</v>
      </c>
      <c r="BC1457" s="7"/>
      <c r="BD1457" s="7"/>
      <c r="BE1457" s="7"/>
      <c r="BF1457" s="7"/>
    </row>
    <row r="1458" spans="1:58" hidden="1" x14ac:dyDescent="0.25">
      <c r="A1458" s="3" t="s">
        <v>1496</v>
      </c>
      <c r="B1458" s="3" t="str">
        <f t="shared" si="528"/>
        <v>SP</v>
      </c>
      <c r="C1458" s="3" t="s">
        <v>1530</v>
      </c>
      <c r="D1458" s="3">
        <v>4</v>
      </c>
      <c r="E1458" s="11">
        <f t="shared" si="519"/>
        <v>0</v>
      </c>
      <c r="F1458" s="11">
        <f t="shared" si="520"/>
        <v>1</v>
      </c>
      <c r="G1458" s="7">
        <v>8.9437889517435583</v>
      </c>
      <c r="H1458" s="11">
        <f t="shared" si="521"/>
        <v>0.17887577903487117</v>
      </c>
      <c r="I1458" s="7">
        <f t="shared" si="522"/>
        <v>-264972111.85581923</v>
      </c>
      <c r="J1458" s="7">
        <v>149205704.92285711</v>
      </c>
      <c r="K1458" s="12">
        <v>0.11</v>
      </c>
      <c r="L1458" s="7">
        <v>-2609991.59</v>
      </c>
      <c r="M1458" s="10">
        <f t="shared" si="523"/>
        <v>1.7492572360751402E-2</v>
      </c>
      <c r="N1458" s="12">
        <f t="shared" si="524"/>
        <v>0.1274925723607514</v>
      </c>
      <c r="O1458" s="7">
        <f t="shared" si="525"/>
        <v>-15898326.711349152</v>
      </c>
      <c r="P1458" s="11">
        <f t="shared" si="526"/>
        <v>0.10655307529674529</v>
      </c>
      <c r="Q1458" s="12">
        <f t="shared" si="527"/>
        <v>0.21655307529674528</v>
      </c>
      <c r="R1458" s="12">
        <f t="shared" si="529"/>
        <v>8.9060502935993879E-2</v>
      </c>
      <c r="S1458" s="12">
        <f t="shared" si="530"/>
        <v>0.69855444350114282</v>
      </c>
      <c r="T1458" s="7">
        <f t="shared" si="513"/>
        <v>-322694307.5</v>
      </c>
      <c r="U1458" s="7">
        <f t="shared" si="514"/>
        <v>73663525.930000007</v>
      </c>
      <c r="V1458" s="7">
        <f t="shared" si="514"/>
        <v>348077066.88999999</v>
      </c>
      <c r="W1458" s="7">
        <f t="shared" si="514"/>
        <v>48280766.539999999</v>
      </c>
      <c r="X1458" s="7">
        <f t="shared" si="514"/>
        <v>0</v>
      </c>
      <c r="Y1458" s="7" t="str">
        <f t="shared" si="515"/>
        <v/>
      </c>
      <c r="Z1458" s="7" t="str">
        <f t="shared" si="516"/>
        <v/>
      </c>
      <c r="AA1458" s="7" t="str">
        <f t="shared" si="517"/>
        <v/>
      </c>
      <c r="AB1458" s="7" t="str">
        <f t="shared" si="517"/>
        <v/>
      </c>
      <c r="AC1458" s="8" t="str">
        <f t="shared" si="518"/>
        <v/>
      </c>
      <c r="AE1458" s="9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>
        <v>29700075.789999999</v>
      </c>
      <c r="AR1458" s="7">
        <v>238838391.94</v>
      </c>
      <c r="AS1458" s="7">
        <v>6487575.9400000004</v>
      </c>
      <c r="AT1458" s="7">
        <v>0</v>
      </c>
      <c r="AU1458" s="7">
        <v>46533955.189999998</v>
      </c>
      <c r="AV1458" s="7">
        <v>268107735.24000001</v>
      </c>
      <c r="AW1458" s="7">
        <v>15884972.359999999</v>
      </c>
      <c r="AX1458" s="7">
        <v>0</v>
      </c>
      <c r="AY1458" s="7">
        <v>73663525.930000007</v>
      </c>
      <c r="AZ1458" s="7">
        <v>348077066.88999999</v>
      </c>
      <c r="BA1458" s="7">
        <v>48280766.539999999</v>
      </c>
      <c r="BB1458" s="7">
        <v>0</v>
      </c>
      <c r="BC1458" s="7"/>
      <c r="BD1458" s="7"/>
      <c r="BE1458" s="7"/>
      <c r="BF1458" s="7"/>
    </row>
    <row r="1459" spans="1:58" hidden="1" x14ac:dyDescent="0.25">
      <c r="A1459" s="3" t="s">
        <v>257</v>
      </c>
      <c r="B1459" s="3" t="str">
        <f t="shared" si="528"/>
        <v>GO</v>
      </c>
      <c r="C1459" s="3" t="s">
        <v>1526</v>
      </c>
      <c r="D1459" s="3">
        <v>4</v>
      </c>
      <c r="E1459" s="11">
        <f t="shared" si="519"/>
        <v>0</v>
      </c>
      <c r="F1459" s="11">
        <f t="shared" si="520"/>
        <v>1</v>
      </c>
      <c r="G1459" s="7">
        <v>18.351158253811352</v>
      </c>
      <c r="H1459" s="11">
        <f t="shared" si="521"/>
        <v>0.36702316507622706</v>
      </c>
      <c r="I1459" s="7">
        <f t="shared" si="522"/>
        <v>-170873642.89944211</v>
      </c>
      <c r="J1459" s="7">
        <v>77797269.260000005</v>
      </c>
      <c r="K1459" s="12">
        <v>0.11</v>
      </c>
      <c r="L1459" s="7">
        <v>-132255.35999999999</v>
      </c>
      <c r="M1459" s="10">
        <f t="shared" si="523"/>
        <v>1.7000000290241547E-3</v>
      </c>
      <c r="N1459" s="12">
        <f t="shared" si="524"/>
        <v>0.11170000002902415</v>
      </c>
      <c r="O1459" s="7">
        <f t="shared" si="525"/>
        <v>-10252418.573966525</v>
      </c>
      <c r="P1459" s="11">
        <f t="shared" si="526"/>
        <v>0.13178378459149692</v>
      </c>
      <c r="Q1459" s="12">
        <f t="shared" si="527"/>
        <v>0.24178378459149691</v>
      </c>
      <c r="R1459" s="12">
        <f t="shared" si="529"/>
        <v>0.13008378456247277</v>
      </c>
      <c r="S1459" s="12">
        <f t="shared" si="530"/>
        <v>1.1645817773381535</v>
      </c>
      <c r="T1459" s="7">
        <f t="shared" si="513"/>
        <v>-269952442.92000002</v>
      </c>
      <c r="U1459" s="7">
        <f t="shared" si="514"/>
        <v>95617819.760000005</v>
      </c>
      <c r="V1459" s="7">
        <f t="shared" si="514"/>
        <v>342823885.27999997</v>
      </c>
      <c r="W1459" s="7">
        <f t="shared" si="514"/>
        <v>42174243.539999999</v>
      </c>
      <c r="X1459" s="7">
        <f t="shared" si="514"/>
        <v>19427866.140000001</v>
      </c>
      <c r="Y1459" s="7" t="str">
        <f t="shared" si="515"/>
        <v/>
      </c>
      <c r="Z1459" s="7" t="str">
        <f t="shared" si="516"/>
        <v/>
      </c>
      <c r="AA1459" s="7" t="str">
        <f t="shared" si="517"/>
        <v/>
      </c>
      <c r="AB1459" s="7" t="str">
        <f t="shared" si="517"/>
        <v/>
      </c>
      <c r="AC1459" s="8" t="str">
        <f t="shared" si="518"/>
        <v/>
      </c>
      <c r="AE1459" s="9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>
        <v>61770412.719999999</v>
      </c>
      <c r="AR1459" s="7">
        <v>183417823.34999999</v>
      </c>
      <c r="AS1459" s="7">
        <v>43470825.950000003</v>
      </c>
      <c r="AT1459" s="7">
        <v>0</v>
      </c>
      <c r="AU1459" s="7">
        <v>73499871.640000001</v>
      </c>
      <c r="AV1459" s="7">
        <v>232630651.80000001</v>
      </c>
      <c r="AW1459" s="7">
        <v>21936164.850000001</v>
      </c>
      <c r="AX1459" s="7">
        <v>0</v>
      </c>
      <c r="AY1459" s="7">
        <v>95617819.760000005</v>
      </c>
      <c r="AZ1459" s="7">
        <v>342823885.27999997</v>
      </c>
      <c r="BA1459" s="7">
        <v>42174243.539999999</v>
      </c>
      <c r="BB1459" s="7">
        <v>19427866.140000001</v>
      </c>
      <c r="BC1459" s="7"/>
      <c r="BD1459" s="7"/>
      <c r="BE1459" s="7"/>
      <c r="BF1459" s="7"/>
    </row>
    <row r="1460" spans="1:58" hidden="1" x14ac:dyDescent="0.25">
      <c r="A1460" s="3" t="s">
        <v>106</v>
      </c>
      <c r="B1460" s="3" t="str">
        <f t="shared" si="528"/>
        <v>ES</v>
      </c>
      <c r="C1460" s="3" t="s">
        <v>1530</v>
      </c>
      <c r="D1460" s="3">
        <v>6</v>
      </c>
      <c r="E1460" s="11">
        <f t="shared" si="519"/>
        <v>0.16957172682479579</v>
      </c>
      <c r="F1460" s="11">
        <f t="shared" si="520"/>
        <v>0.83042827317520418</v>
      </c>
      <c r="G1460" s="7">
        <v>19.395922806252514</v>
      </c>
      <c r="H1460" s="11">
        <f t="shared" si="521"/>
        <v>0.32213845365271676</v>
      </c>
      <c r="I1460" s="7">
        <f t="shared" si="522"/>
        <v>-29393748.10028334</v>
      </c>
      <c r="J1460" s="7">
        <v>11286621.130000001</v>
      </c>
      <c r="K1460" s="12">
        <v>0.11</v>
      </c>
      <c r="L1460" s="7">
        <v>-1861163.82</v>
      </c>
      <c r="M1460" s="10">
        <f t="shared" si="523"/>
        <v>0.16489999961573973</v>
      </c>
      <c r="N1460" s="12">
        <f t="shared" si="524"/>
        <v>0.27489999961573974</v>
      </c>
      <c r="O1460" s="7">
        <f t="shared" si="525"/>
        <v>-1763624.8860170003</v>
      </c>
      <c r="P1460" s="11">
        <f t="shared" si="526"/>
        <v>0.1562580036756315</v>
      </c>
      <c r="Q1460" s="12">
        <f t="shared" si="527"/>
        <v>0.26625800367563152</v>
      </c>
      <c r="R1460" s="12">
        <f t="shared" si="529"/>
        <v>-8.6419959401082269E-3</v>
      </c>
      <c r="S1460" s="12">
        <f t="shared" si="530"/>
        <v>-3.1436871415744472E-2</v>
      </c>
      <c r="T1460" s="7">
        <f t="shared" si="513"/>
        <v>-43362465.770000003</v>
      </c>
      <c r="U1460" s="7">
        <f t="shared" si="514"/>
        <v>21178114.809999999</v>
      </c>
      <c r="V1460" s="7">
        <f t="shared" si="514"/>
        <v>36009417.57</v>
      </c>
      <c r="W1460" s="7">
        <f t="shared" si="514"/>
        <v>30930710.59</v>
      </c>
      <c r="X1460" s="7">
        <f t="shared" si="514"/>
        <v>2399547.58</v>
      </c>
      <c r="Y1460" s="7" t="str">
        <f t="shared" si="515"/>
        <v/>
      </c>
      <c r="Z1460" s="7" t="str">
        <f t="shared" si="516"/>
        <v/>
      </c>
      <c r="AA1460" s="7" t="str">
        <f t="shared" si="517"/>
        <v/>
      </c>
      <c r="AB1460" s="7" t="str">
        <f t="shared" si="517"/>
        <v/>
      </c>
      <c r="AC1460" s="8" t="str">
        <f t="shared" si="518"/>
        <v/>
      </c>
      <c r="AE1460" s="9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>
        <v>14228281.939999999</v>
      </c>
      <c r="AR1460" s="7">
        <v>28502733.379999999</v>
      </c>
      <c r="AS1460" s="7">
        <v>19833630.609999999</v>
      </c>
      <c r="AT1460" s="7">
        <v>0</v>
      </c>
      <c r="AU1460" s="7">
        <v>15490308.83</v>
      </c>
      <c r="AV1460" s="7">
        <v>31501634.27</v>
      </c>
      <c r="AW1460" s="7">
        <v>25701600.82</v>
      </c>
      <c r="AX1460" s="7">
        <v>1798395.88</v>
      </c>
      <c r="AY1460" s="7">
        <v>21178114.809999999</v>
      </c>
      <c r="AZ1460" s="7">
        <v>36009417.57</v>
      </c>
      <c r="BA1460" s="7">
        <v>30930710.59</v>
      </c>
      <c r="BB1460" s="7">
        <v>2399547.58</v>
      </c>
      <c r="BC1460" s="7"/>
      <c r="BD1460" s="7"/>
      <c r="BE1460" s="7"/>
      <c r="BF1460" s="7"/>
    </row>
    <row r="1461" spans="1:58" hidden="1" x14ac:dyDescent="0.25">
      <c r="A1461" s="3" t="s">
        <v>277</v>
      </c>
      <c r="B1461" s="3" t="str">
        <f t="shared" si="528"/>
        <v>MA</v>
      </c>
      <c r="C1461" s="3" t="s">
        <v>1528</v>
      </c>
      <c r="D1461" s="3">
        <v>6</v>
      </c>
      <c r="E1461" s="11">
        <f t="shared" si="519"/>
        <v>0.43081266408863272</v>
      </c>
      <c r="F1461" s="11">
        <f t="shared" si="520"/>
        <v>0.56918733591136728</v>
      </c>
      <c r="G1461" s="7">
        <v>45.961893121366273</v>
      </c>
      <c r="H1461" s="11">
        <f t="shared" si="521"/>
        <v>0.5232185499838693</v>
      </c>
      <c r="I1461" s="7">
        <f t="shared" si="522"/>
        <v>-51861421.644106448</v>
      </c>
      <c r="J1461" s="7">
        <v>31109343.210000001</v>
      </c>
      <c r="K1461" s="12">
        <v>0.19649999999999998</v>
      </c>
      <c r="L1461" s="7">
        <v>-5652567.6600000001</v>
      </c>
      <c r="M1461" s="10">
        <f t="shared" si="523"/>
        <v>0.18169999995959413</v>
      </c>
      <c r="N1461" s="12">
        <f t="shared" si="524"/>
        <v>0.37819999995959408</v>
      </c>
      <c r="O1461" s="7">
        <f t="shared" si="525"/>
        <v>-3111685.2986463867</v>
      </c>
      <c r="P1461" s="11">
        <f t="shared" si="526"/>
        <v>0.10002413993896681</v>
      </c>
      <c r="Q1461" s="12">
        <f t="shared" si="527"/>
        <v>0.29652413993896676</v>
      </c>
      <c r="R1461" s="12">
        <f t="shared" si="529"/>
        <v>-8.1675860020627322E-2</v>
      </c>
      <c r="S1461" s="12">
        <f t="shared" si="530"/>
        <v>-0.21595943952763974</v>
      </c>
      <c r="T1461" s="7">
        <f t="shared" si="513"/>
        <v>-108773992.03</v>
      </c>
      <c r="U1461" s="7">
        <f t="shared" si="514"/>
        <v>6272327.3899999997</v>
      </c>
      <c r="V1461" s="7">
        <f t="shared" si="514"/>
        <v>61912778.740000002</v>
      </c>
      <c r="W1461" s="7">
        <f t="shared" si="514"/>
        <v>55206431.520000003</v>
      </c>
      <c r="X1461" s="7">
        <f t="shared" si="514"/>
        <v>2072890.84</v>
      </c>
      <c r="Y1461" s="7" t="str">
        <f t="shared" si="515"/>
        <v/>
      </c>
      <c r="Z1461" s="7" t="str">
        <f t="shared" si="516"/>
        <v/>
      </c>
      <c r="AA1461" s="7" t="str">
        <f t="shared" si="517"/>
        <v/>
      </c>
      <c r="AB1461" s="7" t="str">
        <f t="shared" si="517"/>
        <v/>
      </c>
      <c r="AC1461" s="8" t="str">
        <f t="shared" si="518"/>
        <v/>
      </c>
      <c r="AE1461" s="9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>
        <v>3996859.19</v>
      </c>
      <c r="AR1461" s="7">
        <v>97029446.680000007</v>
      </c>
      <c r="AS1461" s="7">
        <v>47829189.159999996</v>
      </c>
      <c r="AT1461" s="7">
        <v>0</v>
      </c>
      <c r="AU1461" s="7">
        <v>6272327.3899999997</v>
      </c>
      <c r="AV1461" s="7">
        <v>61912778.740000002</v>
      </c>
      <c r="AW1461" s="7">
        <v>55206431.520000003</v>
      </c>
      <c r="AX1461" s="7">
        <v>2072890.84</v>
      </c>
      <c r="AY1461" s="7"/>
      <c r="AZ1461" s="7"/>
      <c r="BA1461" s="7"/>
      <c r="BB1461" s="7"/>
      <c r="BC1461" s="7"/>
      <c r="BD1461" s="7"/>
      <c r="BE1461" s="7"/>
      <c r="BF1461" s="7"/>
    </row>
    <row r="1462" spans="1:58" hidden="1" x14ac:dyDescent="0.25">
      <c r="A1462" s="3" t="s">
        <v>258</v>
      </c>
      <c r="B1462" s="3" t="str">
        <f t="shared" si="528"/>
        <v>GO</v>
      </c>
      <c r="C1462" s="3" t="s">
        <v>1526</v>
      </c>
      <c r="D1462" s="3">
        <v>7</v>
      </c>
      <c r="E1462" s="11">
        <f t="shared" si="519"/>
        <v>0.26596621491155498</v>
      </c>
      <c r="F1462" s="11">
        <f t="shared" si="520"/>
        <v>0.73403378508844508</v>
      </c>
      <c r="G1462" s="7">
        <v>18.483904988658907</v>
      </c>
      <c r="H1462" s="11">
        <f t="shared" si="521"/>
        <v>0.2713562148408098</v>
      </c>
      <c r="I1462" s="7">
        <f t="shared" si="522"/>
        <v>-13654166.046465507</v>
      </c>
      <c r="J1462" s="7">
        <v>2126348.25</v>
      </c>
      <c r="K1462" s="12">
        <v>0.1434</v>
      </c>
      <c r="L1462" s="7">
        <v>-159063.54</v>
      </c>
      <c r="M1462" s="10">
        <f t="shared" si="523"/>
        <v>7.4805968401460116E-2</v>
      </c>
      <c r="N1462" s="12">
        <f t="shared" si="524"/>
        <v>0.21820596840146012</v>
      </c>
      <c r="O1462" s="7">
        <f t="shared" si="525"/>
        <v>-819249.96278793039</v>
      </c>
      <c r="P1462" s="11">
        <f t="shared" si="526"/>
        <v>0.38528494228917132</v>
      </c>
      <c r="Q1462" s="12">
        <f t="shared" si="527"/>
        <v>0.52868494228917129</v>
      </c>
      <c r="R1462" s="12">
        <f t="shared" si="529"/>
        <v>0.31047897388771117</v>
      </c>
      <c r="S1462" s="12">
        <f t="shared" si="530"/>
        <v>1.4228711348375458</v>
      </c>
      <c r="T1462" s="7">
        <f t="shared" si="513"/>
        <v>-18739151.18</v>
      </c>
      <c r="U1462" s="7">
        <f t="shared" si="514"/>
        <v>2141980.0299999998</v>
      </c>
      <c r="V1462" s="7">
        <f t="shared" si="514"/>
        <v>13755170.07</v>
      </c>
      <c r="W1462" s="7">
        <f t="shared" si="514"/>
        <v>10707673.779999999</v>
      </c>
      <c r="X1462" s="7">
        <f t="shared" si="514"/>
        <v>3581712.64</v>
      </c>
      <c r="Y1462" s="7" t="str">
        <f t="shared" si="515"/>
        <v/>
      </c>
      <c r="Z1462" s="7" t="str">
        <f t="shared" si="516"/>
        <v/>
      </c>
      <c r="AA1462" s="7" t="str">
        <f t="shared" si="517"/>
        <v/>
      </c>
      <c r="AB1462" s="7" t="str">
        <f t="shared" si="517"/>
        <v/>
      </c>
      <c r="AC1462" s="8" t="str">
        <f t="shared" si="518"/>
        <v/>
      </c>
      <c r="AE1462" s="9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>
        <v>0</v>
      </c>
      <c r="AR1462" s="7">
        <v>8851861.9000000004</v>
      </c>
      <c r="AS1462" s="7">
        <v>7569284.9299999997</v>
      </c>
      <c r="AT1462" s="7">
        <v>1861561.98</v>
      </c>
      <c r="AU1462" s="7">
        <v>445.28</v>
      </c>
      <c r="AV1462" s="7">
        <v>13483474.43</v>
      </c>
      <c r="AW1462" s="7">
        <v>8820547.6600000001</v>
      </c>
      <c r="AX1462" s="7">
        <v>3584289.84</v>
      </c>
      <c r="AY1462" s="7">
        <v>2141980.0299999998</v>
      </c>
      <c r="AZ1462" s="7">
        <v>13755170.07</v>
      </c>
      <c r="BA1462" s="7">
        <v>10707673.779999999</v>
      </c>
      <c r="BB1462" s="7">
        <v>3581712.64</v>
      </c>
      <c r="BC1462" s="7"/>
      <c r="BD1462" s="7"/>
      <c r="BE1462" s="7"/>
      <c r="BF1462" s="7"/>
    </row>
    <row r="1463" spans="1:58" hidden="1" x14ac:dyDescent="0.25">
      <c r="A1463" s="3" t="s">
        <v>924</v>
      </c>
      <c r="B1463" s="3" t="str">
        <f t="shared" si="528"/>
        <v>RJ</v>
      </c>
      <c r="C1463" s="3" t="s">
        <v>1530</v>
      </c>
      <c r="D1463" s="3">
        <v>7</v>
      </c>
      <c r="E1463" s="11">
        <f t="shared" si="519"/>
        <v>0</v>
      </c>
      <c r="F1463" s="11">
        <f t="shared" si="520"/>
        <v>1</v>
      </c>
      <c r="G1463" s="7">
        <v>25.559944797425597</v>
      </c>
      <c r="H1463" s="11">
        <f t="shared" si="521"/>
        <v>0.51119889594851198</v>
      </c>
      <c r="I1463" s="7">
        <f t="shared" si="522"/>
        <v>-29967910.49075681</v>
      </c>
      <c r="J1463" s="7">
        <v>15709679.622857142</v>
      </c>
      <c r="K1463" s="12">
        <v>0.13</v>
      </c>
      <c r="L1463" s="7">
        <v>-1661076.52</v>
      </c>
      <c r="M1463" s="10">
        <f t="shared" si="523"/>
        <v>0.10573586221218544</v>
      </c>
      <c r="N1463" s="12">
        <f t="shared" si="524"/>
        <v>0.23573586221218545</v>
      </c>
      <c r="O1463" s="7">
        <f t="shared" si="525"/>
        <v>-1798074.6294454085</v>
      </c>
      <c r="P1463" s="11">
        <f t="shared" si="526"/>
        <v>0.11445647986539843</v>
      </c>
      <c r="Q1463" s="12">
        <f t="shared" si="527"/>
        <v>0.24445647986539842</v>
      </c>
      <c r="R1463" s="12">
        <f t="shared" si="529"/>
        <v>8.7206176532129698E-3</v>
      </c>
      <c r="S1463" s="12">
        <f t="shared" si="530"/>
        <v>3.6993173509440647E-2</v>
      </c>
      <c r="T1463" s="7">
        <f t="shared" si="513"/>
        <v>-61309007.36999999</v>
      </c>
      <c r="U1463" s="7">
        <f t="shared" si="514"/>
        <v>40970289.850000001</v>
      </c>
      <c r="V1463" s="7">
        <f t="shared" si="514"/>
        <v>68500278.069999993</v>
      </c>
      <c r="W1463" s="7">
        <f t="shared" si="514"/>
        <v>37848317.899999999</v>
      </c>
      <c r="X1463" s="7">
        <f t="shared" si="514"/>
        <v>4069298.75</v>
      </c>
      <c r="Y1463" s="7" t="str">
        <f t="shared" si="515"/>
        <v/>
      </c>
      <c r="Z1463" s="7" t="str">
        <f t="shared" si="516"/>
        <v/>
      </c>
      <c r="AA1463" s="7" t="str">
        <f t="shared" si="517"/>
        <v/>
      </c>
      <c r="AB1463" s="7" t="str">
        <f t="shared" si="517"/>
        <v/>
      </c>
      <c r="AC1463" s="8" t="str">
        <f t="shared" si="518"/>
        <v/>
      </c>
      <c r="AE1463" s="9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>
        <v>27828136.879999999</v>
      </c>
      <c r="AR1463" s="7">
        <v>57943170.759999998</v>
      </c>
      <c r="AS1463" s="7">
        <v>16975448.309999999</v>
      </c>
      <c r="AT1463" s="7">
        <v>3428846.31</v>
      </c>
      <c r="AU1463" s="7">
        <v>33173618.440000001</v>
      </c>
      <c r="AV1463" s="7">
        <v>58377617.869999997</v>
      </c>
      <c r="AW1463" s="7">
        <v>29572027.960000001</v>
      </c>
      <c r="AX1463" s="7">
        <v>4587698.55</v>
      </c>
      <c r="AY1463" s="7">
        <v>40970289.850000001</v>
      </c>
      <c r="AZ1463" s="7">
        <v>68500278.069999993</v>
      </c>
      <c r="BA1463" s="7">
        <v>37848317.899999999</v>
      </c>
      <c r="BB1463" s="7">
        <v>4069298.75</v>
      </c>
      <c r="BC1463" s="7"/>
      <c r="BD1463" s="7"/>
      <c r="BE1463" s="7"/>
      <c r="BF1463" s="7"/>
    </row>
    <row r="1464" spans="1:58" hidden="1" x14ac:dyDescent="0.25">
      <c r="A1464" s="3" t="s">
        <v>448</v>
      </c>
      <c r="B1464" s="3" t="str">
        <f t="shared" si="528"/>
        <v>MG</v>
      </c>
      <c r="C1464" s="3" t="s">
        <v>1530</v>
      </c>
      <c r="D1464" s="3">
        <v>6</v>
      </c>
      <c r="E1464" s="11">
        <f t="shared" si="519"/>
        <v>0</v>
      </c>
      <c r="F1464" s="11">
        <f t="shared" si="520"/>
        <v>1</v>
      </c>
      <c r="G1464" s="7">
        <v>8.3084885484115087</v>
      </c>
      <c r="H1464" s="11">
        <f t="shared" si="521"/>
        <v>0.16616977096823018</v>
      </c>
      <c r="I1464" s="7">
        <f t="shared" si="522"/>
        <v>-35068356.717822619</v>
      </c>
      <c r="J1464" s="7">
        <v>17179418.920000002</v>
      </c>
      <c r="K1464" s="12">
        <v>0.16</v>
      </c>
      <c r="L1464" s="7">
        <v>-343588.05</v>
      </c>
      <c r="M1464" s="10">
        <f t="shared" si="523"/>
        <v>1.9999980884103149E-2</v>
      </c>
      <c r="N1464" s="12">
        <f t="shared" si="524"/>
        <v>0.17999998088410316</v>
      </c>
      <c r="O1464" s="7">
        <f t="shared" si="525"/>
        <v>-2104101.4030693569</v>
      </c>
      <c r="P1464" s="11">
        <f t="shared" si="526"/>
        <v>0.12247803100137433</v>
      </c>
      <c r="Q1464" s="12">
        <f t="shared" si="527"/>
        <v>0.28247803100137436</v>
      </c>
      <c r="R1464" s="12">
        <f t="shared" si="529"/>
        <v>0.10247805011727121</v>
      </c>
      <c r="S1464" s="12">
        <f t="shared" si="530"/>
        <v>0.56932256111323643</v>
      </c>
      <c r="T1464" s="7">
        <f t="shared" si="513"/>
        <v>-42056950.559999995</v>
      </c>
      <c r="U1464" s="7">
        <f t="shared" si="514"/>
        <v>37771928.240000002</v>
      </c>
      <c r="V1464" s="7">
        <f t="shared" si="514"/>
        <v>53934042.189999998</v>
      </c>
      <c r="W1464" s="7">
        <f t="shared" si="514"/>
        <v>25894836.609999999</v>
      </c>
      <c r="X1464" s="7">
        <f t="shared" si="514"/>
        <v>0</v>
      </c>
      <c r="Y1464" s="7" t="str">
        <f t="shared" si="515"/>
        <v/>
      </c>
      <c r="Z1464" s="7" t="str">
        <f t="shared" si="516"/>
        <v/>
      </c>
      <c r="AA1464" s="7" t="str">
        <f t="shared" si="517"/>
        <v/>
      </c>
      <c r="AB1464" s="7" t="str">
        <f t="shared" si="517"/>
        <v/>
      </c>
      <c r="AC1464" s="8" t="str">
        <f t="shared" si="518"/>
        <v/>
      </c>
      <c r="AE1464" s="9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>
        <v>26518335.260000002</v>
      </c>
      <c r="AR1464" s="7">
        <v>51016233.049999997</v>
      </c>
      <c r="AS1464" s="7">
        <v>16108388.5</v>
      </c>
      <c r="AT1464" s="7">
        <v>0</v>
      </c>
      <c r="AU1464" s="7">
        <v>28158997.789999999</v>
      </c>
      <c r="AV1464" s="7">
        <v>50064948.740000002</v>
      </c>
      <c r="AW1464" s="7">
        <v>21078423.239999998</v>
      </c>
      <c r="AX1464" s="7">
        <v>0</v>
      </c>
      <c r="AY1464" s="7">
        <v>37771928.240000002</v>
      </c>
      <c r="AZ1464" s="7">
        <v>53934042.189999998</v>
      </c>
      <c r="BA1464" s="7">
        <v>25894836.609999999</v>
      </c>
      <c r="BB1464" s="7">
        <v>0</v>
      </c>
      <c r="BC1464" s="7"/>
      <c r="BD1464" s="7"/>
      <c r="BE1464" s="7"/>
      <c r="BF1464" s="7"/>
    </row>
    <row r="1465" spans="1:58" x14ac:dyDescent="0.25">
      <c r="A1465" s="3" t="s">
        <v>527</v>
      </c>
      <c r="B1465" s="3" t="str">
        <f t="shared" si="528"/>
        <v>MT</v>
      </c>
      <c r="C1465" s="3" t="s">
        <v>1526</v>
      </c>
      <c r="D1465" s="3">
        <v>4</v>
      </c>
      <c r="E1465" s="11">
        <f t="shared" si="519"/>
        <v>5.9605759140223903E-2</v>
      </c>
      <c r="F1465" s="11">
        <f t="shared" si="520"/>
        <v>0.94039424085977608</v>
      </c>
      <c r="G1465" s="7">
        <v>18.973967384604858</v>
      </c>
      <c r="H1465" s="11">
        <f t="shared" si="521"/>
        <v>0.35686019309487271</v>
      </c>
      <c r="I1465" s="7">
        <f t="shared" si="522"/>
        <v>-181618777.02612284</v>
      </c>
      <c r="J1465" s="7">
        <v>114970236.52285716</v>
      </c>
      <c r="K1465" s="12">
        <v>0.11</v>
      </c>
      <c r="L1465" s="7">
        <v>-8285423.6399999997</v>
      </c>
      <c r="M1465" s="10">
        <f t="shared" si="523"/>
        <v>7.2065813645193114E-2</v>
      </c>
      <c r="N1465" s="12">
        <f t="shared" si="524"/>
        <v>0.18206581364519311</v>
      </c>
      <c r="O1465" s="7">
        <f t="shared" si="525"/>
        <v>-10897126.62156737</v>
      </c>
      <c r="P1465" s="11">
        <f t="shared" si="526"/>
        <v>9.4782153635049007E-2</v>
      </c>
      <c r="Q1465" s="12">
        <f t="shared" si="527"/>
        <v>0.20478215363504901</v>
      </c>
      <c r="R1465" s="12">
        <f t="shared" si="529"/>
        <v>2.2716339989855894E-2</v>
      </c>
      <c r="S1465" s="12">
        <f t="shared" si="530"/>
        <v>0.12476993640401446</v>
      </c>
      <c r="T1465" s="7">
        <f t="shared" si="513"/>
        <v>-282393929.09000003</v>
      </c>
      <c r="U1465" s="7">
        <f t="shared" si="514"/>
        <v>130021935.2</v>
      </c>
      <c r="V1465" s="7">
        <f t="shared" si="514"/>
        <v>265561624.56999999</v>
      </c>
      <c r="W1465" s="7">
        <f t="shared" si="514"/>
        <v>168990705.80000001</v>
      </c>
      <c r="X1465" s="7">
        <f t="shared" si="514"/>
        <v>22136466.079999998</v>
      </c>
      <c r="Y1465" s="7" t="str">
        <f t="shared" si="515"/>
        <v/>
      </c>
      <c r="Z1465" s="7" t="str">
        <f t="shared" si="516"/>
        <v/>
      </c>
      <c r="AA1465" s="7" t="str">
        <f t="shared" si="517"/>
        <v/>
      </c>
      <c r="AB1465" s="7" t="str">
        <f t="shared" si="517"/>
        <v/>
      </c>
      <c r="AC1465" s="8" t="str">
        <f t="shared" si="518"/>
        <v/>
      </c>
      <c r="AE1465" s="9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>
        <v>80241755.730000004</v>
      </c>
      <c r="AR1465" s="7">
        <v>186367010.81</v>
      </c>
      <c r="AS1465" s="7">
        <v>97521225.019999996</v>
      </c>
      <c r="AT1465" s="7">
        <v>28049597.600000001</v>
      </c>
      <c r="AU1465" s="7">
        <v>104313331.64</v>
      </c>
      <c r="AV1465" s="7">
        <v>224602428.16999999</v>
      </c>
      <c r="AW1465" s="7">
        <v>122174013.36</v>
      </c>
      <c r="AX1465" s="7">
        <v>25093031.84</v>
      </c>
      <c r="AY1465" s="7">
        <v>130021935.2</v>
      </c>
      <c r="AZ1465" s="7">
        <v>265561624.56999999</v>
      </c>
      <c r="BA1465" s="7">
        <v>168990705.80000001</v>
      </c>
      <c r="BB1465" s="7">
        <v>22136466.079999998</v>
      </c>
      <c r="BC1465" s="7"/>
      <c r="BD1465" s="7"/>
      <c r="BE1465" s="7"/>
      <c r="BF1465" s="7"/>
    </row>
    <row r="1466" spans="1:58" hidden="1" x14ac:dyDescent="0.25">
      <c r="A1466" s="3" t="s">
        <v>56</v>
      </c>
      <c r="B1466" s="3" t="str">
        <f t="shared" si="528"/>
        <v>BA</v>
      </c>
      <c r="C1466" s="3" t="s">
        <v>1528</v>
      </c>
      <c r="D1466" s="3">
        <v>6</v>
      </c>
      <c r="E1466" s="11">
        <f t="shared" si="519"/>
        <v>0</v>
      </c>
      <c r="F1466" s="11">
        <f t="shared" si="520"/>
        <v>1</v>
      </c>
      <c r="G1466" s="7">
        <v>53.454602711792418</v>
      </c>
      <c r="H1466" s="11">
        <f t="shared" si="521"/>
        <v>1.0690920542358484</v>
      </c>
      <c r="I1466" s="7">
        <f t="shared" si="522"/>
        <v>1394357.2526714241</v>
      </c>
      <c r="J1466" s="7">
        <v>10557058.748571428</v>
      </c>
      <c r="K1466" s="12">
        <v>0.1358</v>
      </c>
      <c r="L1466" s="7">
        <v>0</v>
      </c>
      <c r="M1466" s="10">
        <f t="shared" si="523"/>
        <v>0</v>
      </c>
      <c r="N1466" s="12">
        <f t="shared" si="524"/>
        <v>0.1358</v>
      </c>
      <c r="O1466" s="7">
        <f t="shared" si="525"/>
        <v>83661.435160285444</v>
      </c>
      <c r="P1466" s="11">
        <f t="shared" si="526"/>
        <v>-7.9246916354999385E-3</v>
      </c>
      <c r="Q1466" s="12">
        <f t="shared" si="527"/>
        <v>0.12787530836450006</v>
      </c>
      <c r="R1466" s="12">
        <f t="shared" si="529"/>
        <v>-7.9246916354999419E-3</v>
      </c>
      <c r="S1466" s="12">
        <f t="shared" si="530"/>
        <v>-5.8355608508836143E-2</v>
      </c>
      <c r="T1466" s="7">
        <f t="shared" si="513"/>
        <v>-20181152.060000002</v>
      </c>
      <c r="U1466" s="7">
        <f t="shared" si="514"/>
        <v>20220169.57</v>
      </c>
      <c r="V1466" s="7">
        <f t="shared" si="514"/>
        <v>34107108.280000001</v>
      </c>
      <c r="W1466" s="7">
        <f t="shared" si="514"/>
        <v>7299664.5499999998</v>
      </c>
      <c r="X1466" s="7">
        <f t="shared" si="514"/>
        <v>1005451.2</v>
      </c>
      <c r="Y1466" s="7" t="str">
        <f t="shared" si="515"/>
        <v/>
      </c>
      <c r="Z1466" s="7" t="str">
        <f t="shared" si="516"/>
        <v/>
      </c>
      <c r="AA1466" s="7" t="str">
        <f t="shared" si="517"/>
        <v/>
      </c>
      <c r="AB1466" s="7" t="str">
        <f t="shared" si="517"/>
        <v/>
      </c>
      <c r="AC1466" s="8" t="str">
        <f t="shared" si="518"/>
        <v/>
      </c>
      <c r="AE1466" s="9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>
        <v>20220169.57</v>
      </c>
      <c r="AV1466" s="7">
        <v>34107108.280000001</v>
      </c>
      <c r="AW1466" s="7">
        <v>7299664.5499999998</v>
      </c>
      <c r="AX1466" s="7">
        <v>1005451.2</v>
      </c>
      <c r="AY1466" s="7"/>
      <c r="AZ1466" s="7"/>
      <c r="BA1466" s="7"/>
      <c r="BB1466" s="7"/>
      <c r="BC1466" s="7"/>
      <c r="BD1466" s="7"/>
      <c r="BE1466" s="7"/>
      <c r="BF1466" s="7"/>
    </row>
    <row r="1467" spans="1:58" hidden="1" x14ac:dyDescent="0.25">
      <c r="A1467" s="3" t="s">
        <v>925</v>
      </c>
      <c r="B1467" s="3" t="str">
        <f t="shared" si="528"/>
        <v>RJ</v>
      </c>
      <c r="C1467" s="3" t="s">
        <v>1530</v>
      </c>
      <c r="D1467" s="3">
        <v>6</v>
      </c>
      <c r="E1467" s="11">
        <f t="shared" si="519"/>
        <v>0</v>
      </c>
      <c r="F1467" s="11">
        <f t="shared" si="520"/>
        <v>1</v>
      </c>
      <c r="G1467" s="7">
        <v>50.651200866444398</v>
      </c>
      <c r="H1467" s="11">
        <f t="shared" si="521"/>
        <v>1.013024017328888</v>
      </c>
      <c r="I1467" s="7">
        <f t="shared" si="522"/>
        <v>502867.74156672752</v>
      </c>
      <c r="J1467" s="7">
        <v>34735155.216000006</v>
      </c>
      <c r="K1467" s="12">
        <v>0.11</v>
      </c>
      <c r="L1467" s="7">
        <v>-983104.71</v>
      </c>
      <c r="M1467" s="10">
        <f t="shared" si="523"/>
        <v>2.8302873670394708E-2</v>
      </c>
      <c r="N1467" s="12">
        <f t="shared" si="524"/>
        <v>0.1383028736703947</v>
      </c>
      <c r="O1467" s="7">
        <f t="shared" si="525"/>
        <v>30172.064494003651</v>
      </c>
      <c r="P1467" s="11">
        <f t="shared" si="526"/>
        <v>-8.6863191790504898E-4</v>
      </c>
      <c r="Q1467" s="12">
        <f t="shared" si="527"/>
        <v>0.10913136808209495</v>
      </c>
      <c r="R1467" s="12">
        <f t="shared" si="529"/>
        <v>-2.9171505588299756E-2</v>
      </c>
      <c r="S1467" s="12">
        <f t="shared" si="530"/>
        <v>-0.21092479725202018</v>
      </c>
      <c r="T1467" s="7">
        <f t="shared" si="513"/>
        <v>-38610801.020000003</v>
      </c>
      <c r="U1467" s="7">
        <f t="shared" si="514"/>
        <v>65035142.32</v>
      </c>
      <c r="V1467" s="7">
        <f t="shared" si="514"/>
        <v>49528102.810000002</v>
      </c>
      <c r="W1467" s="7">
        <f t="shared" si="514"/>
        <v>57844630.460000001</v>
      </c>
      <c r="X1467" s="7">
        <f t="shared" ref="X1467:X1502" si="531">IF(SUM($BC1467:$BF1467)&lt;&gt;0,BF1467,IF(SUM($AY1467:$BB1467)&lt;&gt;0,BB1467,IF(SUM($AU1467:$AX1467)&lt;&gt;0,AX1467,IF(SUM($AQ1467:$AT1467)&lt;&gt;0,AT1467,""))))</f>
        <v>3726789.93</v>
      </c>
      <c r="Y1467" s="7" t="str">
        <f t="shared" si="515"/>
        <v/>
      </c>
      <c r="Z1467" s="7" t="str">
        <f t="shared" si="516"/>
        <v/>
      </c>
      <c r="AA1467" s="7" t="str">
        <f t="shared" si="517"/>
        <v/>
      </c>
      <c r="AB1467" s="7" t="str">
        <f t="shared" si="517"/>
        <v/>
      </c>
      <c r="AC1467" s="8" t="str">
        <f t="shared" si="518"/>
        <v/>
      </c>
      <c r="AE1467" s="9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>
        <v>42272834.619999997</v>
      </c>
      <c r="AR1467" s="7">
        <v>64690462.539999999</v>
      </c>
      <c r="AS1467" s="7">
        <v>23803769.739999998</v>
      </c>
      <c r="AT1467" s="7">
        <v>3237488.44</v>
      </c>
      <c r="AU1467" s="7">
        <v>51418372.390000001</v>
      </c>
      <c r="AV1467" s="7">
        <v>85091532.859999999</v>
      </c>
      <c r="AW1467" s="7">
        <v>31118792.5</v>
      </c>
      <c r="AX1467" s="7">
        <v>7902048.2400000002</v>
      </c>
      <c r="AY1467" s="7">
        <v>65035142.32</v>
      </c>
      <c r="AZ1467" s="7">
        <v>49528102.810000002</v>
      </c>
      <c r="BA1467" s="7">
        <v>57844630.460000001</v>
      </c>
      <c r="BB1467" s="7">
        <v>3726789.93</v>
      </c>
      <c r="BC1467" s="7"/>
      <c r="BD1467" s="7"/>
      <c r="BE1467" s="7"/>
      <c r="BF1467" s="7"/>
    </row>
    <row r="1468" spans="1:58" hidden="1" x14ac:dyDescent="0.25">
      <c r="A1468" s="3" t="s">
        <v>1254</v>
      </c>
      <c r="B1468" s="3" t="str">
        <f t="shared" si="528"/>
        <v>RS</v>
      </c>
      <c r="C1468" s="3" t="s">
        <v>1529</v>
      </c>
      <c r="D1468" s="3">
        <v>5</v>
      </c>
      <c r="E1468" s="11">
        <f t="shared" si="519"/>
        <v>0</v>
      </c>
      <c r="F1468" s="11">
        <f t="shared" si="520"/>
        <v>1</v>
      </c>
      <c r="G1468" s="7">
        <v>12.385981061728353</v>
      </c>
      <c r="H1468" s="11">
        <f t="shared" si="521"/>
        <v>0.24771962123456706</v>
      </c>
      <c r="I1468" s="7">
        <f t="shared" si="522"/>
        <v>-159808166.79542705</v>
      </c>
      <c r="J1468" s="7">
        <v>50416109.729999997</v>
      </c>
      <c r="K1468" s="12">
        <v>0.115</v>
      </c>
      <c r="L1468" s="7">
        <v>-10562174.99</v>
      </c>
      <c r="M1468" s="10">
        <f t="shared" si="523"/>
        <v>0.20950000003104169</v>
      </c>
      <c r="N1468" s="12">
        <f t="shared" si="524"/>
        <v>0.32450000003104168</v>
      </c>
      <c r="O1468" s="7">
        <f t="shared" si="525"/>
        <v>-9588490.0077256225</v>
      </c>
      <c r="P1468" s="11">
        <f t="shared" si="526"/>
        <v>0.19018702670785431</v>
      </c>
      <c r="Q1468" s="12">
        <f t="shared" si="527"/>
        <v>0.3051870267078543</v>
      </c>
      <c r="R1468" s="12">
        <f t="shared" si="529"/>
        <v>-1.9312973323187377E-2</v>
      </c>
      <c r="S1468" s="12">
        <f t="shared" si="530"/>
        <v>-5.9516096521848638E-2</v>
      </c>
      <c r="T1468" s="7">
        <f t="shared" ref="T1468:T1502" si="532">IF(SUM(U1468:X1468)&lt;&gt;0,U1468-V1468-W1468+X1468,"")</f>
        <v>-212431656.21000001</v>
      </c>
      <c r="U1468" s="7">
        <f t="shared" ref="U1468:U1502" si="533">IF(SUM($BC1468:$BF1468)&lt;&gt;0,BC1468,IF(SUM($AY1468:$BB1468)&lt;&gt;0,AY1468,IF(SUM($AU1468:$AX1468)&lt;&gt;0,AU1468,IF(SUM($AQ1468:$AT1468)&lt;&gt;0,AQ1468,""))))</f>
        <v>161103231.69</v>
      </c>
      <c r="V1468" s="7">
        <f t="shared" ref="V1468:V1502" si="534">IF(SUM($BC1468:$BF1468)&lt;&gt;0,BD1468,IF(SUM($AY1468:$BB1468)&lt;&gt;0,AZ1468,IF(SUM($AU1468:$AX1468)&lt;&gt;0,AV1468,IF(SUM($AQ1468:$AT1468)&lt;&gt;0,AR1468,""))))</f>
        <v>244425672.13999999</v>
      </c>
      <c r="W1468" s="7">
        <f t="shared" ref="W1468:W1502" si="535">IF(SUM($BC1468:$BF1468)&lt;&gt;0,BE1468,IF(SUM($AY1468:$BB1468)&lt;&gt;0,BA1468,IF(SUM($AU1468:$AX1468)&lt;&gt;0,AW1468,IF(SUM($AQ1468:$AT1468)&lt;&gt;0,AS1468,""))))</f>
        <v>132513601.05</v>
      </c>
      <c r="X1468" s="7">
        <f t="shared" si="531"/>
        <v>3404385.29</v>
      </c>
      <c r="Y1468" s="7" t="str">
        <f t="shared" ref="Y1468:Y1502" si="536">IF(SUM(AA1468:AC1468)&lt;&gt;0,AA1468-(AB1468/3)-(AC1468/3),"")</f>
        <v/>
      </c>
      <c r="Z1468" s="7" t="str">
        <f t="shared" ref="Z1468:Z1502" si="537">IF(SUM(AA1468:AC1468)&lt;&gt;0,AA1468-AB1468-AC1468,"")</f>
        <v/>
      </c>
      <c r="AA1468" s="7" t="str">
        <f t="shared" ref="AA1468:AA1502" si="538">IF(SUM($AN1468:$AP1468)&lt;&gt;0,AN1468,IF(SUM($AK1468:$AM1468)&lt;&gt;0,AK1468,IF(SUM($AH1468:$AJ1468)&lt;&gt;0,AH1468,IF(SUM($AE1468:$AG1468)&lt;&gt;0,AE1468,""))))</f>
        <v/>
      </c>
      <c r="AB1468" s="7" t="str">
        <f t="shared" ref="AB1468:AB1502" si="539">IF(SUM($AN1468:$AP1468)&lt;&gt;0,AO1468,IF(SUM($AK1468:$AM1468)&lt;&gt;0,AL1468,IF(SUM($AH1468:$AJ1468)&lt;&gt;0,AI1468,IF(SUM($AE1468:$AG1468)&lt;&gt;0,AF1468,""))))</f>
        <v/>
      </c>
      <c r="AC1468" s="8" t="str">
        <f t="shared" ref="AC1468:AC1502" si="540">IF(SUM($AN1468:$AP1468)&lt;&gt;0,AP1468,IF(SUM($AK1468:$AM1468)&lt;&gt;0,AM1468,IF(SUM($AH1468:$AJ1468)&lt;&gt;0,AJ1468,IF(SUM($AE1468:$AG1468)&lt;&gt;0,AG1468,""))))</f>
        <v/>
      </c>
      <c r="AE1468" s="9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>
        <v>107929843.02</v>
      </c>
      <c r="AR1468" s="7">
        <v>180335887.58000001</v>
      </c>
      <c r="AS1468" s="7">
        <v>100005069.67</v>
      </c>
      <c r="AT1468" s="7">
        <v>3097569.68</v>
      </c>
      <c r="AU1468" s="7">
        <v>128777646.59</v>
      </c>
      <c r="AV1468" s="7">
        <v>189192978.75999999</v>
      </c>
      <c r="AW1468" s="7">
        <v>116443910.98999999</v>
      </c>
      <c r="AX1468" s="7">
        <v>3644098.94</v>
      </c>
      <c r="AY1468" s="7">
        <v>161103231.69</v>
      </c>
      <c r="AZ1468" s="7">
        <v>244425672.13999999</v>
      </c>
      <c r="BA1468" s="7">
        <v>132513601.05</v>
      </c>
      <c r="BB1468" s="7">
        <v>3404385.29</v>
      </c>
      <c r="BC1468" s="7"/>
      <c r="BD1468" s="7"/>
      <c r="BE1468" s="7"/>
      <c r="BF1468" s="7"/>
    </row>
    <row r="1469" spans="1:58" hidden="1" x14ac:dyDescent="0.25">
      <c r="A1469" s="3" t="s">
        <v>691</v>
      </c>
      <c r="B1469" s="3" t="str">
        <f t="shared" si="528"/>
        <v>PE</v>
      </c>
      <c r="C1469" s="3" t="s">
        <v>1528</v>
      </c>
      <c r="D1469" s="3">
        <v>6</v>
      </c>
      <c r="E1469" s="11">
        <f t="shared" si="519"/>
        <v>0.54454659093672997</v>
      </c>
      <c r="F1469" s="11">
        <f t="shared" si="520"/>
        <v>0.45545340906327003</v>
      </c>
      <c r="G1469" s="7">
        <v>26.396664462546923</v>
      </c>
      <c r="H1469" s="11">
        <f t="shared" si="521"/>
        <v>0.24044901634732532</v>
      </c>
      <c r="I1469" s="7">
        <f t="shared" si="522"/>
        <v>-62534754.214434385</v>
      </c>
      <c r="J1469" s="7">
        <v>9857700.0600000005</v>
      </c>
      <c r="K1469" s="12">
        <v>0.11</v>
      </c>
      <c r="L1469" s="7">
        <v>-709211.83</v>
      </c>
      <c r="M1469" s="10">
        <f t="shared" si="523"/>
        <v>7.194495933973466E-2</v>
      </c>
      <c r="N1469" s="12">
        <f t="shared" si="524"/>
        <v>0.18194495933973465</v>
      </c>
      <c r="O1469" s="7">
        <f t="shared" si="525"/>
        <v>-3752085.2528660628</v>
      </c>
      <c r="P1469" s="11">
        <f t="shared" si="526"/>
        <v>0.38062481410760862</v>
      </c>
      <c r="Q1469" s="12">
        <f t="shared" si="527"/>
        <v>0.49062481410760861</v>
      </c>
      <c r="R1469" s="12">
        <f t="shared" si="529"/>
        <v>0.30867985476787396</v>
      </c>
      <c r="S1469" s="12">
        <f t="shared" si="530"/>
        <v>1.6965562326543768</v>
      </c>
      <c r="T1469" s="7">
        <f t="shared" si="532"/>
        <v>-82331213.519999996</v>
      </c>
      <c r="U1469" s="7">
        <f t="shared" si="533"/>
        <v>101810.07</v>
      </c>
      <c r="V1469" s="7">
        <f t="shared" si="534"/>
        <v>37498031.869999997</v>
      </c>
      <c r="W1469" s="7">
        <f t="shared" si="535"/>
        <v>45022925.560000002</v>
      </c>
      <c r="X1469" s="7">
        <f t="shared" si="531"/>
        <v>87933.84</v>
      </c>
      <c r="Y1469" s="7" t="str">
        <f t="shared" si="536"/>
        <v/>
      </c>
      <c r="Z1469" s="7" t="str">
        <f t="shared" si="537"/>
        <v/>
      </c>
      <c r="AA1469" s="7" t="str">
        <f t="shared" si="538"/>
        <v/>
      </c>
      <c r="AB1469" s="7" t="str">
        <f t="shared" si="539"/>
        <v/>
      </c>
      <c r="AC1469" s="8" t="str">
        <f t="shared" si="540"/>
        <v/>
      </c>
      <c r="AE1469" s="9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>
        <v>975111.42</v>
      </c>
      <c r="AR1469" s="7">
        <v>46925760.060000002</v>
      </c>
      <c r="AS1469" s="7">
        <v>21481827.02</v>
      </c>
      <c r="AT1469" s="7">
        <v>1916962.28</v>
      </c>
      <c r="AU1469" s="7">
        <v>160148.87</v>
      </c>
      <c r="AV1469" s="7">
        <v>42841818.140000001</v>
      </c>
      <c r="AW1469" s="7">
        <v>28161182.260000002</v>
      </c>
      <c r="AX1469" s="7">
        <v>0</v>
      </c>
      <c r="AY1469" s="7">
        <v>101810.07</v>
      </c>
      <c r="AZ1469" s="7">
        <v>37498031.869999997</v>
      </c>
      <c r="BA1469" s="7">
        <v>45022925.560000002</v>
      </c>
      <c r="BB1469" s="7">
        <v>87933.84</v>
      </c>
      <c r="BC1469" s="7"/>
      <c r="BD1469" s="7"/>
      <c r="BE1469" s="7"/>
      <c r="BF1469" s="7"/>
    </row>
    <row r="1470" spans="1:58" hidden="1" x14ac:dyDescent="0.25">
      <c r="A1470" s="3" t="s">
        <v>951</v>
      </c>
      <c r="B1470" s="3" t="str">
        <f t="shared" si="528"/>
        <v>RN</v>
      </c>
      <c r="C1470" s="3" t="s">
        <v>1528</v>
      </c>
      <c r="D1470" s="3">
        <v>6</v>
      </c>
      <c r="E1470" s="11">
        <f t="shared" si="519"/>
        <v>0.20142307586223168</v>
      </c>
      <c r="F1470" s="11">
        <f t="shared" si="520"/>
        <v>0.79857692413776826</v>
      </c>
      <c r="G1470" s="7">
        <v>7.177290733846406</v>
      </c>
      <c r="H1470" s="11">
        <f t="shared" si="521"/>
        <v>0.11463237515755137</v>
      </c>
      <c r="I1470" s="7">
        <f t="shared" si="522"/>
        <v>-42464428.504278414</v>
      </c>
      <c r="J1470" s="7">
        <v>9953773.1400000006</v>
      </c>
      <c r="K1470" s="12">
        <v>0.11</v>
      </c>
      <c r="L1470" s="7">
        <v>0</v>
      </c>
      <c r="M1470" s="10">
        <f t="shared" si="523"/>
        <v>0</v>
      </c>
      <c r="N1470" s="12">
        <f t="shared" si="524"/>
        <v>0.11</v>
      </c>
      <c r="O1470" s="7">
        <f t="shared" si="525"/>
        <v>-2547865.7102567046</v>
      </c>
      <c r="P1470" s="11">
        <f t="shared" si="526"/>
        <v>0.25596983921784505</v>
      </c>
      <c r="Q1470" s="12">
        <f t="shared" si="527"/>
        <v>0.36596983921784504</v>
      </c>
      <c r="R1470" s="12">
        <f t="shared" si="529"/>
        <v>0.25596983921784505</v>
      </c>
      <c r="S1470" s="12">
        <f t="shared" si="530"/>
        <v>2.3269985383440459</v>
      </c>
      <c r="T1470" s="7">
        <f t="shared" si="532"/>
        <v>-47962481.700000003</v>
      </c>
      <c r="U1470" s="7">
        <f t="shared" si="533"/>
        <v>1727222.65</v>
      </c>
      <c r="V1470" s="7">
        <f t="shared" si="534"/>
        <v>38301731.109999999</v>
      </c>
      <c r="W1470" s="7">
        <f t="shared" si="535"/>
        <v>11387973.24</v>
      </c>
      <c r="X1470" s="7">
        <f t="shared" si="531"/>
        <v>0</v>
      </c>
      <c r="Y1470" s="7" t="str">
        <f t="shared" si="536"/>
        <v/>
      </c>
      <c r="Z1470" s="7" t="str">
        <f t="shared" si="537"/>
        <v/>
      </c>
      <c r="AA1470" s="7" t="str">
        <f t="shared" si="538"/>
        <v/>
      </c>
      <c r="AB1470" s="7" t="str">
        <f t="shared" si="539"/>
        <v/>
      </c>
      <c r="AC1470" s="8" t="str">
        <f t="shared" si="540"/>
        <v/>
      </c>
      <c r="AE1470" s="9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>
        <v>0</v>
      </c>
      <c r="AR1470" s="7">
        <v>30145629.760000002</v>
      </c>
      <c r="AS1470" s="7">
        <v>0</v>
      </c>
      <c r="AT1470" s="7">
        <v>0</v>
      </c>
      <c r="AU1470" s="7">
        <v>469583.13</v>
      </c>
      <c r="AV1470" s="7">
        <v>34372278.32</v>
      </c>
      <c r="AW1470" s="7">
        <v>0</v>
      </c>
      <c r="AX1470" s="7">
        <v>0</v>
      </c>
      <c r="AY1470" s="7">
        <v>1727222.65</v>
      </c>
      <c r="AZ1470" s="7">
        <v>38301731.109999999</v>
      </c>
      <c r="BA1470" s="7">
        <v>11387973.24</v>
      </c>
      <c r="BB1470" s="7">
        <v>0</v>
      </c>
      <c r="BC1470" s="7"/>
      <c r="BD1470" s="7"/>
      <c r="BE1470" s="7"/>
      <c r="BF1470" s="7"/>
    </row>
    <row r="1471" spans="1:58" hidden="1" x14ac:dyDescent="0.25">
      <c r="A1471" s="3" t="s">
        <v>1255</v>
      </c>
      <c r="B1471" s="3" t="str">
        <f t="shared" si="528"/>
        <v>RS</v>
      </c>
      <c r="C1471" s="3" t="s">
        <v>1529</v>
      </c>
      <c r="D1471" s="3">
        <v>6</v>
      </c>
      <c r="E1471" s="11">
        <f t="shared" si="519"/>
        <v>0</v>
      </c>
      <c r="F1471" s="11">
        <f t="shared" si="520"/>
        <v>1</v>
      </c>
      <c r="G1471" s="7">
        <v>6.7468260953403147</v>
      </c>
      <c r="H1471" s="11">
        <f t="shared" si="521"/>
        <v>0.1349365219068063</v>
      </c>
      <c r="I1471" s="7">
        <f t="shared" si="522"/>
        <v>-53237777.572820179</v>
      </c>
      <c r="J1471" s="7">
        <v>18451579.07</v>
      </c>
      <c r="K1471" s="12">
        <v>0.11</v>
      </c>
      <c r="L1471" s="7">
        <v>-2466976.12</v>
      </c>
      <c r="M1471" s="10">
        <f t="shared" si="523"/>
        <v>0.13369999991008899</v>
      </c>
      <c r="N1471" s="12">
        <f t="shared" si="524"/>
        <v>0.243699999910089</v>
      </c>
      <c r="O1471" s="7">
        <f t="shared" si="525"/>
        <v>-3194266.6543692108</v>
      </c>
      <c r="P1471" s="11">
        <f t="shared" si="526"/>
        <v>0.1731161675784538</v>
      </c>
      <c r="Q1471" s="12">
        <f t="shared" si="527"/>
        <v>0.28311616757845381</v>
      </c>
      <c r="R1471" s="12">
        <f t="shared" si="529"/>
        <v>3.941616766836481E-2</v>
      </c>
      <c r="S1471" s="12">
        <f t="shared" si="530"/>
        <v>0.16174053214159656</v>
      </c>
      <c r="T1471" s="7">
        <f t="shared" si="532"/>
        <v>-61542047.399999991</v>
      </c>
      <c r="U1471" s="7">
        <f t="shared" si="533"/>
        <v>59022426.770000003</v>
      </c>
      <c r="V1471" s="7">
        <f t="shared" si="534"/>
        <v>95117004.409999996</v>
      </c>
      <c r="W1471" s="7">
        <f t="shared" si="535"/>
        <v>25447469.760000002</v>
      </c>
      <c r="X1471" s="7">
        <f t="shared" si="531"/>
        <v>0</v>
      </c>
      <c r="Y1471" s="7" t="str">
        <f t="shared" si="536"/>
        <v/>
      </c>
      <c r="Z1471" s="7" t="str">
        <f t="shared" si="537"/>
        <v/>
      </c>
      <c r="AA1471" s="7" t="str">
        <f t="shared" si="538"/>
        <v/>
      </c>
      <c r="AB1471" s="7" t="str">
        <f t="shared" si="539"/>
        <v/>
      </c>
      <c r="AC1471" s="8" t="str">
        <f t="shared" si="540"/>
        <v/>
      </c>
      <c r="AE1471" s="9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>
        <v>40558428.479999997</v>
      </c>
      <c r="AR1471" s="7">
        <v>78300493.980000004</v>
      </c>
      <c r="AS1471" s="7">
        <v>11097196.609999999</v>
      </c>
      <c r="AT1471" s="7">
        <v>0</v>
      </c>
      <c r="AU1471" s="7">
        <v>48068949.060000002</v>
      </c>
      <c r="AV1471" s="7">
        <v>83010254.989999995</v>
      </c>
      <c r="AW1471" s="7">
        <v>19245231.329999998</v>
      </c>
      <c r="AX1471" s="7">
        <v>0</v>
      </c>
      <c r="AY1471" s="7">
        <v>59022426.770000003</v>
      </c>
      <c r="AZ1471" s="7">
        <v>95117004.409999996</v>
      </c>
      <c r="BA1471" s="7">
        <v>25447469.760000002</v>
      </c>
      <c r="BB1471" s="7">
        <v>0</v>
      </c>
      <c r="BC1471" s="7"/>
      <c r="BD1471" s="7"/>
      <c r="BE1471" s="7"/>
      <c r="BF1471" s="7"/>
    </row>
    <row r="1472" spans="1:58" hidden="1" x14ac:dyDescent="0.25">
      <c r="A1472" s="3" t="s">
        <v>741</v>
      </c>
      <c r="B1472" s="3" t="str">
        <f t="shared" si="528"/>
        <v>PI</v>
      </c>
      <c r="C1472" s="3" t="s">
        <v>1528</v>
      </c>
      <c r="D1472" s="3">
        <v>7</v>
      </c>
      <c r="E1472" s="11">
        <f t="shared" si="519"/>
        <v>3.2745121884081324E-2</v>
      </c>
      <c r="F1472" s="11">
        <f t="shared" si="520"/>
        <v>0.9672548781159187</v>
      </c>
      <c r="G1472" s="7">
        <v>21.370444044913732</v>
      </c>
      <c r="H1472" s="11">
        <f t="shared" si="521"/>
        <v>0.41341332499892181</v>
      </c>
      <c r="I1472" s="7">
        <f t="shared" si="522"/>
        <v>-9775752.0141511504</v>
      </c>
      <c r="J1472" s="7">
        <v>2516233.5</v>
      </c>
      <c r="K1472" s="12">
        <v>0.11</v>
      </c>
      <c r="L1472" s="7">
        <v>-94665.85</v>
      </c>
      <c r="M1472" s="10">
        <f t="shared" si="523"/>
        <v>3.762204501291315E-2</v>
      </c>
      <c r="N1472" s="12">
        <f t="shared" si="524"/>
        <v>0.14762204501291315</v>
      </c>
      <c r="O1472" s="7">
        <f t="shared" si="525"/>
        <v>-586545.12084906898</v>
      </c>
      <c r="P1472" s="11">
        <f t="shared" si="526"/>
        <v>0.23310440817558029</v>
      </c>
      <c r="Q1472" s="12">
        <f t="shared" si="527"/>
        <v>0.3431044081755803</v>
      </c>
      <c r="R1472" s="12">
        <f t="shared" si="529"/>
        <v>0.19548236316266715</v>
      </c>
      <c r="S1472" s="12">
        <f t="shared" si="530"/>
        <v>1.3242084754046557</v>
      </c>
      <c r="T1472" s="7">
        <f t="shared" si="532"/>
        <v>-16665485.989999998</v>
      </c>
      <c r="U1472" s="7">
        <f t="shared" si="533"/>
        <v>2367340.1800000002</v>
      </c>
      <c r="V1472" s="7">
        <f t="shared" si="534"/>
        <v>16119772.619999999</v>
      </c>
      <c r="W1472" s="7">
        <f t="shared" si="535"/>
        <v>2913053.55</v>
      </c>
      <c r="X1472" s="7">
        <f t="shared" si="531"/>
        <v>0</v>
      </c>
      <c r="Y1472" s="7" t="str">
        <f t="shared" si="536"/>
        <v/>
      </c>
      <c r="Z1472" s="7" t="str">
        <f t="shared" si="537"/>
        <v/>
      </c>
      <c r="AA1472" s="7" t="str">
        <f t="shared" si="538"/>
        <v/>
      </c>
      <c r="AB1472" s="7" t="str">
        <f t="shared" si="539"/>
        <v/>
      </c>
      <c r="AC1472" s="8" t="str">
        <f t="shared" si="540"/>
        <v/>
      </c>
      <c r="AE1472" s="9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>
        <v>1767182.31</v>
      </c>
      <c r="AR1472" s="7">
        <v>10956598.83</v>
      </c>
      <c r="AS1472" s="7">
        <v>1435431.46</v>
      </c>
      <c r="AT1472" s="7">
        <v>0</v>
      </c>
      <c r="AU1472" s="7">
        <v>1992903.14</v>
      </c>
      <c r="AV1472" s="7">
        <v>12365413.24</v>
      </c>
      <c r="AW1472" s="7">
        <v>2043083.01</v>
      </c>
      <c r="AX1472" s="7">
        <v>0</v>
      </c>
      <c r="AY1472" s="7">
        <v>2367340.1800000002</v>
      </c>
      <c r="AZ1472" s="7">
        <v>16119772.619999999</v>
      </c>
      <c r="BA1472" s="7">
        <v>2913053.55</v>
      </c>
      <c r="BB1472" s="7">
        <v>0</v>
      </c>
      <c r="BC1472" s="7"/>
      <c r="BD1472" s="7"/>
      <c r="BE1472" s="7"/>
      <c r="BF1472" s="7"/>
    </row>
    <row r="1473" spans="1:58" hidden="1" x14ac:dyDescent="0.25">
      <c r="A1473" s="3" t="s">
        <v>1256</v>
      </c>
      <c r="B1473" s="3" t="str">
        <f t="shared" si="528"/>
        <v>RS</v>
      </c>
      <c r="C1473" s="3" t="s">
        <v>1529</v>
      </c>
      <c r="D1473" s="3">
        <v>6</v>
      </c>
      <c r="E1473" s="11">
        <f t="shared" si="519"/>
        <v>0</v>
      </c>
      <c r="F1473" s="11">
        <f t="shared" si="520"/>
        <v>1</v>
      </c>
      <c r="G1473" s="7">
        <v>6.8223764035775893</v>
      </c>
      <c r="H1473" s="11">
        <f t="shared" si="521"/>
        <v>0.13644752807155178</v>
      </c>
      <c r="I1473" s="7">
        <f t="shared" si="522"/>
        <v>-79222713.418101951</v>
      </c>
      <c r="J1473" s="7">
        <v>19796229.789999999</v>
      </c>
      <c r="K1473" s="12">
        <v>0.11</v>
      </c>
      <c r="L1473" s="7">
        <v>-4715461.9400000004</v>
      </c>
      <c r="M1473" s="10">
        <f t="shared" si="523"/>
        <v>0.23820000020317003</v>
      </c>
      <c r="N1473" s="12">
        <f t="shared" si="524"/>
        <v>0.34820000020317005</v>
      </c>
      <c r="O1473" s="7">
        <f t="shared" si="525"/>
        <v>-4753362.8050861172</v>
      </c>
      <c r="P1473" s="11">
        <f t="shared" si="526"/>
        <v>0.24011454986682682</v>
      </c>
      <c r="Q1473" s="12">
        <f t="shared" si="527"/>
        <v>0.35011454986682683</v>
      </c>
      <c r="R1473" s="12">
        <f t="shared" si="529"/>
        <v>1.9145496636567838E-3</v>
      </c>
      <c r="S1473" s="12">
        <f t="shared" si="530"/>
        <v>5.4984194788618712E-3</v>
      </c>
      <c r="T1473" s="7">
        <f t="shared" si="532"/>
        <v>-91740474.370000005</v>
      </c>
      <c r="U1473" s="7">
        <f t="shared" si="533"/>
        <v>71291332.629999995</v>
      </c>
      <c r="V1473" s="7">
        <f t="shared" si="534"/>
        <v>106518169</v>
      </c>
      <c r="W1473" s="7">
        <f t="shared" si="535"/>
        <v>56513638</v>
      </c>
      <c r="X1473" s="7">
        <f t="shared" si="531"/>
        <v>0</v>
      </c>
      <c r="Y1473" s="7" t="str">
        <f t="shared" si="536"/>
        <v/>
      </c>
      <c r="Z1473" s="7" t="str">
        <f t="shared" si="537"/>
        <v/>
      </c>
      <c r="AA1473" s="7" t="str">
        <f t="shared" si="538"/>
        <v/>
      </c>
      <c r="AB1473" s="7" t="str">
        <f t="shared" si="539"/>
        <v/>
      </c>
      <c r="AC1473" s="8" t="str">
        <f t="shared" si="540"/>
        <v/>
      </c>
      <c r="AE1473" s="9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>
        <v>49509407.619999997</v>
      </c>
      <c r="AR1473" s="7">
        <v>89421501.099999994</v>
      </c>
      <c r="AS1473" s="7">
        <v>29880590.969999999</v>
      </c>
      <c r="AT1473" s="7">
        <v>453586.35</v>
      </c>
      <c r="AU1473" s="7">
        <v>57103174.469999999</v>
      </c>
      <c r="AV1473" s="7">
        <v>97451314.030000001</v>
      </c>
      <c r="AW1473" s="7">
        <v>41426564.149999999</v>
      </c>
      <c r="AX1473" s="7">
        <v>0</v>
      </c>
      <c r="AY1473" s="7">
        <v>71291332.629999995</v>
      </c>
      <c r="AZ1473" s="7">
        <v>106518169</v>
      </c>
      <c r="BA1473" s="7">
        <v>56513638</v>
      </c>
      <c r="BB1473" s="7">
        <v>0</v>
      </c>
      <c r="BC1473" s="7"/>
      <c r="BD1473" s="7"/>
      <c r="BE1473" s="7"/>
      <c r="BF1473" s="7"/>
    </row>
    <row r="1474" spans="1:58" hidden="1" x14ac:dyDescent="0.25">
      <c r="A1474" s="3" t="s">
        <v>692</v>
      </c>
      <c r="B1474" s="3" t="str">
        <f t="shared" si="528"/>
        <v>PE</v>
      </c>
      <c r="C1474" s="3" t="s">
        <v>1528</v>
      </c>
      <c r="D1474" s="3">
        <v>7</v>
      </c>
      <c r="E1474" s="11">
        <f t="shared" si="519"/>
        <v>0.40398002040441983</v>
      </c>
      <c r="F1474" s="11">
        <f t="shared" si="520"/>
        <v>0.59601997959558017</v>
      </c>
      <c r="G1474" s="7">
        <v>15.172125587329306</v>
      </c>
      <c r="H1474" s="11">
        <f t="shared" si="521"/>
        <v>0.18085779965963186</v>
      </c>
      <c r="I1474" s="7">
        <f t="shared" si="522"/>
        <v>-43578496.055328265</v>
      </c>
      <c r="J1474" s="7">
        <v>5908905.5899999999</v>
      </c>
      <c r="K1474" s="12">
        <v>0.11</v>
      </c>
      <c r="L1474" s="7">
        <v>-1004513.95</v>
      </c>
      <c r="M1474" s="10">
        <f t="shared" si="523"/>
        <v>0.16999999994922918</v>
      </c>
      <c r="N1474" s="12">
        <f t="shared" si="524"/>
        <v>0.27999999994922919</v>
      </c>
      <c r="O1474" s="7">
        <f t="shared" si="525"/>
        <v>-2614709.7633196958</v>
      </c>
      <c r="P1474" s="11">
        <f t="shared" si="526"/>
        <v>0.44250322221169486</v>
      </c>
      <c r="Q1474" s="12">
        <f t="shared" si="527"/>
        <v>0.5525032222116949</v>
      </c>
      <c r="R1474" s="12">
        <f t="shared" si="529"/>
        <v>0.27250322226246571</v>
      </c>
      <c r="S1474" s="12">
        <f t="shared" si="530"/>
        <v>0.97322579397098985</v>
      </c>
      <c r="T1474" s="7">
        <f t="shared" si="532"/>
        <v>-53200159.920000002</v>
      </c>
      <c r="U1474" s="7">
        <f t="shared" si="533"/>
        <v>202789.52</v>
      </c>
      <c r="V1474" s="7">
        <f t="shared" si="534"/>
        <v>31708358.23</v>
      </c>
      <c r="W1474" s="7">
        <f t="shared" si="535"/>
        <v>22290253.789999999</v>
      </c>
      <c r="X1474" s="7">
        <f t="shared" si="531"/>
        <v>595662.57999999996</v>
      </c>
      <c r="Y1474" s="7" t="str">
        <f t="shared" si="536"/>
        <v/>
      </c>
      <c r="Z1474" s="7" t="str">
        <f t="shared" si="537"/>
        <v/>
      </c>
      <c r="AA1474" s="7" t="str">
        <f t="shared" si="538"/>
        <v/>
      </c>
      <c r="AB1474" s="7" t="str">
        <f t="shared" si="539"/>
        <v/>
      </c>
      <c r="AC1474" s="8" t="str">
        <f t="shared" si="540"/>
        <v/>
      </c>
      <c r="AE1474" s="9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>
        <v>202789.52</v>
      </c>
      <c r="AV1474" s="7">
        <v>31708358.23</v>
      </c>
      <c r="AW1474" s="7">
        <v>22290253.789999999</v>
      </c>
      <c r="AX1474" s="7">
        <v>595662.57999999996</v>
      </c>
      <c r="AY1474" s="7"/>
      <c r="AZ1474" s="7"/>
      <c r="BA1474" s="7"/>
      <c r="BB1474" s="7"/>
      <c r="BC1474" s="7"/>
      <c r="BD1474" s="7"/>
      <c r="BE1474" s="7"/>
      <c r="BF1474" s="7"/>
    </row>
    <row r="1475" spans="1:58" hidden="1" x14ac:dyDescent="0.25">
      <c r="A1475" s="3" t="s">
        <v>449</v>
      </c>
      <c r="B1475" s="3" t="str">
        <f t="shared" si="528"/>
        <v>MG</v>
      </c>
      <c r="C1475" s="3" t="s">
        <v>1530</v>
      </c>
      <c r="D1475" s="3">
        <v>7</v>
      </c>
      <c r="E1475" s="11">
        <f t="shared" si="519"/>
        <v>0</v>
      </c>
      <c r="F1475" s="11">
        <f t="shared" si="520"/>
        <v>1</v>
      </c>
      <c r="G1475" s="7">
        <v>54.637499010375187</v>
      </c>
      <c r="H1475" s="11">
        <f t="shared" si="521"/>
        <v>1.0927499802075038</v>
      </c>
      <c r="I1475" s="7">
        <f t="shared" si="522"/>
        <v>425821.66554376157</v>
      </c>
      <c r="J1475" s="7">
        <v>3475042.4</v>
      </c>
      <c r="K1475" s="12">
        <v>0.13</v>
      </c>
      <c r="L1475" s="7">
        <v>-17212.75</v>
      </c>
      <c r="M1475" s="10">
        <f t="shared" si="523"/>
        <v>4.9532489157542367E-3</v>
      </c>
      <c r="N1475" s="12">
        <f t="shared" si="524"/>
        <v>0.13495324891575425</v>
      </c>
      <c r="O1475" s="7">
        <f t="shared" si="525"/>
        <v>25549.299932625694</v>
      </c>
      <c r="P1475" s="11">
        <f t="shared" si="526"/>
        <v>-7.3522268196283573E-3</v>
      </c>
      <c r="Q1475" s="12">
        <f t="shared" si="527"/>
        <v>0.12264777318037165</v>
      </c>
      <c r="R1475" s="12">
        <f t="shared" si="529"/>
        <v>-1.2305475735382598E-2</v>
      </c>
      <c r="S1475" s="12">
        <f t="shared" si="530"/>
        <v>-9.1183249267784539E-2</v>
      </c>
      <c r="T1475" s="7">
        <f t="shared" si="532"/>
        <v>-4591070.1500000004</v>
      </c>
      <c r="U1475" s="7">
        <f t="shared" si="533"/>
        <v>7357736.1500000004</v>
      </c>
      <c r="V1475" s="7">
        <f t="shared" si="534"/>
        <v>8936878.9800000004</v>
      </c>
      <c r="W1475" s="7">
        <f t="shared" si="535"/>
        <v>3405576.64</v>
      </c>
      <c r="X1475" s="7">
        <f t="shared" si="531"/>
        <v>393649.32</v>
      </c>
      <c r="Y1475" s="7" t="str">
        <f t="shared" si="536"/>
        <v/>
      </c>
      <c r="Z1475" s="7" t="str">
        <f t="shared" si="537"/>
        <v/>
      </c>
      <c r="AA1475" s="7" t="str">
        <f t="shared" si="538"/>
        <v/>
      </c>
      <c r="AB1475" s="7" t="str">
        <f t="shared" si="539"/>
        <v/>
      </c>
      <c r="AC1475" s="8" t="str">
        <f t="shared" si="540"/>
        <v/>
      </c>
      <c r="AE1475" s="9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>
        <v>4986442.95</v>
      </c>
      <c r="AR1475" s="7">
        <v>5412679.7599999998</v>
      </c>
      <c r="AS1475" s="7">
        <v>2231797.4900000002</v>
      </c>
      <c r="AT1475" s="7">
        <v>396014.84</v>
      </c>
      <c r="AU1475" s="7">
        <v>5922715.9800000004</v>
      </c>
      <c r="AV1475" s="7">
        <v>6985872.6799999997</v>
      </c>
      <c r="AW1475" s="7">
        <v>2772492.21</v>
      </c>
      <c r="AX1475" s="7">
        <v>402132.42</v>
      </c>
      <c r="AY1475" s="7">
        <v>7357736.1500000004</v>
      </c>
      <c r="AZ1475" s="7">
        <v>8936878.9800000004</v>
      </c>
      <c r="BA1475" s="7">
        <v>3405576.64</v>
      </c>
      <c r="BB1475" s="7">
        <v>393649.32</v>
      </c>
      <c r="BC1475" s="7"/>
      <c r="BD1475" s="7"/>
      <c r="BE1475" s="7"/>
      <c r="BF1475" s="7"/>
    </row>
    <row r="1476" spans="1:58" hidden="1" x14ac:dyDescent="0.25">
      <c r="A1476" s="3" t="s">
        <v>693</v>
      </c>
      <c r="B1476" s="3" t="str">
        <f t="shared" si="528"/>
        <v>PE</v>
      </c>
      <c r="C1476" s="3" t="s">
        <v>1528</v>
      </c>
      <c r="D1476" s="3">
        <v>7</v>
      </c>
      <c r="E1476" s="11">
        <f t="shared" si="519"/>
        <v>8.0849107338149553E-2</v>
      </c>
      <c r="F1476" s="11">
        <f t="shared" si="520"/>
        <v>0.91915089266185046</v>
      </c>
      <c r="G1476" s="7">
        <v>27.002169763669901</v>
      </c>
      <c r="H1476" s="11">
        <f t="shared" si="521"/>
        <v>0.49638136884168033</v>
      </c>
      <c r="I1476" s="7">
        <f t="shared" si="522"/>
        <v>-13138694.046986967</v>
      </c>
      <c r="J1476" s="7">
        <v>6403519.1520000007</v>
      </c>
      <c r="K1476" s="12">
        <v>0.125</v>
      </c>
      <c r="L1476" s="7">
        <v>-184968.13</v>
      </c>
      <c r="M1476" s="10">
        <f t="shared" si="523"/>
        <v>2.8885387176866523E-2</v>
      </c>
      <c r="N1476" s="12">
        <f t="shared" si="524"/>
        <v>0.15388538717686653</v>
      </c>
      <c r="O1476" s="7">
        <f t="shared" si="525"/>
        <v>-788321.64281921799</v>
      </c>
      <c r="P1476" s="11">
        <f t="shared" si="526"/>
        <v>0.12310756384214183</v>
      </c>
      <c r="Q1476" s="12">
        <f t="shared" si="527"/>
        <v>0.24810756384214183</v>
      </c>
      <c r="R1476" s="12">
        <f t="shared" si="529"/>
        <v>9.4222176665275298E-2</v>
      </c>
      <c r="S1476" s="12">
        <f t="shared" si="530"/>
        <v>0.61228800468872357</v>
      </c>
      <c r="T1476" s="7">
        <f t="shared" si="532"/>
        <v>-26088578.210000001</v>
      </c>
      <c r="U1476" s="7">
        <f t="shared" si="533"/>
        <v>8492998.0999999996</v>
      </c>
      <c r="V1476" s="7">
        <f t="shared" si="534"/>
        <v>23979339.949999999</v>
      </c>
      <c r="W1476" s="7">
        <f t="shared" si="535"/>
        <v>10602236.359999999</v>
      </c>
      <c r="X1476" s="7">
        <f t="shared" si="531"/>
        <v>0</v>
      </c>
      <c r="Y1476" s="7" t="str">
        <f t="shared" si="536"/>
        <v/>
      </c>
      <c r="Z1476" s="7" t="str">
        <f t="shared" si="537"/>
        <v/>
      </c>
      <c r="AA1476" s="7" t="str">
        <f t="shared" si="538"/>
        <v/>
      </c>
      <c r="AB1476" s="7" t="str">
        <f t="shared" si="539"/>
        <v/>
      </c>
      <c r="AC1476" s="8" t="str">
        <f t="shared" si="540"/>
        <v/>
      </c>
      <c r="AE1476" s="9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>
        <v>5784197.1200000001</v>
      </c>
      <c r="AR1476" s="7">
        <v>17723380.59</v>
      </c>
      <c r="AS1476" s="7">
        <v>6311875.9500000002</v>
      </c>
      <c r="AT1476" s="7">
        <v>23602.32</v>
      </c>
      <c r="AU1476" s="7">
        <v>7090546.5700000003</v>
      </c>
      <c r="AV1476" s="7">
        <v>20345256.760000002</v>
      </c>
      <c r="AW1476" s="7">
        <v>8172370.4000000004</v>
      </c>
      <c r="AX1476" s="7">
        <v>9144.94</v>
      </c>
      <c r="AY1476" s="7">
        <v>8492998.0999999996</v>
      </c>
      <c r="AZ1476" s="7">
        <v>23979339.949999999</v>
      </c>
      <c r="BA1476" s="7">
        <v>10602236.359999999</v>
      </c>
      <c r="BB1476" s="7">
        <v>0</v>
      </c>
      <c r="BC1476" s="7"/>
      <c r="BD1476" s="7"/>
      <c r="BE1476" s="7"/>
      <c r="BF1476" s="7"/>
    </row>
    <row r="1477" spans="1:58" hidden="1" x14ac:dyDescent="0.25">
      <c r="A1477" s="3" t="s">
        <v>450</v>
      </c>
      <c r="B1477" s="3" t="str">
        <f t="shared" si="528"/>
        <v>MG</v>
      </c>
      <c r="C1477" s="3" t="s">
        <v>1530</v>
      </c>
      <c r="D1477" s="3">
        <v>4</v>
      </c>
      <c r="E1477" s="11">
        <f t="shared" si="519"/>
        <v>6.3035687863654877E-2</v>
      </c>
      <c r="F1477" s="11">
        <f t="shared" si="520"/>
        <v>0.93696431213634512</v>
      </c>
      <c r="G1477" s="7">
        <v>8.6134833115440141</v>
      </c>
      <c r="H1477" s="11">
        <f t="shared" si="521"/>
        <v>0.1614105293219745</v>
      </c>
      <c r="I1477" s="7">
        <f t="shared" si="522"/>
        <v>-154180310.78843984</v>
      </c>
      <c r="J1477" s="7">
        <v>39673794.079999998</v>
      </c>
      <c r="K1477" s="12">
        <v>0.11</v>
      </c>
      <c r="L1477" s="7">
        <v>-4959224.26</v>
      </c>
      <c r="M1477" s="10">
        <f t="shared" si="523"/>
        <v>0.125</v>
      </c>
      <c r="N1477" s="12">
        <f t="shared" si="524"/>
        <v>0.23499999999999999</v>
      </c>
      <c r="O1477" s="7">
        <f t="shared" si="525"/>
        <v>-9250818.6473063901</v>
      </c>
      <c r="P1477" s="11">
        <f t="shared" si="526"/>
        <v>0.23317201850301056</v>
      </c>
      <c r="Q1477" s="12">
        <f t="shared" si="527"/>
        <v>0.34317201850301055</v>
      </c>
      <c r="R1477" s="12">
        <f t="shared" si="529"/>
        <v>0.10817201850301056</v>
      </c>
      <c r="S1477" s="12">
        <f t="shared" si="530"/>
        <v>0.46030646171493861</v>
      </c>
      <c r="T1477" s="7">
        <f t="shared" si="532"/>
        <v>-183856721.53</v>
      </c>
      <c r="U1477" s="7">
        <f t="shared" si="533"/>
        <v>86333021.799999997</v>
      </c>
      <c r="V1477" s="7">
        <f t="shared" si="534"/>
        <v>172267186.62</v>
      </c>
      <c r="W1477" s="7">
        <f t="shared" si="535"/>
        <v>97922556.709999993</v>
      </c>
      <c r="X1477" s="7">
        <f t="shared" si="531"/>
        <v>0</v>
      </c>
      <c r="Y1477" s="7" t="str">
        <f t="shared" si="536"/>
        <v/>
      </c>
      <c r="Z1477" s="7" t="str">
        <f t="shared" si="537"/>
        <v/>
      </c>
      <c r="AA1477" s="7" t="str">
        <f t="shared" si="538"/>
        <v/>
      </c>
      <c r="AB1477" s="7" t="str">
        <f t="shared" si="539"/>
        <v/>
      </c>
      <c r="AC1477" s="8" t="str">
        <f t="shared" si="540"/>
        <v/>
      </c>
      <c r="AE1477" s="9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>
        <v>55032668.93</v>
      </c>
      <c r="AR1477" s="7">
        <v>113144411</v>
      </c>
      <c r="AS1477" s="7">
        <v>61118944.82</v>
      </c>
      <c r="AT1477" s="7">
        <v>0</v>
      </c>
      <c r="AU1477" s="7">
        <v>65396194.259999998</v>
      </c>
      <c r="AV1477" s="7">
        <v>145339770.56</v>
      </c>
      <c r="AW1477" s="7">
        <v>92800392.780000001</v>
      </c>
      <c r="AX1477" s="7">
        <v>0</v>
      </c>
      <c r="AY1477" s="7">
        <v>86333021.799999997</v>
      </c>
      <c r="AZ1477" s="7">
        <v>172267186.62</v>
      </c>
      <c r="BA1477" s="7">
        <v>97922556.709999993</v>
      </c>
      <c r="BB1477" s="7">
        <v>0</v>
      </c>
      <c r="BC1477" s="7"/>
      <c r="BD1477" s="7"/>
      <c r="BE1477" s="7"/>
      <c r="BF1477" s="7"/>
    </row>
    <row r="1478" spans="1:58" hidden="1" x14ac:dyDescent="0.25">
      <c r="A1478" s="3" t="s">
        <v>1257</v>
      </c>
      <c r="B1478" s="3" t="str">
        <f t="shared" si="528"/>
        <v>RS</v>
      </c>
      <c r="C1478" s="3" t="s">
        <v>1529</v>
      </c>
      <c r="D1478" s="3">
        <v>7</v>
      </c>
      <c r="E1478" s="11">
        <f t="shared" ref="E1478:E1502" si="541">IF(U1478+X1478&gt;=W1478,0,(U1478+X1478-W1478)/T1478)</f>
        <v>0</v>
      </c>
      <c r="F1478" s="11">
        <f t="shared" ref="F1478:F1502" si="542">IF(T1478&gt;=0,0,1-E1478)</f>
        <v>1</v>
      </c>
      <c r="G1478" s="7">
        <v>8.0423127780010955</v>
      </c>
      <c r="H1478" s="11">
        <f t="shared" ref="H1478:H1502" si="543">IF(T1478&gt;0,"",G1478*$G$2*F1478/100)</f>
        <v>0.16084625556002191</v>
      </c>
      <c r="I1478" s="7">
        <f t="shared" ref="I1478:I1502" si="544">IF(T1478&gt;0,"",T1478*(1-H1478))</f>
        <v>-4257450.7181849517</v>
      </c>
      <c r="J1478" s="7">
        <v>5001365.8499999996</v>
      </c>
      <c r="K1478" s="12">
        <v>0.11</v>
      </c>
      <c r="L1478" s="7">
        <v>-340593.01</v>
      </c>
      <c r="M1478" s="10">
        <f t="shared" ref="M1478:M1502" si="545">L1478*-1/J1478</f>
        <v>6.809999912323951E-2</v>
      </c>
      <c r="N1478" s="12">
        <f t="shared" ref="N1478:N1502" si="546">M1478+K1478</f>
        <v>0.17809999912323951</v>
      </c>
      <c r="O1478" s="7">
        <f t="shared" ref="O1478:O1502" si="547">6%*I1478</f>
        <v>-255447.04309109709</v>
      </c>
      <c r="P1478" s="11">
        <f t="shared" ref="P1478:P1502" si="548">O1478*-1/J1478</f>
        <v>5.1075456335812168E-2</v>
      </c>
      <c r="Q1478" s="12">
        <f t="shared" ref="Q1478:Q1502" si="549">P1478+K1478</f>
        <v>0.16107545633581216</v>
      </c>
      <c r="R1478" s="12">
        <f t="shared" si="529"/>
        <v>-1.7024542787427349E-2</v>
      </c>
      <c r="S1478" s="12">
        <f t="shared" si="530"/>
        <v>-9.5589797143384114E-2</v>
      </c>
      <c r="T1478" s="7">
        <f t="shared" si="532"/>
        <v>-5073505.0000000009</v>
      </c>
      <c r="U1478" s="7">
        <f t="shared" si="533"/>
        <v>18043911.629999999</v>
      </c>
      <c r="V1478" s="7">
        <f t="shared" si="534"/>
        <v>15639018</v>
      </c>
      <c r="W1478" s="7">
        <f t="shared" si="535"/>
        <v>7581176</v>
      </c>
      <c r="X1478" s="7">
        <f t="shared" si="531"/>
        <v>102777.37</v>
      </c>
      <c r="Y1478" s="7" t="str">
        <f t="shared" si="536"/>
        <v/>
      </c>
      <c r="Z1478" s="7" t="str">
        <f t="shared" si="537"/>
        <v/>
      </c>
      <c r="AA1478" s="7" t="str">
        <f t="shared" si="538"/>
        <v/>
      </c>
      <c r="AB1478" s="7" t="str">
        <f t="shared" si="539"/>
        <v/>
      </c>
      <c r="AC1478" s="8" t="str">
        <f t="shared" si="540"/>
        <v/>
      </c>
      <c r="AE1478" s="9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>
        <v>12294545.359999999</v>
      </c>
      <c r="AR1478" s="7">
        <v>14794941.4</v>
      </c>
      <c r="AS1478" s="7">
        <v>3295848.43</v>
      </c>
      <c r="AT1478" s="7">
        <v>396311.51</v>
      </c>
      <c r="AU1478" s="7">
        <v>14450329.35</v>
      </c>
      <c r="AV1478" s="7">
        <v>16934638.59</v>
      </c>
      <c r="AW1478" s="7">
        <v>4548540.78</v>
      </c>
      <c r="AX1478" s="7">
        <v>289564.06</v>
      </c>
      <c r="AY1478" s="7">
        <v>18043911.629999999</v>
      </c>
      <c r="AZ1478" s="7">
        <v>15639018</v>
      </c>
      <c r="BA1478" s="7">
        <v>7581176</v>
      </c>
      <c r="BB1478" s="7">
        <v>102777.37</v>
      </c>
      <c r="BC1478" s="7"/>
      <c r="BD1478" s="7"/>
      <c r="BE1478" s="7"/>
      <c r="BF1478" s="7"/>
    </row>
    <row r="1479" spans="1:58" hidden="1" x14ac:dyDescent="0.25">
      <c r="A1479" s="3" t="s">
        <v>1258</v>
      </c>
      <c r="B1479" s="3" t="str">
        <f t="shared" ref="B1479:B1502" si="550">RIGHT(A1479,2)</f>
        <v>RS</v>
      </c>
      <c r="C1479" s="3" t="s">
        <v>1529</v>
      </c>
      <c r="D1479" s="3">
        <v>4</v>
      </c>
      <c r="E1479" s="11">
        <f t="shared" si="541"/>
        <v>0</v>
      </c>
      <c r="F1479" s="11">
        <f t="shared" si="542"/>
        <v>1</v>
      </c>
      <c r="G1479" s="7">
        <v>12.003051515213278</v>
      </c>
      <c r="H1479" s="11">
        <f t="shared" si="543"/>
        <v>0.24006103030426554</v>
      </c>
      <c r="I1479" s="7">
        <f t="shared" si="544"/>
        <v>-390635994.28323013</v>
      </c>
      <c r="J1479" s="7">
        <v>100696394.23999999</v>
      </c>
      <c r="K1479" s="12">
        <v>0.11</v>
      </c>
      <c r="L1479" s="7">
        <v>-14097495.189999999</v>
      </c>
      <c r="M1479" s="10">
        <f t="shared" si="545"/>
        <v>0.13999999996424897</v>
      </c>
      <c r="N1479" s="12">
        <f t="shared" si="546"/>
        <v>0.24999999996424899</v>
      </c>
      <c r="O1479" s="7">
        <f t="shared" si="547"/>
        <v>-23438159.656993806</v>
      </c>
      <c r="P1479" s="11">
        <f t="shared" si="548"/>
        <v>0.23276066470792636</v>
      </c>
      <c r="Q1479" s="12">
        <f t="shared" si="549"/>
        <v>0.34276066470792638</v>
      </c>
      <c r="R1479" s="12">
        <f t="shared" ref="R1479:R1502" si="551">Q1479-N1479</f>
        <v>9.276066474367739E-2</v>
      </c>
      <c r="S1479" s="12">
        <f t="shared" ref="S1479:S1502" si="552">Q1479/N1479-1</f>
        <v>0.37104265902777023</v>
      </c>
      <c r="T1479" s="7">
        <f t="shared" si="532"/>
        <v>-514036007.96999997</v>
      </c>
      <c r="U1479" s="7">
        <f t="shared" si="533"/>
        <v>295728083.44</v>
      </c>
      <c r="V1479" s="7">
        <f t="shared" si="534"/>
        <v>542405334.41999996</v>
      </c>
      <c r="W1479" s="7">
        <f t="shared" si="535"/>
        <v>313987127.04000002</v>
      </c>
      <c r="X1479" s="7">
        <f t="shared" si="531"/>
        <v>46628370.049999997</v>
      </c>
      <c r="Y1479" s="7" t="str">
        <f t="shared" si="536"/>
        <v/>
      </c>
      <c r="Z1479" s="7" t="str">
        <f t="shared" si="537"/>
        <v/>
      </c>
      <c r="AA1479" s="7" t="str">
        <f t="shared" si="538"/>
        <v/>
      </c>
      <c r="AB1479" s="7" t="str">
        <f t="shared" si="539"/>
        <v/>
      </c>
      <c r="AC1479" s="8" t="str">
        <f t="shared" si="540"/>
        <v/>
      </c>
      <c r="AE1479" s="9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>
        <v>220084309.16999999</v>
      </c>
      <c r="AR1479" s="7">
        <v>436457661.00999999</v>
      </c>
      <c r="AS1479" s="7">
        <v>210793374.12</v>
      </c>
      <c r="AT1479" s="7">
        <v>35637104.490000002</v>
      </c>
      <c r="AU1479" s="7">
        <v>261071814.5</v>
      </c>
      <c r="AV1479" s="7">
        <v>500666054.17000002</v>
      </c>
      <c r="AW1479" s="7">
        <v>231501196.41</v>
      </c>
      <c r="AX1479" s="7">
        <v>38845828.090000004</v>
      </c>
      <c r="AY1479" s="7">
        <v>295728083.44</v>
      </c>
      <c r="AZ1479" s="7">
        <v>542405334.41999996</v>
      </c>
      <c r="BA1479" s="7">
        <v>313987127.04000002</v>
      </c>
      <c r="BB1479" s="7">
        <v>46628370.049999997</v>
      </c>
      <c r="BC1479" s="7"/>
      <c r="BD1479" s="7"/>
      <c r="BE1479" s="7"/>
      <c r="BF1479" s="7"/>
    </row>
    <row r="1480" spans="1:58" hidden="1" x14ac:dyDescent="0.25">
      <c r="A1480" s="3" t="s">
        <v>259</v>
      </c>
      <c r="B1480" s="3" t="str">
        <f t="shared" si="550"/>
        <v>GO</v>
      </c>
      <c r="C1480" s="3" t="s">
        <v>1526</v>
      </c>
      <c r="D1480" s="3">
        <v>6</v>
      </c>
      <c r="E1480" s="11">
        <f t="shared" si="541"/>
        <v>0.45090248339038907</v>
      </c>
      <c r="F1480" s="11">
        <f t="shared" si="542"/>
        <v>0.54909751660961093</v>
      </c>
      <c r="G1480" s="7">
        <v>16.646610554497052</v>
      </c>
      <c r="H1480" s="11">
        <f t="shared" si="543"/>
        <v>0.18281225030883339</v>
      </c>
      <c r="I1480" s="7">
        <f t="shared" si="544"/>
        <v>-41999579.585427634</v>
      </c>
      <c r="J1480" s="7">
        <v>10506638.82</v>
      </c>
      <c r="K1480" s="12">
        <v>0.11</v>
      </c>
      <c r="L1480" s="7">
        <v>-203976.29</v>
      </c>
      <c r="M1480" s="10">
        <f t="shared" si="545"/>
        <v>1.9414038446978803E-2</v>
      </c>
      <c r="N1480" s="12">
        <f t="shared" si="546"/>
        <v>0.1294140384469788</v>
      </c>
      <c r="O1480" s="7">
        <f t="shared" si="547"/>
        <v>-2519974.7751256581</v>
      </c>
      <c r="P1480" s="11">
        <f t="shared" si="548"/>
        <v>0.23984595057448241</v>
      </c>
      <c r="Q1480" s="12">
        <f t="shared" si="549"/>
        <v>0.34984595057448242</v>
      </c>
      <c r="R1480" s="12">
        <f t="shared" si="551"/>
        <v>0.22043191212750363</v>
      </c>
      <c r="S1480" s="12">
        <f t="shared" si="552"/>
        <v>1.7033075760000722</v>
      </c>
      <c r="T1480" s="7">
        <f t="shared" si="532"/>
        <v>-51395263.329999998</v>
      </c>
      <c r="U1480" s="7">
        <f t="shared" si="533"/>
        <v>4945240.12</v>
      </c>
      <c r="V1480" s="7">
        <f t="shared" si="534"/>
        <v>28221011.460000001</v>
      </c>
      <c r="W1480" s="7">
        <f t="shared" si="535"/>
        <v>28119491.989999998</v>
      </c>
      <c r="X1480" s="7">
        <f t="shared" si="531"/>
        <v>0</v>
      </c>
      <c r="Y1480" s="7" t="str">
        <f t="shared" si="536"/>
        <v/>
      </c>
      <c r="Z1480" s="7" t="str">
        <f t="shared" si="537"/>
        <v/>
      </c>
      <c r="AA1480" s="7" t="str">
        <f t="shared" si="538"/>
        <v/>
      </c>
      <c r="AB1480" s="7" t="str">
        <f t="shared" si="539"/>
        <v/>
      </c>
      <c r="AC1480" s="8" t="str">
        <f t="shared" si="540"/>
        <v/>
      </c>
      <c r="AE1480" s="9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>
        <v>4737806.08</v>
      </c>
      <c r="AR1480" s="7">
        <v>24874048.27</v>
      </c>
      <c r="AS1480" s="7">
        <v>19217854.68</v>
      </c>
      <c r="AT1480" s="7">
        <v>2225806.83</v>
      </c>
      <c r="AU1480" s="7">
        <v>4945240.12</v>
      </c>
      <c r="AV1480" s="7">
        <v>28221011.460000001</v>
      </c>
      <c r="AW1480" s="7">
        <v>28119491.989999998</v>
      </c>
      <c r="AX1480" s="7">
        <v>0</v>
      </c>
      <c r="AY1480" s="7"/>
      <c r="AZ1480" s="7"/>
      <c r="BA1480" s="7"/>
      <c r="BB1480" s="7"/>
      <c r="BC1480" s="7"/>
      <c r="BD1480" s="7"/>
      <c r="BE1480" s="7"/>
      <c r="BF1480" s="7"/>
    </row>
    <row r="1481" spans="1:58" hidden="1" x14ac:dyDescent="0.25">
      <c r="A1481" s="3" t="s">
        <v>694</v>
      </c>
      <c r="B1481" s="3" t="str">
        <f t="shared" si="550"/>
        <v>PE</v>
      </c>
      <c r="C1481" s="3" t="s">
        <v>1528</v>
      </c>
      <c r="D1481" s="3">
        <v>6</v>
      </c>
      <c r="E1481" s="11">
        <f t="shared" si="541"/>
        <v>0.4593020365066714</v>
      </c>
      <c r="F1481" s="11">
        <f t="shared" si="542"/>
        <v>0.54069796349332866</v>
      </c>
      <c r="G1481" s="7">
        <v>51.924541976257984</v>
      </c>
      <c r="H1481" s="11">
        <f t="shared" si="543"/>
        <v>0.561509882037731</v>
      </c>
      <c r="I1481" s="7">
        <f t="shared" si="544"/>
        <v>-64725746.416910127</v>
      </c>
      <c r="J1481" s="7">
        <v>19520400.120000001</v>
      </c>
      <c r="K1481" s="12">
        <v>0.18260000000000001</v>
      </c>
      <c r="L1481" s="7">
        <v>-1738378</v>
      </c>
      <c r="M1481" s="10">
        <f t="shared" si="545"/>
        <v>8.9054424566784945E-2</v>
      </c>
      <c r="N1481" s="12">
        <f t="shared" si="546"/>
        <v>0.27165442456678496</v>
      </c>
      <c r="O1481" s="7">
        <f t="shared" si="547"/>
        <v>-3883544.7850146075</v>
      </c>
      <c r="P1481" s="11">
        <f t="shared" si="548"/>
        <v>0.1989480113696874</v>
      </c>
      <c r="Q1481" s="12">
        <f t="shared" si="549"/>
        <v>0.38154801136968741</v>
      </c>
      <c r="R1481" s="12">
        <f t="shared" si="551"/>
        <v>0.10989358680290245</v>
      </c>
      <c r="S1481" s="12">
        <f t="shared" si="552"/>
        <v>0.40453449995579094</v>
      </c>
      <c r="T1481" s="7">
        <f t="shared" si="532"/>
        <v>-147610501.95999998</v>
      </c>
      <c r="U1481" s="7">
        <f t="shared" si="533"/>
        <v>1170840.48</v>
      </c>
      <c r="V1481" s="7">
        <f t="shared" si="534"/>
        <v>79812697.799999997</v>
      </c>
      <c r="W1481" s="7">
        <f t="shared" si="535"/>
        <v>75716227.219999999</v>
      </c>
      <c r="X1481" s="7">
        <f t="shared" si="531"/>
        <v>6747582.5800000001</v>
      </c>
      <c r="Y1481" s="7" t="str">
        <f t="shared" si="536"/>
        <v/>
      </c>
      <c r="Z1481" s="7" t="str">
        <f t="shared" si="537"/>
        <v/>
      </c>
      <c r="AA1481" s="7" t="str">
        <f t="shared" si="538"/>
        <v/>
      </c>
      <c r="AB1481" s="7" t="str">
        <f t="shared" si="539"/>
        <v/>
      </c>
      <c r="AC1481" s="8" t="str">
        <f t="shared" si="540"/>
        <v/>
      </c>
      <c r="AE1481" s="9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>
        <v>3307502.76</v>
      </c>
      <c r="AR1481" s="7">
        <v>68809797.760000005</v>
      </c>
      <c r="AS1481" s="7">
        <v>56702287.07</v>
      </c>
      <c r="AT1481" s="7">
        <v>0</v>
      </c>
      <c r="AU1481" s="7">
        <v>1170840.48</v>
      </c>
      <c r="AV1481" s="7">
        <v>79812697.799999997</v>
      </c>
      <c r="AW1481" s="7">
        <v>75716227.219999999</v>
      </c>
      <c r="AX1481" s="7">
        <v>6747582.5800000001</v>
      </c>
      <c r="AY1481" s="7"/>
      <c r="AZ1481" s="7"/>
      <c r="BA1481" s="7"/>
      <c r="BB1481" s="7"/>
      <c r="BC1481" s="7"/>
      <c r="BD1481" s="7"/>
      <c r="BE1481" s="7"/>
      <c r="BF1481" s="7"/>
    </row>
    <row r="1482" spans="1:58" hidden="1" x14ac:dyDescent="0.25">
      <c r="A1482" s="3" t="s">
        <v>485</v>
      </c>
      <c r="B1482" s="3" t="str">
        <f t="shared" si="550"/>
        <v>MS</v>
      </c>
      <c r="C1482" s="3" t="s">
        <v>1526</v>
      </c>
      <c r="D1482" s="3">
        <v>7</v>
      </c>
      <c r="E1482" s="11">
        <f t="shared" si="541"/>
        <v>0</v>
      </c>
      <c r="F1482" s="11">
        <f t="shared" si="542"/>
        <v>1</v>
      </c>
      <c r="G1482" s="7">
        <v>33.448242467022865</v>
      </c>
      <c r="H1482" s="11">
        <f t="shared" si="543"/>
        <v>0.6689648493404573</v>
      </c>
      <c r="I1482" s="7">
        <f t="shared" si="544"/>
        <v>-3701925.859123806</v>
      </c>
      <c r="J1482" s="7">
        <v>3503849.33</v>
      </c>
      <c r="K1482" s="12">
        <v>0.11</v>
      </c>
      <c r="L1482" s="7">
        <v>-56913.17</v>
      </c>
      <c r="M1482" s="10">
        <f t="shared" si="545"/>
        <v>1.6243041478042092E-2</v>
      </c>
      <c r="N1482" s="12">
        <f t="shared" si="546"/>
        <v>0.12624304147804211</v>
      </c>
      <c r="O1482" s="7">
        <f t="shared" si="547"/>
        <v>-222115.55154742836</v>
      </c>
      <c r="P1482" s="11">
        <f t="shared" si="548"/>
        <v>6.3391867237461486E-2</v>
      </c>
      <c r="Q1482" s="12">
        <f t="shared" si="549"/>
        <v>0.17339186723746147</v>
      </c>
      <c r="R1482" s="12">
        <f t="shared" si="551"/>
        <v>4.7148825759419366E-2</v>
      </c>
      <c r="S1482" s="12">
        <f t="shared" si="552"/>
        <v>0.37347663053270241</v>
      </c>
      <c r="T1482" s="7">
        <f t="shared" si="532"/>
        <v>-11182878.469999999</v>
      </c>
      <c r="U1482" s="7">
        <f t="shared" si="533"/>
        <v>5599400.0700000003</v>
      </c>
      <c r="V1482" s="7">
        <f t="shared" si="534"/>
        <v>11399577.27</v>
      </c>
      <c r="W1482" s="7">
        <f t="shared" si="535"/>
        <v>5382701.2699999996</v>
      </c>
      <c r="X1482" s="7">
        <f t="shared" si="531"/>
        <v>0</v>
      </c>
      <c r="Y1482" s="7" t="str">
        <f t="shared" si="536"/>
        <v/>
      </c>
      <c r="Z1482" s="7" t="str">
        <f t="shared" si="537"/>
        <v/>
      </c>
      <c r="AA1482" s="7" t="str">
        <f t="shared" si="538"/>
        <v/>
      </c>
      <c r="AB1482" s="7" t="str">
        <f t="shared" si="539"/>
        <v/>
      </c>
      <c r="AC1482" s="8" t="str">
        <f t="shared" si="540"/>
        <v/>
      </c>
      <c r="AE1482" s="9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>
        <v>3348849.47</v>
      </c>
      <c r="AR1482" s="7">
        <v>8109662.7999999998</v>
      </c>
      <c r="AS1482" s="7">
        <v>5031572.4800000004</v>
      </c>
      <c r="AT1482" s="7">
        <v>0</v>
      </c>
      <c r="AU1482" s="7">
        <v>4311875.2699999996</v>
      </c>
      <c r="AV1482" s="7">
        <v>9660625.2899999991</v>
      </c>
      <c r="AW1482" s="7">
        <v>4851104.7300000004</v>
      </c>
      <c r="AX1482" s="7">
        <v>0</v>
      </c>
      <c r="AY1482" s="7">
        <v>5599400.0700000003</v>
      </c>
      <c r="AZ1482" s="7">
        <v>11399577.27</v>
      </c>
      <c r="BA1482" s="7">
        <v>5382701.2699999996</v>
      </c>
      <c r="BB1482" s="7">
        <v>0</v>
      </c>
      <c r="BC1482" s="7"/>
      <c r="BD1482" s="7"/>
      <c r="BE1482" s="7"/>
      <c r="BF1482" s="7"/>
    </row>
    <row r="1483" spans="1:58" hidden="1" x14ac:dyDescent="0.25">
      <c r="A1483" s="3" t="s">
        <v>260</v>
      </c>
      <c r="B1483" s="3" t="str">
        <f t="shared" si="550"/>
        <v>GO</v>
      </c>
      <c r="C1483" s="3" t="s">
        <v>1526</v>
      </c>
      <c r="D1483" s="3">
        <v>7</v>
      </c>
      <c r="E1483" s="11">
        <f t="shared" si="541"/>
        <v>0.24448462750952979</v>
      </c>
      <c r="F1483" s="11">
        <f t="shared" si="542"/>
        <v>0.75551537249047018</v>
      </c>
      <c r="G1483" s="7">
        <v>18.215847352055949</v>
      </c>
      <c r="H1483" s="11">
        <f t="shared" si="543"/>
        <v>0.27524705394836191</v>
      </c>
      <c r="I1483" s="7">
        <f t="shared" si="544"/>
        <v>-25860383.805762511</v>
      </c>
      <c r="J1483" s="7">
        <v>7833069.5499999998</v>
      </c>
      <c r="K1483" s="12">
        <v>0.11</v>
      </c>
      <c r="L1483" s="7">
        <v>-391653.48</v>
      </c>
      <c r="M1483" s="10">
        <f t="shared" si="545"/>
        <v>5.0000000319159681E-2</v>
      </c>
      <c r="N1483" s="12">
        <f t="shared" si="546"/>
        <v>0.16000000031915967</v>
      </c>
      <c r="O1483" s="7">
        <f t="shared" si="547"/>
        <v>-1551623.0283457506</v>
      </c>
      <c r="P1483" s="11">
        <f t="shared" si="548"/>
        <v>0.1980862059811215</v>
      </c>
      <c r="Q1483" s="12">
        <f t="shared" si="549"/>
        <v>0.30808620598112152</v>
      </c>
      <c r="R1483" s="12">
        <f t="shared" si="551"/>
        <v>0.14808620566196184</v>
      </c>
      <c r="S1483" s="12">
        <f t="shared" si="552"/>
        <v>0.92553878354104491</v>
      </c>
      <c r="T1483" s="7">
        <f t="shared" si="532"/>
        <v>-35681653.93</v>
      </c>
      <c r="U1483" s="7">
        <f t="shared" si="533"/>
        <v>8937524.1300000008</v>
      </c>
      <c r="V1483" s="7">
        <f t="shared" si="534"/>
        <v>26958038.059999999</v>
      </c>
      <c r="W1483" s="7">
        <f t="shared" si="535"/>
        <v>20557494.140000001</v>
      </c>
      <c r="X1483" s="7">
        <f t="shared" si="531"/>
        <v>2896354.14</v>
      </c>
      <c r="Y1483" s="7" t="str">
        <f t="shared" si="536"/>
        <v/>
      </c>
      <c r="Z1483" s="7" t="str">
        <f t="shared" si="537"/>
        <v/>
      </c>
      <c r="AA1483" s="7" t="str">
        <f t="shared" si="538"/>
        <v/>
      </c>
      <c r="AB1483" s="7" t="str">
        <f t="shared" si="539"/>
        <v/>
      </c>
      <c r="AC1483" s="8" t="str">
        <f t="shared" si="540"/>
        <v/>
      </c>
      <c r="AE1483" s="9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>
        <v>5638102.6500000004</v>
      </c>
      <c r="AR1483" s="7">
        <v>24771499.870000001</v>
      </c>
      <c r="AS1483" s="7">
        <v>13203421.960000001</v>
      </c>
      <c r="AT1483" s="7">
        <v>2910649.55</v>
      </c>
      <c r="AU1483" s="7">
        <v>6992499.7199999997</v>
      </c>
      <c r="AV1483" s="7">
        <v>23753887.41</v>
      </c>
      <c r="AW1483" s="7">
        <v>16546100.57</v>
      </c>
      <c r="AX1483" s="7">
        <v>0</v>
      </c>
      <c r="AY1483" s="7">
        <v>8937524.1300000008</v>
      </c>
      <c r="AZ1483" s="7">
        <v>26958038.059999999</v>
      </c>
      <c r="BA1483" s="7">
        <v>20557494.140000001</v>
      </c>
      <c r="BB1483" s="7">
        <v>2896354.14</v>
      </c>
      <c r="BC1483" s="7"/>
      <c r="BD1483" s="7"/>
      <c r="BE1483" s="7"/>
      <c r="BF1483" s="7"/>
    </row>
    <row r="1484" spans="1:58" hidden="1" x14ac:dyDescent="0.25">
      <c r="A1484" s="3" t="s">
        <v>451</v>
      </c>
      <c r="B1484" s="3" t="str">
        <f t="shared" si="550"/>
        <v>MG</v>
      </c>
      <c r="C1484" s="3" t="s">
        <v>1530</v>
      </c>
      <c r="D1484" s="3">
        <v>5</v>
      </c>
      <c r="E1484" s="11">
        <f t="shared" si="541"/>
        <v>0</v>
      </c>
      <c r="F1484" s="11">
        <f t="shared" si="542"/>
        <v>1</v>
      </c>
      <c r="G1484" s="7">
        <v>14.76996925978896</v>
      </c>
      <c r="H1484" s="11">
        <f t="shared" si="543"/>
        <v>0.29539938519577918</v>
      </c>
      <c r="I1484" s="7">
        <f t="shared" si="544"/>
        <v>-1119039.2628955781</v>
      </c>
      <c r="J1484" s="7">
        <v>14776004.112</v>
      </c>
      <c r="K1484" s="12">
        <v>0.16570000000000001</v>
      </c>
      <c r="L1484" s="7">
        <v>-104380.95</v>
      </c>
      <c r="M1484" s="10">
        <f t="shared" si="545"/>
        <v>7.064220421759991E-3</v>
      </c>
      <c r="N1484" s="12">
        <f t="shared" si="546"/>
        <v>0.17276422042176001</v>
      </c>
      <c r="O1484" s="7">
        <f t="shared" si="547"/>
        <v>-67142.355773734685</v>
      </c>
      <c r="P1484" s="11">
        <f t="shared" si="548"/>
        <v>4.5440130677282722E-3</v>
      </c>
      <c r="Q1484" s="12">
        <f t="shared" si="549"/>
        <v>0.17024401306772829</v>
      </c>
      <c r="R1484" s="12">
        <f t="shared" si="551"/>
        <v>-2.5202073540317171E-3</v>
      </c>
      <c r="S1484" s="12">
        <f t="shared" si="552"/>
        <v>-1.4587553764774164E-2</v>
      </c>
      <c r="T1484" s="7">
        <f t="shared" si="532"/>
        <v>-1588189.4500000011</v>
      </c>
      <c r="U1484" s="7">
        <f t="shared" si="533"/>
        <v>33508249.25</v>
      </c>
      <c r="V1484" s="7">
        <f t="shared" si="534"/>
        <v>31003582.960000001</v>
      </c>
      <c r="W1484" s="7">
        <f t="shared" si="535"/>
        <v>4092855.74</v>
      </c>
      <c r="X1484" s="7">
        <f t="shared" si="531"/>
        <v>0</v>
      </c>
      <c r="Y1484" s="7">
        <f t="shared" si="536"/>
        <v>-284987188.64666665</v>
      </c>
      <c r="Z1484" s="7">
        <f t="shared" si="537"/>
        <v>-855864689.25999999</v>
      </c>
      <c r="AA1484" s="7">
        <f t="shared" si="538"/>
        <v>451561.66</v>
      </c>
      <c r="AB1484" s="7">
        <f t="shared" si="539"/>
        <v>529431626.81999999</v>
      </c>
      <c r="AC1484" s="8">
        <f t="shared" si="540"/>
        <v>326884624.10000002</v>
      </c>
      <c r="AE1484" s="9">
        <v>1738270.2</v>
      </c>
      <c r="AF1484" s="7">
        <v>496128070.37</v>
      </c>
      <c r="AG1484" s="7">
        <v>175644161.19</v>
      </c>
      <c r="AH1484" s="7">
        <v>749579.46</v>
      </c>
      <c r="AI1484" s="7">
        <v>518173636.81999999</v>
      </c>
      <c r="AJ1484" s="7">
        <v>236502422.31999999</v>
      </c>
      <c r="AK1484" s="7">
        <v>451561.66</v>
      </c>
      <c r="AL1484" s="7">
        <v>529431626.81999999</v>
      </c>
      <c r="AM1484" s="7">
        <v>326884624.10000002</v>
      </c>
      <c r="AN1484" s="7"/>
      <c r="AO1484" s="7"/>
      <c r="AP1484" s="7"/>
      <c r="AQ1484" s="7">
        <v>21597106.399999999</v>
      </c>
      <c r="AR1484" s="7">
        <v>16868486.309999999</v>
      </c>
      <c r="AS1484" s="7">
        <v>2254479.16</v>
      </c>
      <c r="AT1484" s="7">
        <v>209142.12</v>
      </c>
      <c r="AU1484" s="7">
        <v>27097422.870000001</v>
      </c>
      <c r="AV1484" s="7">
        <v>24496772.379999999</v>
      </c>
      <c r="AW1484" s="7">
        <v>3078255.27</v>
      </c>
      <c r="AX1484" s="7">
        <v>0</v>
      </c>
      <c r="AY1484" s="7">
        <v>33508249.25</v>
      </c>
      <c r="AZ1484" s="7">
        <v>31003582.960000001</v>
      </c>
      <c r="BA1484" s="7">
        <v>4092855.74</v>
      </c>
      <c r="BB1484" s="7">
        <v>0</v>
      </c>
      <c r="BC1484" s="7"/>
      <c r="BD1484" s="7"/>
      <c r="BE1484" s="7"/>
      <c r="BF1484" s="7"/>
    </row>
    <row r="1485" spans="1:58" hidden="1" x14ac:dyDescent="0.25">
      <c r="A1485" s="3" t="s">
        <v>87</v>
      </c>
      <c r="B1485" s="3" t="str">
        <f t="shared" si="550"/>
        <v>CE</v>
      </c>
      <c r="C1485" s="3" t="s">
        <v>1528</v>
      </c>
      <c r="D1485" s="3">
        <v>5</v>
      </c>
      <c r="E1485" s="11">
        <f t="shared" si="541"/>
        <v>0</v>
      </c>
      <c r="F1485" s="11">
        <f t="shared" si="542"/>
        <v>1</v>
      </c>
      <c r="G1485" s="7">
        <v>23.959113151544425</v>
      </c>
      <c r="H1485" s="11">
        <f t="shared" si="543"/>
        <v>0.47918226303088851</v>
      </c>
      <c r="I1485" s="7">
        <f t="shared" si="544"/>
        <v>-19283823.991767537</v>
      </c>
      <c r="J1485" s="7">
        <v>43166350.579999998</v>
      </c>
      <c r="K1485" s="12">
        <v>0.11</v>
      </c>
      <c r="L1485" s="7">
        <v>-863327.01</v>
      </c>
      <c r="M1485" s="10">
        <f t="shared" si="545"/>
        <v>1.9999999962934091E-2</v>
      </c>
      <c r="N1485" s="12">
        <f t="shared" si="546"/>
        <v>0.1299999999629341</v>
      </c>
      <c r="O1485" s="7">
        <f t="shared" si="547"/>
        <v>-1157029.4395060521</v>
      </c>
      <c r="P1485" s="11">
        <f t="shared" si="548"/>
        <v>2.68039670706407E-2</v>
      </c>
      <c r="Q1485" s="12">
        <f t="shared" si="549"/>
        <v>0.13680396707064069</v>
      </c>
      <c r="R1485" s="12">
        <f t="shared" si="551"/>
        <v>6.8039671077065877E-3</v>
      </c>
      <c r="S1485" s="12">
        <f t="shared" si="552"/>
        <v>5.233820853574267E-2</v>
      </c>
      <c r="T1485" s="7">
        <f t="shared" si="532"/>
        <v>-37026050.810000002</v>
      </c>
      <c r="U1485" s="7">
        <f t="shared" si="533"/>
        <v>57642088.619999997</v>
      </c>
      <c r="V1485" s="7">
        <f t="shared" si="534"/>
        <v>83135402.859999999</v>
      </c>
      <c r="W1485" s="7">
        <f t="shared" si="535"/>
        <v>11532736.57</v>
      </c>
      <c r="X1485" s="7">
        <f t="shared" si="531"/>
        <v>0</v>
      </c>
      <c r="Y1485" s="7" t="str">
        <f t="shared" si="536"/>
        <v/>
      </c>
      <c r="Z1485" s="7" t="str">
        <f t="shared" si="537"/>
        <v/>
      </c>
      <c r="AA1485" s="7" t="str">
        <f t="shared" si="538"/>
        <v/>
      </c>
      <c r="AB1485" s="7" t="str">
        <f t="shared" si="539"/>
        <v/>
      </c>
      <c r="AC1485" s="8" t="str">
        <f t="shared" si="540"/>
        <v/>
      </c>
      <c r="AE1485" s="9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>
        <v>35508262.390000001</v>
      </c>
      <c r="AR1485" s="7">
        <v>39629396.979999997</v>
      </c>
      <c r="AS1485" s="7">
        <v>8661591.6999999993</v>
      </c>
      <c r="AT1485" s="7">
        <v>0</v>
      </c>
      <c r="AU1485" s="7">
        <v>35508262.390000001</v>
      </c>
      <c r="AV1485" s="7">
        <v>39629396.979999997</v>
      </c>
      <c r="AW1485" s="7">
        <v>8661591.6999999993</v>
      </c>
      <c r="AX1485" s="7">
        <v>0</v>
      </c>
      <c r="AY1485" s="7">
        <v>57642088.619999997</v>
      </c>
      <c r="AZ1485" s="7">
        <v>83135402.859999999</v>
      </c>
      <c r="BA1485" s="7">
        <v>11532736.57</v>
      </c>
      <c r="BB1485" s="7">
        <v>0</v>
      </c>
      <c r="BC1485" s="7"/>
      <c r="BD1485" s="7"/>
      <c r="BE1485" s="7"/>
      <c r="BF1485" s="7"/>
    </row>
    <row r="1486" spans="1:58" hidden="1" x14ac:dyDescent="0.25">
      <c r="A1486" s="3" t="s">
        <v>1259</v>
      </c>
      <c r="B1486" s="3" t="str">
        <f t="shared" si="550"/>
        <v>RS</v>
      </c>
      <c r="C1486" s="3" t="s">
        <v>1529</v>
      </c>
      <c r="D1486" s="3">
        <v>7</v>
      </c>
      <c r="E1486" s="11">
        <f t="shared" si="541"/>
        <v>0</v>
      </c>
      <c r="F1486" s="11">
        <f t="shared" si="542"/>
        <v>1</v>
      </c>
      <c r="G1486" s="7">
        <v>12.077961822578249</v>
      </c>
      <c r="H1486" s="11">
        <f t="shared" si="543"/>
        <v>0.24155923645156499</v>
      </c>
      <c r="I1486" s="7">
        <f t="shared" si="544"/>
        <v>-12910106.344625844</v>
      </c>
      <c r="J1486" s="7">
        <v>4144698.5300000003</v>
      </c>
      <c r="K1486" s="12">
        <v>0.11</v>
      </c>
      <c r="L1486" s="7">
        <v>-1056568.1200000001</v>
      </c>
      <c r="M1486" s="10">
        <f t="shared" si="545"/>
        <v>0.25492037897385988</v>
      </c>
      <c r="N1486" s="12">
        <f t="shared" si="546"/>
        <v>0.36492037897385987</v>
      </c>
      <c r="O1486" s="7">
        <f t="shared" si="547"/>
        <v>-774606.38067755057</v>
      </c>
      <c r="P1486" s="11">
        <f t="shared" si="548"/>
        <v>0.18689088604896686</v>
      </c>
      <c r="Q1486" s="12">
        <f t="shared" si="549"/>
        <v>0.29689088604896685</v>
      </c>
      <c r="R1486" s="12">
        <f t="shared" si="551"/>
        <v>-6.802949292489302E-2</v>
      </c>
      <c r="S1486" s="12">
        <f t="shared" si="552"/>
        <v>-0.18642283863726372</v>
      </c>
      <c r="T1486" s="7">
        <f t="shared" si="532"/>
        <v>-17021904.630000003</v>
      </c>
      <c r="U1486" s="7">
        <f t="shared" si="533"/>
        <v>14154064.74</v>
      </c>
      <c r="V1486" s="7">
        <f t="shared" si="534"/>
        <v>17518793.690000001</v>
      </c>
      <c r="W1486" s="7">
        <f t="shared" si="535"/>
        <v>14712597.4</v>
      </c>
      <c r="X1486" s="7">
        <f t="shared" si="531"/>
        <v>1055421.72</v>
      </c>
      <c r="Y1486" s="7" t="str">
        <f t="shared" si="536"/>
        <v/>
      </c>
      <c r="Z1486" s="7" t="str">
        <f t="shared" si="537"/>
        <v/>
      </c>
      <c r="AA1486" s="7" t="str">
        <f t="shared" si="538"/>
        <v/>
      </c>
      <c r="AB1486" s="7" t="str">
        <f t="shared" si="539"/>
        <v/>
      </c>
      <c r="AC1486" s="8" t="str">
        <f t="shared" si="540"/>
        <v/>
      </c>
      <c r="AE1486" s="9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>
        <v>9678448.9199999999</v>
      </c>
      <c r="AR1486" s="7">
        <v>17834443.710000001</v>
      </c>
      <c r="AS1486" s="7">
        <v>8756554.3000000007</v>
      </c>
      <c r="AT1486" s="7">
        <v>751130.93</v>
      </c>
      <c r="AU1486" s="7">
        <v>11426461.119999999</v>
      </c>
      <c r="AV1486" s="7">
        <v>18770642.170000002</v>
      </c>
      <c r="AW1486" s="7">
        <v>10913568.26</v>
      </c>
      <c r="AX1486" s="7">
        <v>1073791.46</v>
      </c>
      <c r="AY1486" s="7">
        <v>14154064.74</v>
      </c>
      <c r="AZ1486" s="7">
        <v>17518793.690000001</v>
      </c>
      <c r="BA1486" s="7">
        <v>14712597.4</v>
      </c>
      <c r="BB1486" s="7">
        <v>1055421.72</v>
      </c>
      <c r="BC1486" s="7"/>
      <c r="BD1486" s="7"/>
      <c r="BE1486" s="7"/>
      <c r="BF1486" s="7"/>
    </row>
    <row r="1487" spans="1:58" hidden="1" x14ac:dyDescent="0.25">
      <c r="A1487" s="3" t="s">
        <v>1319</v>
      </c>
      <c r="B1487" s="3" t="str">
        <f t="shared" si="550"/>
        <v>SC</v>
      </c>
      <c r="C1487" s="3" t="s">
        <v>1529</v>
      </c>
      <c r="D1487" s="3">
        <v>6</v>
      </c>
      <c r="E1487" s="11">
        <f t="shared" si="541"/>
        <v>0</v>
      </c>
      <c r="F1487" s="11">
        <f t="shared" si="542"/>
        <v>1</v>
      </c>
      <c r="G1487" s="7">
        <v>8.8613509615650194</v>
      </c>
      <c r="H1487" s="11">
        <f t="shared" si="543"/>
        <v>0.17722701923130038</v>
      </c>
      <c r="I1487" s="7">
        <f t="shared" si="544"/>
        <v>-61975253.071822986</v>
      </c>
      <c r="J1487" s="7">
        <v>33775747.697142854</v>
      </c>
      <c r="K1487" s="12">
        <v>0.11</v>
      </c>
      <c r="L1487" s="7">
        <v>-6614555.9500000002</v>
      </c>
      <c r="M1487" s="10">
        <f t="shared" si="545"/>
        <v>0.19583743961231498</v>
      </c>
      <c r="N1487" s="12">
        <f t="shared" si="546"/>
        <v>0.30583743961231497</v>
      </c>
      <c r="O1487" s="7">
        <f t="shared" si="547"/>
        <v>-3718515.1843093792</v>
      </c>
      <c r="P1487" s="11">
        <f t="shared" si="548"/>
        <v>0.11009423736973066</v>
      </c>
      <c r="Q1487" s="12">
        <f t="shared" si="549"/>
        <v>0.22009423736973066</v>
      </c>
      <c r="R1487" s="12">
        <f t="shared" si="551"/>
        <v>-8.5743202242584304E-2</v>
      </c>
      <c r="S1487" s="12">
        <f t="shared" si="552"/>
        <v>-0.28035548018997913</v>
      </c>
      <c r="T1487" s="7">
        <f t="shared" si="532"/>
        <v>-75324852.079999998</v>
      </c>
      <c r="U1487" s="7">
        <f t="shared" si="533"/>
        <v>167247347.13</v>
      </c>
      <c r="V1487" s="7">
        <f t="shared" si="534"/>
        <v>126092765.39</v>
      </c>
      <c r="W1487" s="7">
        <f t="shared" si="535"/>
        <v>116479433.81999999</v>
      </c>
      <c r="X1487" s="7">
        <f t="shared" si="531"/>
        <v>0</v>
      </c>
      <c r="Y1487" s="7" t="str">
        <f t="shared" si="536"/>
        <v/>
      </c>
      <c r="Z1487" s="7" t="str">
        <f t="shared" si="537"/>
        <v/>
      </c>
      <c r="AA1487" s="7" t="str">
        <f t="shared" si="538"/>
        <v/>
      </c>
      <c r="AB1487" s="7" t="str">
        <f t="shared" si="539"/>
        <v/>
      </c>
      <c r="AC1487" s="8" t="str">
        <f t="shared" si="540"/>
        <v/>
      </c>
      <c r="AE1487" s="9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>
        <v>119783821.14</v>
      </c>
      <c r="AR1487" s="7">
        <v>119332828.42</v>
      </c>
      <c r="AS1487" s="7">
        <v>74731052.870000005</v>
      </c>
      <c r="AT1487" s="7">
        <v>0</v>
      </c>
      <c r="AU1487" s="7">
        <v>137091852.5</v>
      </c>
      <c r="AV1487" s="7">
        <v>110191603.90000001</v>
      </c>
      <c r="AW1487" s="7">
        <v>96112696.430000007</v>
      </c>
      <c r="AX1487" s="7">
        <v>0</v>
      </c>
      <c r="AY1487" s="7">
        <v>167247347.13</v>
      </c>
      <c r="AZ1487" s="7">
        <v>126092765.39</v>
      </c>
      <c r="BA1487" s="7">
        <v>116479433.81999999</v>
      </c>
      <c r="BB1487" s="7">
        <v>0</v>
      </c>
      <c r="BC1487" s="7"/>
      <c r="BD1487" s="7"/>
      <c r="BE1487" s="7"/>
      <c r="BF1487" s="7"/>
    </row>
    <row r="1488" spans="1:58" hidden="1" x14ac:dyDescent="0.25">
      <c r="A1488" s="3" t="s">
        <v>261</v>
      </c>
      <c r="B1488" s="3" t="str">
        <f t="shared" si="550"/>
        <v>GO</v>
      </c>
      <c r="C1488" s="3" t="s">
        <v>1526</v>
      </c>
      <c r="D1488" s="3">
        <v>7</v>
      </c>
      <c r="E1488" s="11">
        <f t="shared" si="541"/>
        <v>0</v>
      </c>
      <c r="F1488" s="11">
        <f t="shared" si="542"/>
        <v>1</v>
      </c>
      <c r="G1488" s="7">
        <v>41.453510135230282</v>
      </c>
      <c r="H1488" s="11">
        <f t="shared" si="543"/>
        <v>0.82907020270460563</v>
      </c>
      <c r="I1488" s="7">
        <f t="shared" si="544"/>
        <v>-1967744.5682999003</v>
      </c>
      <c r="J1488" s="7">
        <v>4532706.8880000003</v>
      </c>
      <c r="K1488" s="12">
        <v>0.12</v>
      </c>
      <c r="L1488" s="7">
        <v>-382050.03</v>
      </c>
      <c r="M1488" s="10">
        <f t="shared" si="545"/>
        <v>8.4287389288605602E-2</v>
      </c>
      <c r="N1488" s="12">
        <f t="shared" si="546"/>
        <v>0.2042873892886056</v>
      </c>
      <c r="O1488" s="7">
        <f t="shared" si="547"/>
        <v>-118064.67409799401</v>
      </c>
      <c r="P1488" s="11">
        <f t="shared" si="548"/>
        <v>2.604727749119656E-2</v>
      </c>
      <c r="Q1488" s="12">
        <f t="shared" si="549"/>
        <v>0.14604727749119656</v>
      </c>
      <c r="R1488" s="12">
        <f t="shared" si="551"/>
        <v>-5.8240111797409039E-2</v>
      </c>
      <c r="S1488" s="12">
        <f t="shared" si="552"/>
        <v>-0.28508911881550714</v>
      </c>
      <c r="T1488" s="7">
        <f t="shared" si="532"/>
        <v>-11512004.34</v>
      </c>
      <c r="U1488" s="7">
        <f t="shared" si="533"/>
        <v>3945282.46</v>
      </c>
      <c r="V1488" s="7">
        <f t="shared" si="534"/>
        <v>12690280.5</v>
      </c>
      <c r="W1488" s="7">
        <f t="shared" si="535"/>
        <v>7051164.1699999999</v>
      </c>
      <c r="X1488" s="7">
        <f t="shared" si="531"/>
        <v>4284157.87</v>
      </c>
      <c r="Y1488" s="7" t="str">
        <f t="shared" si="536"/>
        <v/>
      </c>
      <c r="Z1488" s="7" t="str">
        <f t="shared" si="537"/>
        <v/>
      </c>
      <c r="AA1488" s="7" t="str">
        <f t="shared" si="538"/>
        <v/>
      </c>
      <c r="AB1488" s="7" t="str">
        <f t="shared" si="539"/>
        <v/>
      </c>
      <c r="AC1488" s="8" t="str">
        <f t="shared" si="540"/>
        <v/>
      </c>
      <c r="AE1488" s="9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>
        <v>2818998.28</v>
      </c>
      <c r="AR1488" s="7">
        <v>11295604.09</v>
      </c>
      <c r="AS1488" s="7">
        <v>4222095.95</v>
      </c>
      <c r="AT1488" s="7">
        <v>3012900.68</v>
      </c>
      <c r="AU1488" s="7">
        <v>3087753.62</v>
      </c>
      <c r="AV1488" s="7">
        <v>11353898.289999999</v>
      </c>
      <c r="AW1488" s="7">
        <v>5814583.2300000004</v>
      </c>
      <c r="AX1488" s="7">
        <v>3665237.94</v>
      </c>
      <c r="AY1488" s="7">
        <v>3945282.46</v>
      </c>
      <c r="AZ1488" s="7">
        <v>12690280.5</v>
      </c>
      <c r="BA1488" s="7">
        <v>7051164.1699999999</v>
      </c>
      <c r="BB1488" s="7">
        <v>4284157.87</v>
      </c>
      <c r="BC1488" s="7"/>
      <c r="BD1488" s="7"/>
      <c r="BE1488" s="7"/>
      <c r="BF1488" s="7"/>
    </row>
    <row r="1489" spans="1:71" hidden="1" x14ac:dyDescent="0.25">
      <c r="A1489" s="3" t="s">
        <v>1260</v>
      </c>
      <c r="B1489" s="3" t="str">
        <f t="shared" si="550"/>
        <v>RS</v>
      </c>
      <c r="C1489" s="3" t="s">
        <v>1529</v>
      </c>
      <c r="D1489" s="3">
        <v>7</v>
      </c>
      <c r="E1489" s="11">
        <f t="shared" si="541"/>
        <v>0</v>
      </c>
      <c r="F1489" s="11">
        <f t="shared" si="542"/>
        <v>1</v>
      </c>
      <c r="G1489" s="7">
        <v>11.51490419831004</v>
      </c>
      <c r="H1489" s="11">
        <f t="shared" si="543"/>
        <v>0.2302980839662008</v>
      </c>
      <c r="I1489" s="7">
        <f t="shared" si="544"/>
        <v>-9814021.8575635683</v>
      </c>
      <c r="J1489" s="7">
        <v>5997472.3371428577</v>
      </c>
      <c r="K1489" s="12">
        <v>9.0399999999999994E-2</v>
      </c>
      <c r="L1489" s="7">
        <v>-640239.73</v>
      </c>
      <c r="M1489" s="10">
        <f t="shared" si="545"/>
        <v>0.10675159367304468</v>
      </c>
      <c r="N1489" s="12">
        <f t="shared" si="546"/>
        <v>0.19715159367304469</v>
      </c>
      <c r="O1489" s="7">
        <f t="shared" si="547"/>
        <v>-588841.31145381404</v>
      </c>
      <c r="P1489" s="11">
        <f t="shared" si="548"/>
        <v>9.8181580231236673E-2</v>
      </c>
      <c r="Q1489" s="12">
        <f t="shared" si="549"/>
        <v>0.18858158023123667</v>
      </c>
      <c r="R1489" s="12">
        <f t="shared" si="551"/>
        <v>-8.570013441808022E-3</v>
      </c>
      <c r="S1489" s="12">
        <f t="shared" si="552"/>
        <v>-4.3469156308320267E-2</v>
      </c>
      <c r="T1489" s="7">
        <f t="shared" si="532"/>
        <v>-12750418.900000002</v>
      </c>
      <c r="U1489" s="7">
        <f t="shared" si="533"/>
        <v>17852037.399999999</v>
      </c>
      <c r="V1489" s="7">
        <f t="shared" si="534"/>
        <v>19801147.120000001</v>
      </c>
      <c r="W1489" s="7">
        <f t="shared" si="535"/>
        <v>10801309.18</v>
      </c>
      <c r="X1489" s="7">
        <f t="shared" si="531"/>
        <v>0</v>
      </c>
      <c r="Y1489" s="7" t="str">
        <f t="shared" si="536"/>
        <v/>
      </c>
      <c r="Z1489" s="7" t="str">
        <f t="shared" si="537"/>
        <v/>
      </c>
      <c r="AA1489" s="7" t="str">
        <f t="shared" si="538"/>
        <v/>
      </c>
      <c r="AB1489" s="7" t="str">
        <f t="shared" si="539"/>
        <v/>
      </c>
      <c r="AC1489" s="8" t="str">
        <f t="shared" si="540"/>
        <v/>
      </c>
      <c r="AE1489" s="9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>
        <v>11967554.92</v>
      </c>
      <c r="AR1489" s="7">
        <v>20200344.870000001</v>
      </c>
      <c r="AS1489" s="7">
        <v>3975815.65</v>
      </c>
      <c r="AT1489" s="7">
        <v>0</v>
      </c>
      <c r="AU1489" s="7">
        <v>13937870.17</v>
      </c>
      <c r="AV1489" s="7">
        <v>22299634.309999999</v>
      </c>
      <c r="AW1489" s="7">
        <v>4909725.7699999996</v>
      </c>
      <c r="AX1489" s="7">
        <v>0</v>
      </c>
      <c r="AY1489" s="7">
        <v>17852037.399999999</v>
      </c>
      <c r="AZ1489" s="7">
        <v>19801147.120000001</v>
      </c>
      <c r="BA1489" s="7">
        <v>10801309.18</v>
      </c>
      <c r="BB1489" s="7">
        <v>0</v>
      </c>
      <c r="BC1489" s="7"/>
      <c r="BD1489" s="7"/>
      <c r="BE1489" s="7"/>
      <c r="BF1489" s="7"/>
    </row>
    <row r="1490" spans="1:71" hidden="1" x14ac:dyDescent="0.25">
      <c r="A1490" s="3" t="s">
        <v>1261</v>
      </c>
      <c r="B1490" s="3" t="str">
        <f t="shared" si="550"/>
        <v>RS</v>
      </c>
      <c r="C1490" s="3" t="s">
        <v>1529</v>
      </c>
      <c r="D1490" s="3">
        <v>7</v>
      </c>
      <c r="E1490" s="11">
        <f t="shared" si="541"/>
        <v>0</v>
      </c>
      <c r="F1490" s="11">
        <f t="shared" si="542"/>
        <v>1</v>
      </c>
      <c r="G1490" s="7">
        <v>8.2605763255262907</v>
      </c>
      <c r="H1490" s="11">
        <f t="shared" si="543"/>
        <v>0.16521152651052581</v>
      </c>
      <c r="I1490" s="7">
        <f t="shared" si="544"/>
        <v>-5517858.3551958166</v>
      </c>
      <c r="J1490" s="7">
        <v>4204057.72</v>
      </c>
      <c r="K1490" s="12">
        <v>0.11</v>
      </c>
      <c r="L1490" s="7">
        <v>-487250.29</v>
      </c>
      <c r="M1490" s="10">
        <f t="shared" si="545"/>
        <v>0.1159000000599421</v>
      </c>
      <c r="N1490" s="12">
        <f t="shared" si="546"/>
        <v>0.2259000000599421</v>
      </c>
      <c r="O1490" s="7">
        <f t="shared" si="547"/>
        <v>-331071.50131174899</v>
      </c>
      <c r="P1490" s="11">
        <f t="shared" si="548"/>
        <v>7.8750465231897201E-2</v>
      </c>
      <c r="Q1490" s="12">
        <f t="shared" si="549"/>
        <v>0.1887504652318972</v>
      </c>
      <c r="R1490" s="12">
        <f t="shared" si="551"/>
        <v>-3.7149534828044894E-2</v>
      </c>
      <c r="S1490" s="12">
        <f t="shared" si="552"/>
        <v>-0.16445123868166156</v>
      </c>
      <c r="T1490" s="7">
        <f t="shared" si="532"/>
        <v>-6609888.0499999998</v>
      </c>
      <c r="U1490" s="7">
        <f t="shared" si="533"/>
        <v>11550451.560000001</v>
      </c>
      <c r="V1490" s="7">
        <f t="shared" si="534"/>
        <v>14463147.23</v>
      </c>
      <c r="W1490" s="7">
        <f t="shared" si="535"/>
        <v>3697192.38</v>
      </c>
      <c r="X1490" s="7">
        <f t="shared" si="531"/>
        <v>0</v>
      </c>
      <c r="Y1490" s="7" t="str">
        <f t="shared" si="536"/>
        <v/>
      </c>
      <c r="Z1490" s="7" t="str">
        <f t="shared" si="537"/>
        <v/>
      </c>
      <c r="AA1490" s="7" t="str">
        <f t="shared" si="538"/>
        <v/>
      </c>
      <c r="AB1490" s="7" t="str">
        <f t="shared" si="539"/>
        <v/>
      </c>
      <c r="AC1490" s="8" t="str">
        <f t="shared" si="540"/>
        <v/>
      </c>
      <c r="AE1490" s="9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>
        <v>7127565.2699999996</v>
      </c>
      <c r="AR1490" s="7">
        <v>11775523.08</v>
      </c>
      <c r="AS1490" s="7">
        <v>785160.25</v>
      </c>
      <c r="AT1490" s="7">
        <v>0</v>
      </c>
      <c r="AU1490" s="7">
        <v>8941748.8000000007</v>
      </c>
      <c r="AV1490" s="7">
        <v>12788170.77</v>
      </c>
      <c r="AW1490" s="7">
        <v>1828105.04</v>
      </c>
      <c r="AX1490" s="7">
        <v>0</v>
      </c>
      <c r="AY1490" s="7">
        <v>11550451.560000001</v>
      </c>
      <c r="AZ1490" s="7">
        <v>14463147.23</v>
      </c>
      <c r="BA1490" s="7">
        <v>3697192.38</v>
      </c>
      <c r="BB1490" s="7">
        <v>0</v>
      </c>
      <c r="BC1490" s="7"/>
      <c r="BD1490" s="7"/>
      <c r="BE1490" s="7"/>
      <c r="BF1490" s="7"/>
    </row>
    <row r="1491" spans="1:71" hidden="1" x14ac:dyDescent="0.25">
      <c r="A1491" s="3" t="s">
        <v>1262</v>
      </c>
      <c r="B1491" s="3" t="str">
        <f t="shared" si="550"/>
        <v>RS</v>
      </c>
      <c r="C1491" s="3" t="s">
        <v>1529</v>
      </c>
      <c r="D1491" s="3">
        <v>7</v>
      </c>
      <c r="E1491" s="11">
        <f t="shared" si="541"/>
        <v>0</v>
      </c>
      <c r="F1491" s="11">
        <f t="shared" si="542"/>
        <v>1</v>
      </c>
      <c r="G1491" s="7">
        <v>12.227711375703379</v>
      </c>
      <c r="H1491" s="11">
        <f t="shared" si="543"/>
        <v>0.24455422751406758</v>
      </c>
      <c r="I1491" s="7">
        <f t="shared" si="544"/>
        <v>-11044165.293637689</v>
      </c>
      <c r="J1491" s="7">
        <v>4915060.29</v>
      </c>
      <c r="K1491" s="12">
        <v>0.11</v>
      </c>
      <c r="L1491" s="7">
        <v>-496421.09</v>
      </c>
      <c r="M1491" s="10">
        <f t="shared" si="545"/>
        <v>0.10100000014445398</v>
      </c>
      <c r="N1491" s="12">
        <f t="shared" si="546"/>
        <v>0.21100000014445397</v>
      </c>
      <c r="O1491" s="7">
        <f t="shared" si="547"/>
        <v>-662649.9176182613</v>
      </c>
      <c r="P1491" s="11">
        <f t="shared" si="548"/>
        <v>0.13482030301163636</v>
      </c>
      <c r="Q1491" s="12">
        <f t="shared" si="549"/>
        <v>0.24482030301163638</v>
      </c>
      <c r="R1491" s="12">
        <f t="shared" si="551"/>
        <v>3.3820302867182406E-2</v>
      </c>
      <c r="S1491" s="12">
        <f t="shared" si="552"/>
        <v>0.16028579546932931</v>
      </c>
      <c r="T1491" s="7">
        <f t="shared" si="532"/>
        <v>-14619401.809999999</v>
      </c>
      <c r="U1491" s="7">
        <f t="shared" si="533"/>
        <v>17299431.09</v>
      </c>
      <c r="V1491" s="7">
        <f t="shared" si="534"/>
        <v>23395718.719999999</v>
      </c>
      <c r="W1491" s="7">
        <f t="shared" si="535"/>
        <v>8523114.1799999997</v>
      </c>
      <c r="X1491" s="7">
        <f t="shared" si="531"/>
        <v>0</v>
      </c>
      <c r="Y1491" s="7" t="str">
        <f t="shared" si="536"/>
        <v/>
      </c>
      <c r="Z1491" s="7" t="str">
        <f t="shared" si="537"/>
        <v/>
      </c>
      <c r="AA1491" s="7" t="str">
        <f t="shared" si="538"/>
        <v/>
      </c>
      <c r="AB1491" s="7" t="str">
        <f t="shared" si="539"/>
        <v/>
      </c>
      <c r="AC1491" s="8" t="str">
        <f t="shared" si="540"/>
        <v/>
      </c>
      <c r="AE1491" s="9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>
        <v>12081493.630000001</v>
      </c>
      <c r="AR1491" s="7">
        <v>17268070.530000001</v>
      </c>
      <c r="AS1491" s="7">
        <v>4636084.57</v>
      </c>
      <c r="AT1491" s="7">
        <v>0</v>
      </c>
      <c r="AU1491" s="7">
        <v>14021016.15</v>
      </c>
      <c r="AV1491" s="7">
        <v>21587560.739999998</v>
      </c>
      <c r="AW1491" s="7">
        <v>6333111.6699999999</v>
      </c>
      <c r="AX1491" s="7">
        <v>0</v>
      </c>
      <c r="AY1491" s="7">
        <v>17299431.09</v>
      </c>
      <c r="AZ1491" s="7">
        <v>23395718.719999999</v>
      </c>
      <c r="BA1491" s="7">
        <v>8523114.1799999997</v>
      </c>
      <c r="BB1491" s="7">
        <v>0</v>
      </c>
      <c r="BC1491" s="7"/>
      <c r="BD1491" s="7"/>
      <c r="BE1491" s="7"/>
      <c r="BF1491" s="7"/>
    </row>
    <row r="1492" spans="1:71" hidden="1" x14ac:dyDescent="0.25">
      <c r="A1492" s="3" t="s">
        <v>1263</v>
      </c>
      <c r="B1492" s="3" t="str">
        <f t="shared" si="550"/>
        <v>RS</v>
      </c>
      <c r="C1492" s="3" t="s">
        <v>1529</v>
      </c>
      <c r="D1492" s="3">
        <v>7</v>
      </c>
      <c r="E1492" s="11">
        <f t="shared" si="541"/>
        <v>0</v>
      </c>
      <c r="F1492" s="11">
        <f t="shared" si="542"/>
        <v>1</v>
      </c>
      <c r="G1492" s="7">
        <v>9.5125776688597057</v>
      </c>
      <c r="H1492" s="11">
        <f t="shared" si="543"/>
        <v>0.19025155337719413</v>
      </c>
      <c r="I1492" s="7">
        <f t="shared" si="544"/>
        <v>-11308909.929589849</v>
      </c>
      <c r="J1492" s="7">
        <v>5670842.4600000009</v>
      </c>
      <c r="K1492" s="12">
        <v>0.126</v>
      </c>
      <c r="L1492" s="7">
        <v>-849883.21</v>
      </c>
      <c r="M1492" s="10">
        <f t="shared" si="545"/>
        <v>0.149868950864842</v>
      </c>
      <c r="N1492" s="12">
        <f t="shared" si="546"/>
        <v>0.27586895086484198</v>
      </c>
      <c r="O1492" s="7">
        <f t="shared" si="547"/>
        <v>-678534.59577539086</v>
      </c>
      <c r="P1492" s="11">
        <f t="shared" si="548"/>
        <v>0.11965322622899857</v>
      </c>
      <c r="Q1492" s="12">
        <f t="shared" si="549"/>
        <v>0.24565322622899857</v>
      </c>
      <c r="R1492" s="12">
        <f t="shared" si="551"/>
        <v>-3.0215724635843405E-2</v>
      </c>
      <c r="S1492" s="12">
        <f t="shared" si="552"/>
        <v>-0.10952926939083896</v>
      </c>
      <c r="T1492" s="7">
        <f t="shared" si="532"/>
        <v>-13965954.460000001</v>
      </c>
      <c r="U1492" s="7">
        <f t="shared" si="533"/>
        <v>7025593.8899999997</v>
      </c>
      <c r="V1492" s="7">
        <f t="shared" si="534"/>
        <v>17553979.780000001</v>
      </c>
      <c r="W1492" s="7">
        <f t="shared" si="535"/>
        <v>3437568.57</v>
      </c>
      <c r="X1492" s="7">
        <f t="shared" si="531"/>
        <v>0</v>
      </c>
      <c r="Y1492" s="7" t="str">
        <f t="shared" si="536"/>
        <v/>
      </c>
      <c r="Z1492" s="7" t="str">
        <f t="shared" si="537"/>
        <v/>
      </c>
      <c r="AA1492" s="7" t="str">
        <f t="shared" si="538"/>
        <v/>
      </c>
      <c r="AB1492" s="7" t="str">
        <f t="shared" si="539"/>
        <v/>
      </c>
      <c r="AC1492" s="8" t="str">
        <f t="shared" si="540"/>
        <v/>
      </c>
      <c r="AE1492" s="9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>
        <v>2925556.99</v>
      </c>
      <c r="AR1492" s="7">
        <v>13156768.470000001</v>
      </c>
      <c r="AS1492" s="7">
        <v>2389567.5099999998</v>
      </c>
      <c r="AT1492" s="7">
        <v>0</v>
      </c>
      <c r="AU1492" s="7">
        <v>4525749.53</v>
      </c>
      <c r="AV1492" s="7">
        <v>15148570.060000001</v>
      </c>
      <c r="AW1492" s="7">
        <v>3610988.97</v>
      </c>
      <c r="AX1492" s="7">
        <v>0</v>
      </c>
      <c r="AY1492" s="7">
        <v>7025593.8899999997</v>
      </c>
      <c r="AZ1492" s="7">
        <v>17553979.780000001</v>
      </c>
      <c r="BA1492" s="7">
        <v>3437568.57</v>
      </c>
      <c r="BB1492" s="7">
        <v>0</v>
      </c>
      <c r="BC1492" s="7"/>
      <c r="BD1492" s="7"/>
      <c r="BE1492" s="7"/>
      <c r="BF1492" s="7"/>
    </row>
    <row r="1493" spans="1:71" x14ac:dyDescent="0.25">
      <c r="A1493" s="3" t="s">
        <v>528</v>
      </c>
      <c r="B1493" s="3" t="str">
        <f t="shared" si="550"/>
        <v>MT</v>
      </c>
      <c r="C1493" s="3" t="s">
        <v>1526</v>
      </c>
      <c r="D1493" s="3">
        <v>6</v>
      </c>
      <c r="E1493" s="11">
        <f t="shared" si="541"/>
        <v>9.9991280361885868E-4</v>
      </c>
      <c r="F1493" s="11">
        <f t="shared" si="542"/>
        <v>0.99900008719638111</v>
      </c>
      <c r="G1493" s="7">
        <v>20.74423352782118</v>
      </c>
      <c r="H1493" s="11">
        <f t="shared" si="543"/>
        <v>0.41446982206230909</v>
      </c>
      <c r="I1493" s="7">
        <f t="shared" si="544"/>
        <v>-20764084.14537514</v>
      </c>
      <c r="J1493" s="7">
        <v>15369812.689999999</v>
      </c>
      <c r="K1493" s="12">
        <v>0.11</v>
      </c>
      <c r="L1493" s="7">
        <v>-753120.82</v>
      </c>
      <c r="M1493" s="10">
        <f t="shared" si="545"/>
        <v>4.8999999882236689E-2</v>
      </c>
      <c r="N1493" s="12">
        <f t="shared" si="546"/>
        <v>0.15899999988223668</v>
      </c>
      <c r="O1493" s="7">
        <f t="shared" si="547"/>
        <v>-1245845.0487225084</v>
      </c>
      <c r="P1493" s="11">
        <f t="shared" si="548"/>
        <v>8.1057920083377963E-2</v>
      </c>
      <c r="Q1493" s="12">
        <f t="shared" si="549"/>
        <v>0.19105792008337796</v>
      </c>
      <c r="R1493" s="12">
        <f t="shared" si="551"/>
        <v>3.2057920201141288E-2</v>
      </c>
      <c r="S1493" s="12">
        <f t="shared" si="552"/>
        <v>0.20162213977915089</v>
      </c>
      <c r="T1493" s="7">
        <f t="shared" si="532"/>
        <v>-35462022.160000004</v>
      </c>
      <c r="U1493" s="7">
        <f t="shared" si="533"/>
        <v>23493282.41</v>
      </c>
      <c r="V1493" s="7">
        <f t="shared" si="534"/>
        <v>35426563.229999997</v>
      </c>
      <c r="W1493" s="7">
        <f t="shared" si="535"/>
        <v>23847348.460000001</v>
      </c>
      <c r="X1493" s="7">
        <f t="shared" si="531"/>
        <v>318607.12</v>
      </c>
      <c r="Y1493" s="7" t="str">
        <f t="shared" si="536"/>
        <v/>
      </c>
      <c r="Z1493" s="7" t="str">
        <f t="shared" si="537"/>
        <v/>
      </c>
      <c r="AA1493" s="7" t="str">
        <f t="shared" si="538"/>
        <v/>
      </c>
      <c r="AB1493" s="7" t="str">
        <f t="shared" si="539"/>
        <v/>
      </c>
      <c r="AC1493" s="8" t="str">
        <f t="shared" si="540"/>
        <v/>
      </c>
      <c r="AE1493" s="9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>
        <v>16229472.16</v>
      </c>
      <c r="AR1493" s="7">
        <v>22521284.25</v>
      </c>
      <c r="AS1493" s="7">
        <v>14473606.359999999</v>
      </c>
      <c r="AT1493" s="7">
        <v>292363.59999999998</v>
      </c>
      <c r="AU1493" s="7">
        <v>18735071.98</v>
      </c>
      <c r="AV1493" s="7">
        <v>23103626.780000001</v>
      </c>
      <c r="AW1493" s="7">
        <v>19829754.84</v>
      </c>
      <c r="AX1493" s="7">
        <v>255881.08</v>
      </c>
      <c r="AY1493" s="7">
        <v>23493282.41</v>
      </c>
      <c r="AZ1493" s="7">
        <v>35426563.229999997</v>
      </c>
      <c r="BA1493" s="7">
        <v>23847348.460000001</v>
      </c>
      <c r="BB1493" s="7">
        <v>318607.12</v>
      </c>
      <c r="BC1493" s="7"/>
      <c r="BD1493" s="7"/>
      <c r="BE1493" s="7"/>
      <c r="BF1493" s="7"/>
    </row>
    <row r="1494" spans="1:71" hidden="1" x14ac:dyDescent="0.25">
      <c r="A1494" s="3" t="s">
        <v>107</v>
      </c>
      <c r="B1494" s="3" t="str">
        <f t="shared" si="550"/>
        <v>ES</v>
      </c>
      <c r="C1494" s="3" t="s">
        <v>1530</v>
      </c>
      <c r="D1494" s="3">
        <v>3</v>
      </c>
      <c r="E1494" s="11">
        <f t="shared" si="541"/>
        <v>0</v>
      </c>
      <c r="F1494" s="11">
        <f t="shared" si="542"/>
        <v>1</v>
      </c>
      <c r="G1494" s="7">
        <v>11.417340691966187</v>
      </c>
      <c r="H1494" s="11">
        <f t="shared" si="543"/>
        <v>0.22834681383932373</v>
      </c>
      <c r="I1494" s="7">
        <f t="shared" si="544"/>
        <v>-77180673.904866204</v>
      </c>
      <c r="J1494" s="7">
        <v>130108073.24999997</v>
      </c>
      <c r="K1494" s="12">
        <v>0.11</v>
      </c>
      <c r="L1494" s="7">
        <v>-4037224.38</v>
      </c>
      <c r="M1494" s="10">
        <f t="shared" si="545"/>
        <v>3.1029776086550422E-2</v>
      </c>
      <c r="N1494" s="12">
        <f t="shared" si="546"/>
        <v>0.14102977608655043</v>
      </c>
      <c r="O1494" s="7">
        <f t="shared" si="547"/>
        <v>-4630840.4342919718</v>
      </c>
      <c r="P1494" s="11">
        <f t="shared" si="548"/>
        <v>3.5592260484819477E-2</v>
      </c>
      <c r="Q1494" s="12">
        <f t="shared" si="549"/>
        <v>0.14559226048481949</v>
      </c>
      <c r="R1494" s="12">
        <f t="shared" si="551"/>
        <v>4.5624843982690622E-3</v>
      </c>
      <c r="S1494" s="12">
        <f t="shared" si="552"/>
        <v>3.2351213515853905E-2</v>
      </c>
      <c r="T1494" s="7">
        <f t="shared" si="532"/>
        <v>-100019899.21000001</v>
      </c>
      <c r="U1494" s="7">
        <f t="shared" si="533"/>
        <v>162168397.31</v>
      </c>
      <c r="V1494" s="7">
        <f t="shared" si="534"/>
        <v>246624314.11000001</v>
      </c>
      <c r="W1494" s="7">
        <f t="shared" si="535"/>
        <v>15563982.41</v>
      </c>
      <c r="X1494" s="7">
        <f t="shared" si="531"/>
        <v>0</v>
      </c>
      <c r="Y1494" s="7">
        <f t="shared" si="536"/>
        <v>-583878461.74666667</v>
      </c>
      <c r="Z1494" s="7">
        <f t="shared" si="537"/>
        <v>-1768600204.7600002</v>
      </c>
      <c r="AA1494" s="7">
        <f t="shared" si="538"/>
        <v>8482409.7599999998</v>
      </c>
      <c r="AB1494" s="7">
        <f t="shared" si="539"/>
        <v>547737842.85000002</v>
      </c>
      <c r="AC1494" s="8">
        <f t="shared" si="540"/>
        <v>1229344771.6700001</v>
      </c>
      <c r="AE1494" s="9">
        <v>1559328.67</v>
      </c>
      <c r="AF1494" s="7">
        <v>793610730.26999998</v>
      </c>
      <c r="AG1494" s="7">
        <v>1045115244.03</v>
      </c>
      <c r="AH1494" s="7">
        <v>1079834.1000000001</v>
      </c>
      <c r="AI1494" s="7">
        <v>557774308.49000001</v>
      </c>
      <c r="AJ1494" s="7">
        <v>1124402914.5599999</v>
      </c>
      <c r="AK1494" s="7">
        <v>8482409.7599999998</v>
      </c>
      <c r="AL1494" s="7">
        <v>547737842.85000002</v>
      </c>
      <c r="AM1494" s="7">
        <v>1229344771.6700001</v>
      </c>
      <c r="AN1494" s="7"/>
      <c r="AO1494" s="7"/>
      <c r="AP1494" s="7"/>
      <c r="AQ1494" s="7">
        <v>77701889.859999999</v>
      </c>
      <c r="AR1494" s="7">
        <v>118342518.12</v>
      </c>
      <c r="AS1494" s="7">
        <v>3423433.22</v>
      </c>
      <c r="AT1494" s="7">
        <v>0</v>
      </c>
      <c r="AU1494" s="7">
        <v>117897304.45999999</v>
      </c>
      <c r="AV1494" s="7">
        <v>198397803.09999999</v>
      </c>
      <c r="AW1494" s="7">
        <v>9042259.2899999991</v>
      </c>
      <c r="AX1494" s="7">
        <v>0</v>
      </c>
      <c r="AY1494" s="7">
        <v>162168397.31</v>
      </c>
      <c r="AZ1494" s="7">
        <v>246624314.11000001</v>
      </c>
      <c r="BA1494" s="7">
        <v>15563982.41</v>
      </c>
      <c r="BB1494" s="7">
        <v>0</v>
      </c>
      <c r="BC1494" s="7"/>
      <c r="BD1494" s="7"/>
      <c r="BE1494" s="7"/>
      <c r="BF1494" s="7"/>
    </row>
    <row r="1495" spans="1:71" hidden="1" x14ac:dyDescent="0.25">
      <c r="A1495" s="3" t="s">
        <v>977</v>
      </c>
      <c r="B1495" s="3" t="str">
        <f t="shared" si="550"/>
        <v>RO</v>
      </c>
      <c r="C1495" s="3" t="s">
        <v>1527</v>
      </c>
      <c r="D1495" s="3">
        <v>5</v>
      </c>
      <c r="E1495" s="11">
        <f t="shared" si="541"/>
        <v>0</v>
      </c>
      <c r="F1495" s="11">
        <f t="shared" si="542"/>
        <v>1</v>
      </c>
      <c r="G1495" s="7">
        <v>41.805355658518927</v>
      </c>
      <c r="H1495" s="11">
        <f t="shared" si="543"/>
        <v>0.83610711317037856</v>
      </c>
      <c r="I1495" s="7">
        <f t="shared" si="544"/>
        <v>-21494969.021708228</v>
      </c>
      <c r="J1495" s="7">
        <v>54961573.600000001</v>
      </c>
      <c r="K1495" s="12">
        <v>0.11</v>
      </c>
      <c r="L1495" s="7">
        <v>-2489759.2799999998</v>
      </c>
      <c r="M1495" s="10">
        <f t="shared" si="545"/>
        <v>4.5299999925766311E-2</v>
      </c>
      <c r="N1495" s="12">
        <f t="shared" si="546"/>
        <v>0.15529999992576632</v>
      </c>
      <c r="O1495" s="7">
        <f t="shared" si="547"/>
        <v>-1289698.1413024936</v>
      </c>
      <c r="P1495" s="11">
        <f t="shared" si="548"/>
        <v>2.3465451529620936E-2</v>
      </c>
      <c r="Q1495" s="12">
        <f t="shared" si="549"/>
        <v>0.13346545152962094</v>
      </c>
      <c r="R1495" s="12">
        <f t="shared" si="551"/>
        <v>-2.1834548396145376E-2</v>
      </c>
      <c r="S1495" s="12">
        <f t="shared" si="552"/>
        <v>-0.14059593307522422</v>
      </c>
      <c r="T1495" s="7">
        <f t="shared" si="532"/>
        <v>-131152543.82000001</v>
      </c>
      <c r="U1495" s="7">
        <f t="shared" si="533"/>
        <v>83358676.780000001</v>
      </c>
      <c r="V1495" s="7">
        <f t="shared" si="534"/>
        <v>177718903.52000001</v>
      </c>
      <c r="W1495" s="7">
        <f t="shared" si="535"/>
        <v>36948326.609999999</v>
      </c>
      <c r="X1495" s="7">
        <f t="shared" si="531"/>
        <v>156009.53</v>
      </c>
      <c r="Y1495" s="7" t="str">
        <f t="shared" si="536"/>
        <v/>
      </c>
      <c r="Z1495" s="7" t="str">
        <f t="shared" si="537"/>
        <v/>
      </c>
      <c r="AA1495" s="7" t="str">
        <f t="shared" si="538"/>
        <v/>
      </c>
      <c r="AB1495" s="7" t="str">
        <f t="shared" si="539"/>
        <v/>
      </c>
      <c r="AC1495" s="8" t="str">
        <f t="shared" si="540"/>
        <v/>
      </c>
      <c r="AE1495" s="9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>
        <v>60832024.659999996</v>
      </c>
      <c r="AV1495" s="7">
        <v>147682764.78</v>
      </c>
      <c r="AW1495" s="7">
        <v>30360703.899999999</v>
      </c>
      <c r="AX1495" s="7">
        <v>3689489.96</v>
      </c>
      <c r="AY1495" s="7">
        <v>83358676.780000001</v>
      </c>
      <c r="AZ1495" s="7">
        <v>177718903.52000001</v>
      </c>
      <c r="BA1495" s="7">
        <v>36948326.609999999</v>
      </c>
      <c r="BB1495" s="7">
        <v>156009.53</v>
      </c>
      <c r="BC1495" s="7"/>
      <c r="BD1495" s="7"/>
      <c r="BE1495" s="7"/>
      <c r="BF1495" s="7"/>
    </row>
    <row r="1496" spans="1:71" hidden="1" x14ac:dyDescent="0.25">
      <c r="A1496" s="3" t="s">
        <v>452</v>
      </c>
      <c r="B1496" s="3" t="str">
        <f t="shared" si="550"/>
        <v>MG</v>
      </c>
      <c r="C1496" s="3" t="s">
        <v>1530</v>
      </c>
      <c r="D1496" s="3">
        <v>6</v>
      </c>
      <c r="E1496" s="11">
        <f t="shared" si="541"/>
        <v>0.43113836561144064</v>
      </c>
      <c r="F1496" s="11">
        <f t="shared" si="542"/>
        <v>0.5688616343885593</v>
      </c>
      <c r="G1496" s="7">
        <v>8.5923868682864413</v>
      </c>
      <c r="H1496" s="11">
        <f t="shared" si="543"/>
        <v>9.7757584743844383E-2</v>
      </c>
      <c r="I1496" s="7">
        <f t="shared" si="544"/>
        <v>-23283640.303993616</v>
      </c>
      <c r="J1496" s="7">
        <v>4134444.4200000004</v>
      </c>
      <c r="K1496" s="12">
        <v>0.11</v>
      </c>
      <c r="L1496" s="7">
        <v>-327738.09999999998</v>
      </c>
      <c r="M1496" s="10">
        <f t="shared" si="545"/>
        <v>7.9270167090551902E-2</v>
      </c>
      <c r="N1496" s="12">
        <f t="shared" si="546"/>
        <v>0.18927016709055189</v>
      </c>
      <c r="O1496" s="7">
        <f t="shared" si="547"/>
        <v>-1397018.418239617</v>
      </c>
      <c r="P1496" s="11">
        <f t="shared" si="548"/>
        <v>0.33789749633147009</v>
      </c>
      <c r="Q1496" s="12">
        <f t="shared" si="549"/>
        <v>0.44789749633147008</v>
      </c>
      <c r="R1496" s="12">
        <f t="shared" si="551"/>
        <v>0.25862732924091819</v>
      </c>
      <c r="S1496" s="12">
        <f t="shared" si="552"/>
        <v>1.3664452946627557</v>
      </c>
      <c r="T1496" s="7">
        <f t="shared" si="532"/>
        <v>-25806412.900000002</v>
      </c>
      <c r="U1496" s="7">
        <f t="shared" si="533"/>
        <v>7941583.71</v>
      </c>
      <c r="V1496" s="7">
        <f t="shared" si="534"/>
        <v>14680278.220000001</v>
      </c>
      <c r="W1496" s="7">
        <f t="shared" si="535"/>
        <v>19339059.890000001</v>
      </c>
      <c r="X1496" s="7">
        <f t="shared" si="531"/>
        <v>271341.5</v>
      </c>
      <c r="Y1496" s="7" t="str">
        <f t="shared" si="536"/>
        <v/>
      </c>
      <c r="Z1496" s="7" t="str">
        <f t="shared" si="537"/>
        <v/>
      </c>
      <c r="AA1496" s="7" t="str">
        <f t="shared" si="538"/>
        <v/>
      </c>
      <c r="AB1496" s="7" t="str">
        <f t="shared" si="539"/>
        <v/>
      </c>
      <c r="AC1496" s="8" t="str">
        <f t="shared" si="540"/>
        <v/>
      </c>
      <c r="AE1496" s="9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>
        <v>7024539.7800000003</v>
      </c>
      <c r="AR1496" s="7">
        <v>8034940.0499999998</v>
      </c>
      <c r="AS1496" s="7">
        <v>13109485.310000001</v>
      </c>
      <c r="AT1496" s="7">
        <v>0</v>
      </c>
      <c r="AU1496" s="7">
        <v>7271102.9800000004</v>
      </c>
      <c r="AV1496" s="7">
        <v>14270774.49</v>
      </c>
      <c r="AW1496" s="7">
        <v>16417671.970000001</v>
      </c>
      <c r="AX1496" s="7">
        <v>21812.52</v>
      </c>
      <c r="AY1496" s="7">
        <v>7941583.71</v>
      </c>
      <c r="AZ1496" s="7">
        <v>14680278.220000001</v>
      </c>
      <c r="BA1496" s="7">
        <v>19339059.890000001</v>
      </c>
      <c r="BB1496" s="7">
        <v>271341.5</v>
      </c>
      <c r="BC1496" s="7"/>
      <c r="BD1496" s="7"/>
      <c r="BE1496" s="7"/>
      <c r="BF1496" s="7"/>
    </row>
    <row r="1497" spans="1:71" hidden="1" x14ac:dyDescent="0.25">
      <c r="A1497" s="3" t="s">
        <v>695</v>
      </c>
      <c r="B1497" s="3" t="str">
        <f t="shared" si="550"/>
        <v>PE</v>
      </c>
      <c r="C1497" s="3" t="s">
        <v>1528</v>
      </c>
      <c r="D1497" s="3">
        <v>4</v>
      </c>
      <c r="E1497" s="11">
        <f t="shared" si="541"/>
        <v>0</v>
      </c>
      <c r="F1497" s="11">
        <f t="shared" si="542"/>
        <v>1</v>
      </c>
      <c r="G1497" s="7">
        <v>13.097280154720909</v>
      </c>
      <c r="H1497" s="11">
        <f t="shared" si="543"/>
        <v>0.26194560309441817</v>
      </c>
      <c r="I1497" s="7">
        <f t="shared" si="544"/>
        <v>-17172914.104464736</v>
      </c>
      <c r="J1497" s="7">
        <v>26565027.719999999</v>
      </c>
      <c r="K1497" s="12">
        <v>0.13500000000000001</v>
      </c>
      <c r="L1497" s="7">
        <v>-255024.27</v>
      </c>
      <c r="M1497" s="10">
        <f t="shared" si="545"/>
        <v>9.6000001463578365E-3</v>
      </c>
      <c r="N1497" s="12">
        <f t="shared" si="546"/>
        <v>0.14460000014635785</v>
      </c>
      <c r="O1497" s="7">
        <f t="shared" si="547"/>
        <v>-1030374.8462678841</v>
      </c>
      <c r="P1497" s="11">
        <f t="shared" si="548"/>
        <v>3.8786891439685806E-2</v>
      </c>
      <c r="Q1497" s="12">
        <f t="shared" si="549"/>
        <v>0.17378689143968581</v>
      </c>
      <c r="R1497" s="12">
        <f t="shared" si="551"/>
        <v>2.9186891293327966E-2</v>
      </c>
      <c r="S1497" s="12">
        <f t="shared" si="552"/>
        <v>0.20184572104969756</v>
      </c>
      <c r="T1497" s="7">
        <f t="shared" si="532"/>
        <v>-23267816.27</v>
      </c>
      <c r="U1497" s="7">
        <f t="shared" si="533"/>
        <v>374101.67</v>
      </c>
      <c r="V1497" s="7">
        <f t="shared" si="534"/>
        <v>23641917.940000001</v>
      </c>
      <c r="W1497" s="7">
        <f t="shared" si="535"/>
        <v>0</v>
      </c>
      <c r="X1497" s="7">
        <f t="shared" si="531"/>
        <v>0</v>
      </c>
      <c r="Y1497" s="7">
        <f t="shared" si="536"/>
        <v>-386718075.68666667</v>
      </c>
      <c r="Z1497" s="7">
        <f t="shared" si="537"/>
        <v>-1160169171.8800001</v>
      </c>
      <c r="AA1497" s="7">
        <f t="shared" si="538"/>
        <v>7472.41</v>
      </c>
      <c r="AB1497" s="7">
        <f t="shared" si="539"/>
        <v>659866284.01999998</v>
      </c>
      <c r="AC1497" s="8">
        <f t="shared" si="540"/>
        <v>500310360.26999998</v>
      </c>
      <c r="AE1497" s="9">
        <v>0</v>
      </c>
      <c r="AF1497" s="7">
        <v>641022130.79999995</v>
      </c>
      <c r="AG1497" s="7">
        <v>380264971.20999998</v>
      </c>
      <c r="AH1497" s="7">
        <v>7472.41</v>
      </c>
      <c r="AI1497" s="7">
        <v>659866284.01999998</v>
      </c>
      <c r="AJ1497" s="7">
        <v>500310360.26999998</v>
      </c>
      <c r="AK1497" s="7"/>
      <c r="AL1497" s="7"/>
      <c r="AM1497" s="7"/>
      <c r="AN1497" s="7"/>
      <c r="AO1497" s="7"/>
      <c r="AP1497" s="7"/>
      <c r="AQ1497" s="7">
        <v>1039896.18</v>
      </c>
      <c r="AR1497" s="7">
        <v>36479818.259999998</v>
      </c>
      <c r="AS1497" s="7">
        <v>0</v>
      </c>
      <c r="AT1497" s="7">
        <v>242288.4</v>
      </c>
      <c r="AU1497" s="7">
        <v>374101.67</v>
      </c>
      <c r="AV1497" s="7">
        <v>23641917.940000001</v>
      </c>
      <c r="AW1497" s="7">
        <v>0</v>
      </c>
      <c r="AX1497" s="7">
        <v>0</v>
      </c>
      <c r="AY1497" s="7"/>
      <c r="AZ1497" s="7"/>
      <c r="BA1497" s="7"/>
      <c r="BB1497" s="7"/>
      <c r="BC1497" s="7"/>
      <c r="BD1497" s="7"/>
      <c r="BE1497" s="7"/>
      <c r="BF1497" s="7"/>
    </row>
    <row r="1498" spans="1:71" hidden="1" x14ac:dyDescent="0.25">
      <c r="A1498" s="3" t="s">
        <v>1497</v>
      </c>
      <c r="B1498" s="3" t="str">
        <f t="shared" si="550"/>
        <v>SP</v>
      </c>
      <c r="C1498" s="3" t="s">
        <v>1530</v>
      </c>
      <c r="D1498" s="3">
        <v>5</v>
      </c>
      <c r="E1498" s="11">
        <f t="shared" si="541"/>
        <v>0</v>
      </c>
      <c r="F1498" s="11">
        <f t="shared" si="542"/>
        <v>1</v>
      </c>
      <c r="G1498" s="7">
        <v>11.984151794345701</v>
      </c>
      <c r="H1498" s="11">
        <f t="shared" si="543"/>
        <v>0.23968303588691403</v>
      </c>
      <c r="I1498" s="7">
        <f t="shared" si="544"/>
        <v>-47758548.491260551</v>
      </c>
      <c r="J1498" s="7">
        <v>53826368.82</v>
      </c>
      <c r="K1498" s="12">
        <v>0.127</v>
      </c>
      <c r="L1498" s="7">
        <v>-3229582.13</v>
      </c>
      <c r="M1498" s="10">
        <f t="shared" si="545"/>
        <v>6.0000000014862602E-2</v>
      </c>
      <c r="N1498" s="12">
        <f t="shared" si="546"/>
        <v>0.18700000001486261</v>
      </c>
      <c r="O1498" s="7">
        <f t="shared" si="547"/>
        <v>-2865512.9094756329</v>
      </c>
      <c r="P1498" s="11">
        <f t="shared" si="548"/>
        <v>5.323622923660621E-2</v>
      </c>
      <c r="Q1498" s="12">
        <f t="shared" si="549"/>
        <v>0.1802362292366062</v>
      </c>
      <c r="R1498" s="12">
        <f t="shared" si="551"/>
        <v>-6.763770778256406E-3</v>
      </c>
      <c r="S1498" s="12">
        <f t="shared" si="552"/>
        <v>-3.6169897207052548E-2</v>
      </c>
      <c r="T1498" s="7">
        <f t="shared" si="532"/>
        <v>-62813998.300000004</v>
      </c>
      <c r="U1498" s="7">
        <f t="shared" si="533"/>
        <v>62391699.090000004</v>
      </c>
      <c r="V1498" s="7">
        <f t="shared" si="534"/>
        <v>126565634.40000001</v>
      </c>
      <c r="W1498" s="7">
        <f t="shared" si="535"/>
        <v>0</v>
      </c>
      <c r="X1498" s="7">
        <f t="shared" si="531"/>
        <v>1359937.01</v>
      </c>
      <c r="Y1498" s="7">
        <f t="shared" si="536"/>
        <v>-34913669.630000003</v>
      </c>
      <c r="Z1498" s="7">
        <f t="shared" si="537"/>
        <v>-104741008.89</v>
      </c>
      <c r="AA1498" s="7">
        <f t="shared" si="538"/>
        <v>0</v>
      </c>
      <c r="AB1498" s="7">
        <f t="shared" si="539"/>
        <v>39804076.799999997</v>
      </c>
      <c r="AC1498" s="8">
        <f t="shared" si="540"/>
        <v>64936932.090000004</v>
      </c>
      <c r="AE1498" s="9">
        <v>0</v>
      </c>
      <c r="AF1498" s="7">
        <v>55839616.259999998</v>
      </c>
      <c r="AG1498" s="7">
        <v>23464390.670000002</v>
      </c>
      <c r="AH1498" s="7">
        <v>0</v>
      </c>
      <c r="AI1498" s="7">
        <v>53043427.039999999</v>
      </c>
      <c r="AJ1498" s="7">
        <v>40159958.579999998</v>
      </c>
      <c r="AK1498" s="7">
        <v>0</v>
      </c>
      <c r="AL1498" s="7">
        <v>39804076.799999997</v>
      </c>
      <c r="AM1498" s="7">
        <v>64936932.090000004</v>
      </c>
      <c r="AN1498" s="7"/>
      <c r="AO1498" s="7"/>
      <c r="AP1498" s="7"/>
      <c r="AQ1498" s="7">
        <v>26991351.870000001</v>
      </c>
      <c r="AR1498" s="7">
        <v>105947547.05</v>
      </c>
      <c r="AS1498" s="7">
        <v>0</v>
      </c>
      <c r="AT1498" s="7">
        <v>0</v>
      </c>
      <c r="AU1498" s="7">
        <v>41708007.670000002</v>
      </c>
      <c r="AV1498" s="7">
        <v>124742403.17</v>
      </c>
      <c r="AW1498" s="7">
        <v>0</v>
      </c>
      <c r="AX1498" s="7">
        <v>1528365</v>
      </c>
      <c r="AY1498" s="7">
        <v>62391699.090000004</v>
      </c>
      <c r="AZ1498" s="7">
        <v>126565634.40000001</v>
      </c>
      <c r="BA1498" s="7">
        <v>0</v>
      </c>
      <c r="BB1498" s="7">
        <v>1359937.01</v>
      </c>
      <c r="BC1498" s="7"/>
      <c r="BD1498" s="7"/>
      <c r="BE1498" s="7"/>
      <c r="BF1498" s="7"/>
    </row>
    <row r="1499" spans="1:71" hidden="1" x14ac:dyDescent="0.25">
      <c r="A1499" s="3" t="s">
        <v>877</v>
      </c>
      <c r="B1499" s="3" t="str">
        <f t="shared" si="550"/>
        <v>PR</v>
      </c>
      <c r="C1499" s="3" t="s">
        <v>1529</v>
      </c>
      <c r="D1499" s="3">
        <v>6</v>
      </c>
      <c r="E1499" s="11">
        <f t="shared" si="541"/>
        <v>0.68603406036589021</v>
      </c>
      <c r="F1499" s="11">
        <f t="shared" si="542"/>
        <v>0.31396593963410979</v>
      </c>
      <c r="G1499" s="7">
        <v>10.088536968715786</v>
      </c>
      <c r="H1499" s="11">
        <f t="shared" si="543"/>
        <v>6.3349139778326111E-2</v>
      </c>
      <c r="I1499" s="7">
        <f t="shared" si="544"/>
        <v>-62688148.194696791</v>
      </c>
      <c r="J1499" s="7">
        <v>9357947.0299999993</v>
      </c>
      <c r="K1499" s="12">
        <v>0.14000000000000001</v>
      </c>
      <c r="L1499" s="7">
        <v>-1136096.6000000001</v>
      </c>
      <c r="M1499" s="10">
        <f t="shared" si="545"/>
        <v>0.12140447005714673</v>
      </c>
      <c r="N1499" s="12">
        <f t="shared" si="546"/>
        <v>0.26140447005714673</v>
      </c>
      <c r="O1499" s="7">
        <f t="shared" si="547"/>
        <v>-3761288.8916818076</v>
      </c>
      <c r="P1499" s="11">
        <f t="shared" si="548"/>
        <v>0.40193526204238494</v>
      </c>
      <c r="Q1499" s="12">
        <f t="shared" si="549"/>
        <v>0.54193526204238496</v>
      </c>
      <c r="R1499" s="12">
        <f t="shared" si="551"/>
        <v>0.28053079198523823</v>
      </c>
      <c r="S1499" s="12">
        <f t="shared" si="552"/>
        <v>1.0731675396519051</v>
      </c>
      <c r="T1499" s="7">
        <f t="shared" si="532"/>
        <v>-66927978.030000001</v>
      </c>
      <c r="U1499" s="7">
        <f t="shared" si="533"/>
        <v>18298912.809999999</v>
      </c>
      <c r="V1499" s="7">
        <f t="shared" si="534"/>
        <v>21013105.510000002</v>
      </c>
      <c r="W1499" s="7">
        <f t="shared" si="535"/>
        <v>64213785.329999998</v>
      </c>
      <c r="X1499" s="7">
        <f t="shared" si="531"/>
        <v>0</v>
      </c>
      <c r="Y1499" s="7" t="str">
        <f t="shared" si="536"/>
        <v/>
      </c>
      <c r="Z1499" s="7" t="str">
        <f t="shared" si="537"/>
        <v/>
      </c>
      <c r="AA1499" s="7" t="str">
        <f t="shared" si="538"/>
        <v/>
      </c>
      <c r="AB1499" s="7" t="str">
        <f t="shared" si="539"/>
        <v/>
      </c>
      <c r="AC1499" s="8" t="str">
        <f t="shared" si="540"/>
        <v/>
      </c>
      <c r="AE1499" s="9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>
        <v>12689850.18</v>
      </c>
      <c r="AR1499" s="7">
        <v>33146480.02</v>
      </c>
      <c r="AS1499" s="7">
        <v>27730149.949999999</v>
      </c>
      <c r="AT1499" s="7">
        <v>0</v>
      </c>
      <c r="AU1499" s="7">
        <v>12281292.560000001</v>
      </c>
      <c r="AV1499" s="7">
        <v>21962082.190000001</v>
      </c>
      <c r="AW1499" s="7">
        <v>54096206.590000004</v>
      </c>
      <c r="AX1499" s="7">
        <v>0</v>
      </c>
      <c r="AY1499" s="7">
        <v>18298912.809999999</v>
      </c>
      <c r="AZ1499" s="7">
        <v>21013105.510000002</v>
      </c>
      <c r="BA1499" s="7">
        <v>64213785.329999998</v>
      </c>
      <c r="BB1499" s="7">
        <v>0</v>
      </c>
      <c r="BC1499" s="7"/>
      <c r="BD1499" s="7"/>
      <c r="BE1499" s="7"/>
      <c r="BF1499" s="7"/>
    </row>
    <row r="1500" spans="1:71" hidden="1" x14ac:dyDescent="0.25">
      <c r="A1500" s="3" t="s">
        <v>878</v>
      </c>
      <c r="B1500" s="3" t="str">
        <f t="shared" si="550"/>
        <v>PR</v>
      </c>
      <c r="C1500" s="3" t="s">
        <v>1529</v>
      </c>
      <c r="D1500" s="3">
        <v>7</v>
      </c>
      <c r="E1500" s="11">
        <f t="shared" si="541"/>
        <v>0.63300762089160556</v>
      </c>
      <c r="F1500" s="11">
        <f t="shared" si="542"/>
        <v>0.36699237910839444</v>
      </c>
      <c r="G1500" s="7">
        <v>9.2461064792278496</v>
      </c>
      <c r="H1500" s="11">
        <f t="shared" si="543"/>
        <v>6.7865012286027385E-2</v>
      </c>
      <c r="I1500" s="7">
        <f t="shared" si="544"/>
        <v>-23256413.778775033</v>
      </c>
      <c r="J1500" s="7">
        <v>6116914.1571428571</v>
      </c>
      <c r="K1500" s="12">
        <v>0.11</v>
      </c>
      <c r="L1500" s="7">
        <v>-803144.41</v>
      </c>
      <c r="M1500" s="10">
        <f t="shared" si="545"/>
        <v>0.13129895064199165</v>
      </c>
      <c r="N1500" s="12">
        <f t="shared" si="546"/>
        <v>0.24129895064199164</v>
      </c>
      <c r="O1500" s="7">
        <f t="shared" si="547"/>
        <v>-1395384.8267265018</v>
      </c>
      <c r="P1500" s="11">
        <f t="shared" si="548"/>
        <v>0.22811907947033716</v>
      </c>
      <c r="Q1500" s="12">
        <f t="shared" si="549"/>
        <v>0.33811907947033715</v>
      </c>
      <c r="R1500" s="12">
        <f t="shared" si="551"/>
        <v>9.6820128828345509E-2</v>
      </c>
      <c r="S1500" s="12">
        <f t="shared" si="552"/>
        <v>0.40124554446154548</v>
      </c>
      <c r="T1500" s="7">
        <f t="shared" si="532"/>
        <v>-24949620.049999997</v>
      </c>
      <c r="U1500" s="7">
        <f t="shared" si="533"/>
        <v>8826338.0700000003</v>
      </c>
      <c r="V1500" s="7">
        <f t="shared" si="534"/>
        <v>9156320.4199999999</v>
      </c>
      <c r="W1500" s="7">
        <f t="shared" si="535"/>
        <v>24619637.699999999</v>
      </c>
      <c r="X1500" s="7">
        <f t="shared" si="531"/>
        <v>0</v>
      </c>
      <c r="Y1500" s="7" t="str">
        <f t="shared" si="536"/>
        <v/>
      </c>
      <c r="Z1500" s="7" t="str">
        <f t="shared" si="537"/>
        <v/>
      </c>
      <c r="AA1500" s="7" t="str">
        <f t="shared" si="538"/>
        <v/>
      </c>
      <c r="AB1500" s="7" t="str">
        <f t="shared" si="539"/>
        <v/>
      </c>
      <c r="AC1500" s="8" t="str">
        <f t="shared" si="540"/>
        <v/>
      </c>
      <c r="AE1500" s="9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>
        <v>7603669</v>
      </c>
      <c r="AR1500" s="7">
        <v>7546265.1299999999</v>
      </c>
      <c r="AS1500" s="7">
        <v>17844940.93</v>
      </c>
      <c r="AT1500" s="7">
        <v>0</v>
      </c>
      <c r="AU1500" s="7">
        <v>7883326.8799999999</v>
      </c>
      <c r="AV1500" s="7">
        <v>7770365.5999999996</v>
      </c>
      <c r="AW1500" s="7">
        <v>21930636.43</v>
      </c>
      <c r="AX1500" s="7">
        <v>0</v>
      </c>
      <c r="AY1500" s="7">
        <v>8826338.0700000003</v>
      </c>
      <c r="AZ1500" s="7">
        <v>9156320.4199999999</v>
      </c>
      <c r="BA1500" s="7">
        <v>24619637.699999999</v>
      </c>
      <c r="BB1500" s="7">
        <v>0</v>
      </c>
      <c r="BC1500" s="7"/>
      <c r="BD1500" s="7"/>
      <c r="BE1500" s="7"/>
      <c r="BF1500" s="7"/>
    </row>
    <row r="1501" spans="1:71" hidden="1" x14ac:dyDescent="0.25">
      <c r="A1501" s="3" t="s">
        <v>1264</v>
      </c>
      <c r="B1501" s="3" t="str">
        <f t="shared" si="550"/>
        <v>RS</v>
      </c>
      <c r="C1501" s="3" t="s">
        <v>1529</v>
      </c>
      <c r="D1501" s="3">
        <v>6</v>
      </c>
      <c r="E1501" s="11">
        <f t="shared" si="541"/>
        <v>0</v>
      </c>
      <c r="F1501" s="11">
        <f t="shared" si="542"/>
        <v>1</v>
      </c>
      <c r="G1501" s="7">
        <v>7.5680606571076998</v>
      </c>
      <c r="H1501" s="11">
        <f t="shared" si="543"/>
        <v>0.15136121314215401</v>
      </c>
      <c r="I1501" s="7">
        <f t="shared" si="544"/>
        <v>-33228298.537090704</v>
      </c>
      <c r="J1501" s="7">
        <v>29709318.25</v>
      </c>
      <c r="K1501" s="12">
        <v>0.11</v>
      </c>
      <c r="L1501" s="7">
        <v>-2798617.78</v>
      </c>
      <c r="M1501" s="10">
        <f t="shared" si="545"/>
        <v>9.420000002861055E-2</v>
      </c>
      <c r="N1501" s="12">
        <f t="shared" si="546"/>
        <v>0.20420000002861055</v>
      </c>
      <c r="O1501" s="7">
        <f t="shared" si="547"/>
        <v>-1993697.9122254422</v>
      </c>
      <c r="P1501" s="11">
        <f t="shared" si="548"/>
        <v>6.7106821349744106E-2</v>
      </c>
      <c r="Q1501" s="12">
        <f t="shared" si="549"/>
        <v>0.17710682134974409</v>
      </c>
      <c r="R1501" s="12">
        <f t="shared" si="551"/>
        <v>-2.7093178678866459E-2</v>
      </c>
      <c r="S1501" s="12">
        <f t="shared" si="552"/>
        <v>-0.13267962132747513</v>
      </c>
      <c r="T1501" s="7">
        <f t="shared" si="532"/>
        <v>-39154819.519999996</v>
      </c>
      <c r="U1501" s="7">
        <f t="shared" si="533"/>
        <v>16080283.48</v>
      </c>
      <c r="V1501" s="7">
        <f t="shared" si="534"/>
        <v>47554290</v>
      </c>
      <c r="W1501" s="7">
        <f t="shared" si="535"/>
        <v>7680813</v>
      </c>
      <c r="X1501" s="7">
        <f t="shared" si="531"/>
        <v>0</v>
      </c>
      <c r="Y1501" s="7" t="str">
        <f t="shared" si="536"/>
        <v/>
      </c>
      <c r="Z1501" s="7" t="str">
        <f t="shared" si="537"/>
        <v/>
      </c>
      <c r="AA1501" s="7" t="str">
        <f t="shared" si="538"/>
        <v/>
      </c>
      <c r="AB1501" s="7" t="str">
        <f t="shared" si="539"/>
        <v/>
      </c>
      <c r="AC1501" s="8" t="str">
        <f t="shared" si="540"/>
        <v/>
      </c>
      <c r="AE1501" s="9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>
        <v>2096764.42</v>
      </c>
      <c r="AR1501" s="7">
        <v>31239577.289999999</v>
      </c>
      <c r="AS1501" s="7">
        <v>200502.22</v>
      </c>
      <c r="AT1501" s="7">
        <v>0</v>
      </c>
      <c r="AU1501" s="7">
        <v>8905116.4399999995</v>
      </c>
      <c r="AV1501" s="7">
        <v>44361273.700000003</v>
      </c>
      <c r="AW1501" s="7">
        <v>-4542582.6900000004</v>
      </c>
      <c r="AX1501" s="7">
        <v>0</v>
      </c>
      <c r="AY1501" s="7">
        <v>16080283.48</v>
      </c>
      <c r="AZ1501" s="7">
        <v>47554290</v>
      </c>
      <c r="BA1501" s="7">
        <v>7680813</v>
      </c>
      <c r="BB1501" s="7">
        <v>0</v>
      </c>
      <c r="BC1501" s="7"/>
      <c r="BD1501" s="7"/>
      <c r="BE1501" s="7"/>
      <c r="BF1501" s="7"/>
    </row>
    <row r="1502" spans="1:71" hidden="1" x14ac:dyDescent="0.25">
      <c r="A1502" s="3" t="s">
        <v>1498</v>
      </c>
      <c r="B1502" s="3" t="str">
        <f t="shared" si="550"/>
        <v>SP</v>
      </c>
      <c r="C1502" s="3" t="s">
        <v>1530</v>
      </c>
      <c r="D1502" s="3">
        <v>7</v>
      </c>
      <c r="E1502" s="11">
        <f t="shared" si="541"/>
        <v>0</v>
      </c>
      <c r="F1502" s="11">
        <f t="shared" si="542"/>
        <v>1</v>
      </c>
      <c r="G1502" s="7">
        <v>31.378894701682906</v>
      </c>
      <c r="H1502" s="11">
        <f t="shared" si="543"/>
        <v>0.62757789403365816</v>
      </c>
      <c r="I1502" s="7">
        <f t="shared" si="544"/>
        <v>-5385670.7263904093</v>
      </c>
      <c r="J1502" s="7">
        <v>8050674.3399999999</v>
      </c>
      <c r="K1502" s="12">
        <v>0.11</v>
      </c>
      <c r="L1502" s="7">
        <v>-867862.69</v>
      </c>
      <c r="M1502" s="10">
        <f t="shared" si="545"/>
        <v>0.10779999952153076</v>
      </c>
      <c r="N1502" s="12">
        <f t="shared" si="546"/>
        <v>0.21779999952153076</v>
      </c>
      <c r="O1502" s="7">
        <f t="shared" si="547"/>
        <v>-323140.24358342454</v>
      </c>
      <c r="P1502" s="11">
        <f t="shared" si="548"/>
        <v>4.0138282824072669E-2</v>
      </c>
      <c r="Q1502" s="12">
        <f t="shared" si="549"/>
        <v>0.15013828282407266</v>
      </c>
      <c r="R1502" s="12">
        <f t="shared" si="551"/>
        <v>-6.7661716697458102E-2</v>
      </c>
      <c r="S1502" s="12">
        <f t="shared" si="552"/>
        <v>-0.31065985696097009</v>
      </c>
      <c r="T1502" s="7">
        <f t="shared" si="532"/>
        <v>-14461200.449999997</v>
      </c>
      <c r="U1502" s="7">
        <f t="shared" si="533"/>
        <v>27285295.98</v>
      </c>
      <c r="V1502" s="7">
        <f t="shared" si="534"/>
        <v>33701918.869999997</v>
      </c>
      <c r="W1502" s="7">
        <f t="shared" si="535"/>
        <v>8113639.9000000004</v>
      </c>
      <c r="X1502" s="7">
        <f t="shared" si="531"/>
        <v>69062.34</v>
      </c>
      <c r="Y1502" s="7" t="str">
        <f t="shared" si="536"/>
        <v/>
      </c>
      <c r="Z1502" s="7" t="str">
        <f t="shared" si="537"/>
        <v/>
      </c>
      <c r="AA1502" s="7" t="str">
        <f t="shared" si="538"/>
        <v/>
      </c>
      <c r="AB1502" s="7" t="str">
        <f t="shared" si="539"/>
        <v/>
      </c>
      <c r="AC1502" s="8" t="str">
        <f t="shared" si="540"/>
        <v/>
      </c>
      <c r="AE1502" s="9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>
        <v>19087108.359999999</v>
      </c>
      <c r="AR1502" s="7">
        <v>11544918.18</v>
      </c>
      <c r="AS1502" s="7">
        <v>6322646.9900000002</v>
      </c>
      <c r="AT1502" s="7">
        <v>100315.07</v>
      </c>
      <c r="AU1502" s="7">
        <v>22322871.210000001</v>
      </c>
      <c r="AV1502" s="7">
        <v>13423754.800000001</v>
      </c>
      <c r="AW1502" s="7">
        <v>6878150.9100000001</v>
      </c>
      <c r="AX1502" s="7">
        <v>73106.929999999993</v>
      </c>
      <c r="AY1502" s="7">
        <v>27285295.98</v>
      </c>
      <c r="AZ1502" s="7">
        <v>33701918.869999997</v>
      </c>
      <c r="BA1502" s="7">
        <v>8113639.9000000004</v>
      </c>
      <c r="BB1502" s="7">
        <v>69062.34</v>
      </c>
      <c r="BC1502" s="7"/>
      <c r="BD1502" s="7"/>
      <c r="BE1502" s="7"/>
      <c r="BF1502" s="7"/>
    </row>
    <row r="1504" spans="1:71" s="14" customFormat="1" x14ac:dyDescent="0.25">
      <c r="E1504" s="15">
        <f>AVERAGE(E4:E1502)</f>
        <v>0.16630337450159846</v>
      </c>
      <c r="F1504" s="15">
        <f>AVERAGE(F4:F1502)</f>
        <v>0.83369662549840118</v>
      </c>
      <c r="G1504" s="20">
        <f>AVERAGE(G4:G1502)</f>
        <v>20.040667368000378</v>
      </c>
      <c r="H1504" s="15">
        <f>AVERAGE(H4:H1502)</f>
        <v>0.33257234813499181</v>
      </c>
      <c r="I1504" s="16"/>
      <c r="J1504" s="16"/>
      <c r="K1504" s="15">
        <f>AVERAGE(K4:K1502)</f>
        <v>0.1211266844563065</v>
      </c>
      <c r="L1504" s="16"/>
      <c r="M1504" s="15">
        <f>AVERAGE(M4:M1502)</f>
        <v>8.6185659233728756E-2</v>
      </c>
      <c r="N1504" s="15">
        <f>AVERAGE(N4:N1502)</f>
        <v>0.20731234369003324</v>
      </c>
      <c r="O1504" s="16"/>
      <c r="P1504" s="15">
        <f>AVERAGE(P4:P1502)</f>
        <v>0.15945883928252283</v>
      </c>
      <c r="Q1504" s="15">
        <f>AVERAGE(Q4:Q1502)</f>
        <v>0.28058552373882689</v>
      </c>
      <c r="R1504" s="15">
        <f>AVERAGE(R4:R1502)</f>
        <v>7.3273180048794004E-2</v>
      </c>
      <c r="S1504" s="15">
        <f>AVERAGE(S4:S1502)</f>
        <v>0.41206852581932357</v>
      </c>
      <c r="T1504" s="15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7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  <c r="BB1504" s="16"/>
      <c r="BC1504" s="16"/>
      <c r="BD1504" s="16"/>
      <c r="BE1504" s="16"/>
      <c r="BF1504" s="16"/>
      <c r="BG1504" s="16"/>
      <c r="BH1504" s="16"/>
      <c r="BI1504" s="16"/>
      <c r="BJ1504" s="16"/>
      <c r="BK1504" s="16"/>
      <c r="BL1504" s="16"/>
      <c r="BM1504" s="16"/>
      <c r="BN1504" s="16"/>
      <c r="BO1504" s="16"/>
      <c r="BP1504" s="16"/>
      <c r="BQ1504" s="16"/>
      <c r="BR1504" s="16"/>
      <c r="BS1504" s="16"/>
    </row>
    <row r="1505" spans="1:58" x14ac:dyDescent="0.25">
      <c r="A1505" s="3"/>
      <c r="B1505" s="3"/>
      <c r="C1505" s="3"/>
      <c r="D1505" s="3"/>
      <c r="E1505" s="11"/>
      <c r="F1505" s="11"/>
      <c r="G1505" s="7"/>
      <c r="H1505" s="11"/>
      <c r="I1505" s="7"/>
      <c r="J1505" s="7"/>
      <c r="K1505" s="12"/>
      <c r="L1505" s="7"/>
      <c r="M1505" s="10"/>
      <c r="N1505" s="12"/>
      <c r="O1505" s="7"/>
      <c r="P1505" s="11"/>
      <c r="Q1505" s="12"/>
      <c r="R1505" s="12"/>
      <c r="S1505" s="12"/>
      <c r="T1505" s="7"/>
      <c r="U1505" s="7"/>
      <c r="V1505" s="7"/>
      <c r="W1505" s="7"/>
      <c r="X1505" s="7"/>
      <c r="Y1505" s="7"/>
      <c r="Z1505" s="7"/>
      <c r="AA1505" s="7"/>
      <c r="AB1505" s="7"/>
      <c r="AC1505" s="8"/>
      <c r="AE1505" s="9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</row>
    <row r="1506" spans="1:58" x14ac:dyDescent="0.25">
      <c r="A1506" s="3"/>
      <c r="B1506" s="3"/>
      <c r="C1506" s="3" t="s">
        <v>1535</v>
      </c>
      <c r="D1506" s="3"/>
      <c r="E1506" s="11">
        <f t="shared" ref="E1506:AJ1506" si="553">PERCENTILE(E4:E1502,0.25)</f>
        <v>0</v>
      </c>
      <c r="F1506" s="11">
        <f t="shared" si="553"/>
        <v>0.6804579781628044</v>
      </c>
      <c r="G1506" s="7">
        <f t="shared" si="553"/>
        <v>11.757452047629432</v>
      </c>
      <c r="H1506" s="11">
        <f t="shared" si="553"/>
        <v>0.17473484186048999</v>
      </c>
      <c r="I1506" s="7">
        <f t="shared" si="553"/>
        <v>-62521669.359128281</v>
      </c>
      <c r="J1506" s="7">
        <f t="shared" si="553"/>
        <v>5529329.3699999992</v>
      </c>
      <c r="K1506" s="12">
        <f t="shared" si="553"/>
        <v>0.11</v>
      </c>
      <c r="L1506" s="7">
        <f t="shared" si="553"/>
        <v>-1890867.68</v>
      </c>
      <c r="M1506" s="10">
        <f t="shared" si="553"/>
        <v>3.2466492626063707E-2</v>
      </c>
      <c r="N1506" s="12">
        <f t="shared" si="553"/>
        <v>0.15345000028671296</v>
      </c>
      <c r="O1506" s="7">
        <f t="shared" si="553"/>
        <v>-3751300.1615476971</v>
      </c>
      <c r="P1506" s="11">
        <f t="shared" si="553"/>
        <v>6.7372904192136915E-2</v>
      </c>
      <c r="Q1506" s="12">
        <f t="shared" si="553"/>
        <v>0.18569646317992167</v>
      </c>
      <c r="R1506" s="12">
        <f t="shared" si="553"/>
        <v>-1.1096471378820236E-3</v>
      </c>
      <c r="S1506" s="12">
        <f t="shared" si="553"/>
        <v>-4.7009347483994435E-3</v>
      </c>
      <c r="T1506" s="7">
        <f t="shared" si="553"/>
        <v>-95042237.510000005</v>
      </c>
      <c r="U1506" s="7">
        <f t="shared" si="553"/>
        <v>5650063.6850000005</v>
      </c>
      <c r="V1506" s="7">
        <f t="shared" si="553"/>
        <v>17730595.155000001</v>
      </c>
      <c r="W1506" s="7">
        <f t="shared" si="553"/>
        <v>8502697.0399999991</v>
      </c>
      <c r="X1506" s="7">
        <f t="shared" si="553"/>
        <v>0</v>
      </c>
      <c r="Y1506" s="7">
        <f t="shared" si="553"/>
        <v>-708840997.69166672</v>
      </c>
      <c r="Z1506" s="7">
        <f t="shared" si="553"/>
        <v>-2144604170.5050001</v>
      </c>
      <c r="AA1506" s="7">
        <f t="shared" si="553"/>
        <v>0</v>
      </c>
      <c r="AB1506" s="7">
        <f t="shared" si="553"/>
        <v>144093620.05000001</v>
      </c>
      <c r="AC1506" s="8">
        <f t="shared" si="553"/>
        <v>69485543.780000001</v>
      </c>
      <c r="AD1506" s="4" t="e">
        <f t="shared" si="553"/>
        <v>#NUM!</v>
      </c>
      <c r="AE1506" s="9">
        <f t="shared" si="553"/>
        <v>0</v>
      </c>
      <c r="AF1506" s="7">
        <f t="shared" si="553"/>
        <v>120962431.30249999</v>
      </c>
      <c r="AG1506" s="7">
        <f t="shared" si="553"/>
        <v>49792175.759999998</v>
      </c>
      <c r="AH1506" s="7">
        <f t="shared" si="553"/>
        <v>0</v>
      </c>
      <c r="AI1506" s="7">
        <f t="shared" si="553"/>
        <v>122359869.03</v>
      </c>
      <c r="AJ1506" s="7">
        <f t="shared" si="553"/>
        <v>68413450.019999996</v>
      </c>
      <c r="AK1506" s="7">
        <f t="shared" ref="AK1506:BF1506" si="554">PERCENTILE(AK4:AK1502,0.25)</f>
        <v>0</v>
      </c>
      <c r="AL1506" s="7">
        <f t="shared" si="554"/>
        <v>144093620.05000001</v>
      </c>
      <c r="AM1506" s="7">
        <f t="shared" si="554"/>
        <v>74720197.765000001</v>
      </c>
      <c r="AN1506" s="7" t="e">
        <f t="shared" si="554"/>
        <v>#NUM!</v>
      </c>
      <c r="AO1506" s="7" t="e">
        <f t="shared" si="554"/>
        <v>#NUM!</v>
      </c>
      <c r="AP1506" s="7" t="e">
        <f t="shared" si="554"/>
        <v>#NUM!</v>
      </c>
      <c r="AQ1506" s="7">
        <f t="shared" si="554"/>
        <v>4437967.2750000004</v>
      </c>
      <c r="AR1506" s="7">
        <f t="shared" si="554"/>
        <v>12594355.99</v>
      </c>
      <c r="AS1506" s="7">
        <f t="shared" si="554"/>
        <v>4843207.1150000002</v>
      </c>
      <c r="AT1506" s="7">
        <f t="shared" si="554"/>
        <v>0</v>
      </c>
      <c r="AU1506" s="7">
        <f t="shared" si="554"/>
        <v>5328649.71</v>
      </c>
      <c r="AV1506" s="7">
        <f t="shared" si="554"/>
        <v>16014390.852499999</v>
      </c>
      <c r="AW1506" s="7">
        <f t="shared" si="554"/>
        <v>6695397.96</v>
      </c>
      <c r="AX1506" s="7">
        <f t="shared" si="554"/>
        <v>0</v>
      </c>
      <c r="AY1506" s="7">
        <f t="shared" si="554"/>
        <v>6939092.1699999999</v>
      </c>
      <c r="AZ1506" s="7">
        <f t="shared" si="554"/>
        <v>17598421.989999998</v>
      </c>
      <c r="BA1506" s="7">
        <f t="shared" si="554"/>
        <v>8839820.6500000004</v>
      </c>
      <c r="BB1506" s="7">
        <f t="shared" si="554"/>
        <v>0</v>
      </c>
      <c r="BC1506" s="7">
        <f t="shared" si="554"/>
        <v>7330280.79</v>
      </c>
      <c r="BD1506" s="7">
        <f t="shared" si="554"/>
        <v>12303303.940000001</v>
      </c>
      <c r="BE1506" s="7">
        <f t="shared" si="554"/>
        <v>8137289</v>
      </c>
      <c r="BF1506" s="7">
        <f t="shared" si="554"/>
        <v>145475.59</v>
      </c>
    </row>
    <row r="1507" spans="1:58" x14ac:dyDescent="0.25">
      <c r="A1507" s="3"/>
      <c r="B1507" s="3"/>
      <c r="C1507" s="3" t="s">
        <v>1541</v>
      </c>
      <c r="D1507" s="3"/>
      <c r="E1507" s="11">
        <f t="shared" ref="E1507:AJ1507" si="555">PERCENTILE(E4:E1502,0.75)</f>
        <v>0.31954202183719549</v>
      </c>
      <c r="F1507" s="11">
        <f t="shared" si="555"/>
        <v>1</v>
      </c>
      <c r="G1507" s="7">
        <f t="shared" si="555"/>
        <v>23.085556986892726</v>
      </c>
      <c r="H1507" s="11">
        <f t="shared" si="555"/>
        <v>0.41994944629182951</v>
      </c>
      <c r="I1507" s="7">
        <f t="shared" si="555"/>
        <v>-9881324.3732226901</v>
      </c>
      <c r="J1507" s="7">
        <f t="shared" si="555"/>
        <v>26066162.264999997</v>
      </c>
      <c r="K1507" s="12">
        <f t="shared" si="555"/>
        <v>0.125</v>
      </c>
      <c r="L1507" s="7">
        <f t="shared" si="555"/>
        <v>-301768.78500000003</v>
      </c>
      <c r="M1507" s="10">
        <f t="shared" si="555"/>
        <v>0.12014999975796664</v>
      </c>
      <c r="N1507" s="12">
        <f t="shared" si="555"/>
        <v>0.2470999549405688</v>
      </c>
      <c r="O1507" s="7">
        <f t="shared" si="555"/>
        <v>-592879.46239336138</v>
      </c>
      <c r="P1507" s="11">
        <f t="shared" si="555"/>
        <v>0.23318217637750496</v>
      </c>
      <c r="Q1507" s="12">
        <f t="shared" si="555"/>
        <v>0.35060118656867789</v>
      </c>
      <c r="R1507" s="12">
        <f t="shared" si="555"/>
        <v>0.13963345556316203</v>
      </c>
      <c r="S1507" s="12">
        <f t="shared" si="555"/>
        <v>0.73344404485519021</v>
      </c>
      <c r="T1507" s="7">
        <f t="shared" si="555"/>
        <v>-17087702.664999999</v>
      </c>
      <c r="U1507" s="7">
        <f t="shared" si="555"/>
        <v>36358158.719999999</v>
      </c>
      <c r="V1507" s="7">
        <f t="shared" si="555"/>
        <v>85950096.864999995</v>
      </c>
      <c r="W1507" s="7">
        <f t="shared" si="555"/>
        <v>52960459.825000003</v>
      </c>
      <c r="X1507" s="7">
        <f t="shared" si="555"/>
        <v>1369807.72</v>
      </c>
      <c r="Y1507" s="7">
        <f t="shared" si="555"/>
        <v>-73022007.37833333</v>
      </c>
      <c r="Z1507" s="7">
        <f t="shared" si="555"/>
        <v>-219180715.375</v>
      </c>
      <c r="AA1507" s="7">
        <f t="shared" si="555"/>
        <v>6252969.2050000001</v>
      </c>
      <c r="AB1507" s="7">
        <f t="shared" si="555"/>
        <v>1323174170.4549999</v>
      </c>
      <c r="AC1507" s="8">
        <f t="shared" si="555"/>
        <v>642956292.4849999</v>
      </c>
      <c r="AD1507" s="4" t="e">
        <f t="shared" si="555"/>
        <v>#NUM!</v>
      </c>
      <c r="AE1507" s="9">
        <f t="shared" si="555"/>
        <v>4974846.9350000005</v>
      </c>
      <c r="AF1507" s="7">
        <f t="shared" si="555"/>
        <v>1021886147.235</v>
      </c>
      <c r="AG1507" s="7">
        <f t="shared" si="555"/>
        <v>573945550.42000008</v>
      </c>
      <c r="AH1507" s="7">
        <f t="shared" si="555"/>
        <v>5606177.0999999996</v>
      </c>
      <c r="AI1507" s="7">
        <f t="shared" si="555"/>
        <v>1422386006.8299999</v>
      </c>
      <c r="AJ1507" s="7">
        <f t="shared" si="555"/>
        <v>789216673.25</v>
      </c>
      <c r="AK1507" s="7">
        <f t="shared" ref="AK1507:BF1507" si="556">PERCENTILE(AK4:AK1502,0.75)</f>
        <v>7880245.0750000002</v>
      </c>
      <c r="AL1507" s="7">
        <f t="shared" si="556"/>
        <v>1670470096.365</v>
      </c>
      <c r="AM1507" s="7">
        <f t="shared" si="556"/>
        <v>976484480.68000007</v>
      </c>
      <c r="AN1507" s="7" t="e">
        <f t="shared" si="556"/>
        <v>#NUM!</v>
      </c>
      <c r="AO1507" s="7" t="e">
        <f t="shared" si="556"/>
        <v>#NUM!</v>
      </c>
      <c r="AP1507" s="7" t="e">
        <f t="shared" si="556"/>
        <v>#NUM!</v>
      </c>
      <c r="AQ1507" s="7">
        <f t="shared" si="556"/>
        <v>27619046.087499999</v>
      </c>
      <c r="AR1507" s="7">
        <f t="shared" si="556"/>
        <v>60715222.615000002</v>
      </c>
      <c r="AS1507" s="7">
        <f t="shared" si="556"/>
        <v>30906120.365000002</v>
      </c>
      <c r="AT1507" s="7">
        <f t="shared" si="556"/>
        <v>1128934.21</v>
      </c>
      <c r="AU1507" s="7">
        <f t="shared" si="556"/>
        <v>31698848.9575</v>
      </c>
      <c r="AV1507" s="7">
        <f t="shared" si="556"/>
        <v>72635633.06750001</v>
      </c>
      <c r="AW1507" s="7">
        <f t="shared" si="556"/>
        <v>41260521.1325</v>
      </c>
      <c r="AX1507" s="7">
        <f t="shared" si="556"/>
        <v>1311170.24</v>
      </c>
      <c r="AY1507" s="7">
        <f t="shared" si="556"/>
        <v>40295689.280000001</v>
      </c>
      <c r="AZ1507" s="7">
        <f t="shared" si="556"/>
        <v>86020564.099999994</v>
      </c>
      <c r="BA1507" s="7">
        <f t="shared" si="556"/>
        <v>53287071.770000003</v>
      </c>
      <c r="BB1507" s="7">
        <f t="shared" si="556"/>
        <v>1180308.6000000001</v>
      </c>
      <c r="BC1507" s="7">
        <f t="shared" si="556"/>
        <v>18586225.219999999</v>
      </c>
      <c r="BD1507" s="7">
        <f t="shared" si="556"/>
        <v>41249368.655000001</v>
      </c>
      <c r="BE1507" s="7">
        <f t="shared" si="556"/>
        <v>17214943.074999999</v>
      </c>
      <c r="BF1507" s="7">
        <f t="shared" si="556"/>
        <v>2022560.4550000001</v>
      </c>
    </row>
    <row r="1508" spans="1:58" x14ac:dyDescent="0.25">
      <c r="A1508" s="3"/>
      <c r="B1508" s="3"/>
      <c r="C1508" s="3" t="s">
        <v>1536</v>
      </c>
      <c r="D1508" s="3"/>
      <c r="E1508" s="11">
        <f>E1507-E1506</f>
        <v>0.31954202183719549</v>
      </c>
      <c r="F1508" s="11">
        <f t="shared" ref="F1508:BF1508" si="557">F1507-F1506</f>
        <v>0.3195420218371956</v>
      </c>
      <c r="G1508" s="7">
        <f t="shared" si="557"/>
        <v>11.328104939263294</v>
      </c>
      <c r="H1508" s="11">
        <f t="shared" si="557"/>
        <v>0.24521460443133952</v>
      </c>
      <c r="I1508" s="7">
        <f t="shared" si="557"/>
        <v>52640344.985905588</v>
      </c>
      <c r="J1508" s="7">
        <f t="shared" si="557"/>
        <v>20536832.894999996</v>
      </c>
      <c r="K1508" s="12">
        <f t="shared" si="557"/>
        <v>1.4999999999999999E-2</v>
      </c>
      <c r="L1508" s="7">
        <f t="shared" si="557"/>
        <v>1589098.895</v>
      </c>
      <c r="M1508" s="10">
        <f t="shared" si="557"/>
        <v>8.7683507131902927E-2</v>
      </c>
      <c r="N1508" s="12">
        <f t="shared" si="557"/>
        <v>9.3649954653855838E-2</v>
      </c>
      <c r="O1508" s="7">
        <f t="shared" si="557"/>
        <v>3158420.699154336</v>
      </c>
      <c r="P1508" s="11">
        <f t="shared" si="557"/>
        <v>0.16580927218536806</v>
      </c>
      <c r="Q1508" s="12">
        <f t="shared" si="557"/>
        <v>0.16490472338875622</v>
      </c>
      <c r="R1508" s="12">
        <f t="shared" si="557"/>
        <v>0.14074310270104406</v>
      </c>
      <c r="S1508" s="12">
        <f t="shared" si="557"/>
        <v>0.73814497960358971</v>
      </c>
      <c r="T1508" s="7">
        <f t="shared" si="557"/>
        <v>77954534.844999999</v>
      </c>
      <c r="U1508" s="7">
        <f t="shared" si="557"/>
        <v>30708095.034999996</v>
      </c>
      <c r="V1508" s="7">
        <f t="shared" si="557"/>
        <v>68219501.709999993</v>
      </c>
      <c r="W1508" s="7">
        <f t="shared" si="557"/>
        <v>44457762.785000004</v>
      </c>
      <c r="X1508" s="7">
        <f t="shared" si="557"/>
        <v>1369807.72</v>
      </c>
      <c r="Y1508" s="7">
        <f t="shared" si="557"/>
        <v>635818990.31333339</v>
      </c>
      <c r="Z1508" s="7">
        <f t="shared" si="557"/>
        <v>1925423455.1300001</v>
      </c>
      <c r="AA1508" s="7">
        <f t="shared" si="557"/>
        <v>6252969.2050000001</v>
      </c>
      <c r="AB1508" s="7">
        <f t="shared" si="557"/>
        <v>1179080550.405</v>
      </c>
      <c r="AC1508" s="8">
        <f t="shared" si="557"/>
        <v>573470748.70499992</v>
      </c>
      <c r="AD1508" s="4" t="e">
        <f t="shared" si="557"/>
        <v>#NUM!</v>
      </c>
      <c r="AE1508" s="9">
        <f t="shared" si="557"/>
        <v>4974846.9350000005</v>
      </c>
      <c r="AF1508" s="7">
        <f t="shared" si="557"/>
        <v>900923715.9325</v>
      </c>
      <c r="AG1508" s="7">
        <f t="shared" si="557"/>
        <v>524153374.66000009</v>
      </c>
      <c r="AH1508" s="7">
        <f t="shared" si="557"/>
        <v>5606177.0999999996</v>
      </c>
      <c r="AI1508" s="7">
        <f t="shared" si="557"/>
        <v>1300026137.8</v>
      </c>
      <c r="AJ1508" s="7">
        <f t="shared" si="557"/>
        <v>720803223.23000002</v>
      </c>
      <c r="AK1508" s="7">
        <f t="shared" si="557"/>
        <v>7880245.0750000002</v>
      </c>
      <c r="AL1508" s="7">
        <f t="shared" si="557"/>
        <v>1526376476.3150001</v>
      </c>
      <c r="AM1508" s="7">
        <f t="shared" si="557"/>
        <v>901764282.91500008</v>
      </c>
      <c r="AN1508" s="7" t="e">
        <f t="shared" si="557"/>
        <v>#NUM!</v>
      </c>
      <c r="AO1508" s="7" t="e">
        <f t="shared" si="557"/>
        <v>#NUM!</v>
      </c>
      <c r="AP1508" s="7" t="e">
        <f t="shared" si="557"/>
        <v>#NUM!</v>
      </c>
      <c r="AQ1508" s="7">
        <f t="shared" si="557"/>
        <v>23181078.8125</v>
      </c>
      <c r="AR1508" s="7">
        <f t="shared" si="557"/>
        <v>48120866.625</v>
      </c>
      <c r="AS1508" s="7">
        <f t="shared" si="557"/>
        <v>26062913.25</v>
      </c>
      <c r="AT1508" s="7">
        <f t="shared" si="557"/>
        <v>1128934.21</v>
      </c>
      <c r="AU1508" s="7">
        <f t="shared" si="557"/>
        <v>26370199.247499999</v>
      </c>
      <c r="AV1508" s="7">
        <f t="shared" si="557"/>
        <v>56621242.215000011</v>
      </c>
      <c r="AW1508" s="7">
        <f t="shared" si="557"/>
        <v>34565123.172499999</v>
      </c>
      <c r="AX1508" s="7">
        <f t="shared" si="557"/>
        <v>1311170.24</v>
      </c>
      <c r="AY1508" s="7">
        <f t="shared" si="557"/>
        <v>33356597.109999999</v>
      </c>
      <c r="AZ1508" s="7">
        <f t="shared" si="557"/>
        <v>68422142.109999999</v>
      </c>
      <c r="BA1508" s="7">
        <f t="shared" si="557"/>
        <v>44447251.120000005</v>
      </c>
      <c r="BB1508" s="7">
        <f t="shared" si="557"/>
        <v>1180308.6000000001</v>
      </c>
      <c r="BC1508" s="7">
        <f t="shared" si="557"/>
        <v>11255944.43</v>
      </c>
      <c r="BD1508" s="7">
        <f t="shared" si="557"/>
        <v>28946064.715</v>
      </c>
      <c r="BE1508" s="7">
        <f t="shared" si="557"/>
        <v>9077654.0749999993</v>
      </c>
      <c r="BF1508" s="7">
        <f t="shared" si="557"/>
        <v>1877084.865</v>
      </c>
    </row>
    <row r="1509" spans="1:58" x14ac:dyDescent="0.25">
      <c r="A1509" s="3"/>
      <c r="B1509" s="3"/>
      <c r="C1509" s="3" t="s">
        <v>1537</v>
      </c>
      <c r="D1509" s="3"/>
      <c r="E1509" s="11">
        <f>E1508*3</f>
        <v>0.95862606551158647</v>
      </c>
      <c r="F1509" s="11">
        <f t="shared" ref="F1509:BF1509" si="558">F1508*3</f>
        <v>0.9586260655115868</v>
      </c>
      <c r="G1509" s="7">
        <f t="shared" si="558"/>
        <v>33.98431481778988</v>
      </c>
      <c r="H1509" s="11">
        <f t="shared" si="558"/>
        <v>0.73564381329401862</v>
      </c>
      <c r="I1509" s="7">
        <f t="shared" si="558"/>
        <v>157921034.95771676</v>
      </c>
      <c r="J1509" s="7">
        <f t="shared" si="558"/>
        <v>61610498.684999987</v>
      </c>
      <c r="K1509" s="12">
        <f t="shared" si="558"/>
        <v>4.4999999999999998E-2</v>
      </c>
      <c r="L1509" s="7">
        <f t="shared" si="558"/>
        <v>4767296.6850000005</v>
      </c>
      <c r="M1509" s="10">
        <f t="shared" si="558"/>
        <v>0.26305052139570878</v>
      </c>
      <c r="N1509" s="12">
        <f t="shared" si="558"/>
        <v>0.28094986396156751</v>
      </c>
      <c r="O1509" s="7">
        <f t="shared" si="558"/>
        <v>9475262.097463008</v>
      </c>
      <c r="P1509" s="11">
        <f t="shared" si="558"/>
        <v>0.49742781655610419</v>
      </c>
      <c r="Q1509" s="12">
        <f t="shared" si="558"/>
        <v>0.49471417016626867</v>
      </c>
      <c r="R1509" s="12">
        <f t="shared" si="558"/>
        <v>0.42222930810313219</v>
      </c>
      <c r="S1509" s="12">
        <f t="shared" si="558"/>
        <v>2.2144349388107694</v>
      </c>
      <c r="T1509" s="7">
        <f t="shared" si="558"/>
        <v>233863604.535</v>
      </c>
      <c r="U1509" s="7">
        <f t="shared" si="558"/>
        <v>92124285.104999989</v>
      </c>
      <c r="V1509" s="7">
        <f t="shared" si="558"/>
        <v>204658505.13</v>
      </c>
      <c r="W1509" s="7">
        <f t="shared" si="558"/>
        <v>133373288.35500002</v>
      </c>
      <c r="X1509" s="7">
        <f t="shared" si="558"/>
        <v>4109423.16</v>
      </c>
      <c r="Y1509" s="7">
        <f t="shared" si="558"/>
        <v>1907456970.9400001</v>
      </c>
      <c r="Z1509" s="7">
        <f t="shared" si="558"/>
        <v>5776270365.3900003</v>
      </c>
      <c r="AA1509" s="7">
        <f t="shared" si="558"/>
        <v>18758907.615000002</v>
      </c>
      <c r="AB1509" s="7">
        <f t="shared" si="558"/>
        <v>3537241651.2150002</v>
      </c>
      <c r="AC1509" s="8">
        <f t="shared" si="558"/>
        <v>1720412246.1149998</v>
      </c>
      <c r="AD1509" s="4" t="e">
        <f t="shared" si="558"/>
        <v>#NUM!</v>
      </c>
      <c r="AE1509" s="9">
        <f t="shared" si="558"/>
        <v>14924540.805000002</v>
      </c>
      <c r="AF1509" s="7">
        <f t="shared" si="558"/>
        <v>2702771147.7975001</v>
      </c>
      <c r="AG1509" s="7">
        <f t="shared" si="558"/>
        <v>1572460123.9800003</v>
      </c>
      <c r="AH1509" s="7">
        <f t="shared" si="558"/>
        <v>16818531.299999997</v>
      </c>
      <c r="AI1509" s="7">
        <f t="shared" si="558"/>
        <v>3900078413.3999996</v>
      </c>
      <c r="AJ1509" s="7">
        <f t="shared" si="558"/>
        <v>2162409669.6900001</v>
      </c>
      <c r="AK1509" s="7">
        <f t="shared" si="558"/>
        <v>23640735.225000001</v>
      </c>
      <c r="AL1509" s="7">
        <f t="shared" si="558"/>
        <v>4579129428.9449997</v>
      </c>
      <c r="AM1509" s="7">
        <f t="shared" si="558"/>
        <v>2705292848.7450004</v>
      </c>
      <c r="AN1509" s="7" t="e">
        <f t="shared" si="558"/>
        <v>#NUM!</v>
      </c>
      <c r="AO1509" s="7" t="e">
        <f t="shared" si="558"/>
        <v>#NUM!</v>
      </c>
      <c r="AP1509" s="7" t="e">
        <f t="shared" si="558"/>
        <v>#NUM!</v>
      </c>
      <c r="AQ1509" s="7">
        <f t="shared" si="558"/>
        <v>69543236.4375</v>
      </c>
      <c r="AR1509" s="7">
        <f t="shared" si="558"/>
        <v>144362599.875</v>
      </c>
      <c r="AS1509" s="7">
        <f t="shared" si="558"/>
        <v>78188739.75</v>
      </c>
      <c r="AT1509" s="7">
        <f t="shared" si="558"/>
        <v>3386802.63</v>
      </c>
      <c r="AU1509" s="7">
        <f t="shared" si="558"/>
        <v>79110597.742499992</v>
      </c>
      <c r="AV1509" s="7">
        <f t="shared" si="558"/>
        <v>169863726.64500004</v>
      </c>
      <c r="AW1509" s="7">
        <f t="shared" si="558"/>
        <v>103695369.5175</v>
      </c>
      <c r="AX1509" s="7">
        <f t="shared" si="558"/>
        <v>3933510.7199999997</v>
      </c>
      <c r="AY1509" s="7">
        <f t="shared" si="558"/>
        <v>100069791.33</v>
      </c>
      <c r="AZ1509" s="7">
        <f t="shared" si="558"/>
        <v>205266426.32999998</v>
      </c>
      <c r="BA1509" s="7">
        <f t="shared" si="558"/>
        <v>133341753.36000001</v>
      </c>
      <c r="BB1509" s="7">
        <f t="shared" si="558"/>
        <v>3540925.8000000003</v>
      </c>
      <c r="BC1509" s="7">
        <f t="shared" si="558"/>
        <v>33767833.289999999</v>
      </c>
      <c r="BD1509" s="7">
        <f t="shared" si="558"/>
        <v>86838194.144999996</v>
      </c>
      <c r="BE1509" s="7">
        <f t="shared" si="558"/>
        <v>27232962.224999998</v>
      </c>
      <c r="BF1509" s="7">
        <f t="shared" si="558"/>
        <v>5631254.5949999997</v>
      </c>
    </row>
    <row r="1510" spans="1:58" x14ac:dyDescent="0.25">
      <c r="A1510" s="3"/>
      <c r="B1510" s="3"/>
      <c r="C1510" s="3" t="s">
        <v>1538</v>
      </c>
      <c r="D1510" s="3"/>
      <c r="E1510" s="11">
        <f t="shared" ref="E1510:AJ1510" si="559">MEDIAN(E4:E1502)</f>
        <v>5.2334763555938746E-2</v>
      </c>
      <c r="F1510" s="11">
        <f t="shared" si="559"/>
        <v>0.9476652364440612</v>
      </c>
      <c r="G1510" s="7">
        <f t="shared" si="559"/>
        <v>17.74517256478412</v>
      </c>
      <c r="H1510" s="11">
        <f t="shared" si="559"/>
        <v>0.27536447275668491</v>
      </c>
      <c r="I1510" s="7">
        <f t="shared" si="559"/>
        <v>-25383791.312925726</v>
      </c>
      <c r="J1510" s="7">
        <f t="shared" si="559"/>
        <v>10824193.414285712</v>
      </c>
      <c r="K1510" s="12">
        <f t="shared" si="559"/>
        <v>0.11</v>
      </c>
      <c r="L1510" s="7">
        <f t="shared" si="559"/>
        <v>-730852.57</v>
      </c>
      <c r="M1510" s="10">
        <f t="shared" si="559"/>
        <v>6.9999999954951889E-2</v>
      </c>
      <c r="N1510" s="12">
        <f t="shared" si="559"/>
        <v>0.19203471426384006</v>
      </c>
      <c r="O1510" s="7">
        <f t="shared" si="559"/>
        <v>-1523027.4787755436</v>
      </c>
      <c r="P1510" s="11">
        <f t="shared" si="559"/>
        <v>0.13535780331095981</v>
      </c>
      <c r="Q1510" s="12">
        <f t="shared" si="559"/>
        <v>0.25825721459838052</v>
      </c>
      <c r="R1510" s="12">
        <f t="shared" si="559"/>
        <v>4.6414422040899628E-2</v>
      </c>
      <c r="S1510" s="12">
        <f t="shared" si="559"/>
        <v>0.24510954154907116</v>
      </c>
      <c r="T1510" s="7">
        <f t="shared" si="559"/>
        <v>-38958395.969999999</v>
      </c>
      <c r="U1510" s="7">
        <f t="shared" si="559"/>
        <v>14129687.76</v>
      </c>
      <c r="V1510" s="7">
        <f t="shared" si="559"/>
        <v>33929739</v>
      </c>
      <c r="W1510" s="7">
        <f t="shared" si="559"/>
        <v>21417144.66</v>
      </c>
      <c r="X1510" s="7">
        <f t="shared" si="559"/>
        <v>0</v>
      </c>
      <c r="Y1510" s="7">
        <f t="shared" si="559"/>
        <v>-184803576.19666666</v>
      </c>
      <c r="Z1510" s="7">
        <f t="shared" si="559"/>
        <v>-560026094.27999997</v>
      </c>
      <c r="AA1510" s="7">
        <f t="shared" si="559"/>
        <v>160954.17000000001</v>
      </c>
      <c r="AB1510" s="7">
        <f t="shared" si="559"/>
        <v>353535019.88</v>
      </c>
      <c r="AC1510" s="8">
        <f t="shared" si="559"/>
        <v>202965844.47</v>
      </c>
      <c r="AD1510" s="4" t="e">
        <f t="shared" si="559"/>
        <v>#NUM!</v>
      </c>
      <c r="AE1510" s="9">
        <f t="shared" si="559"/>
        <v>168120.495</v>
      </c>
      <c r="AF1510" s="7">
        <f t="shared" si="559"/>
        <v>331618147.98500001</v>
      </c>
      <c r="AG1510" s="7">
        <f t="shared" si="559"/>
        <v>139090359.065</v>
      </c>
      <c r="AH1510" s="7">
        <f t="shared" si="559"/>
        <v>217443.34</v>
      </c>
      <c r="AI1510" s="7">
        <f t="shared" si="559"/>
        <v>365589655.27999997</v>
      </c>
      <c r="AJ1510" s="7">
        <f t="shared" si="559"/>
        <v>173899602.69999999</v>
      </c>
      <c r="AK1510" s="7">
        <f t="shared" ref="AK1510:BF1510" si="560">MEDIAN(AK4:AK1502)</f>
        <v>216966.14</v>
      </c>
      <c r="AL1510" s="7">
        <f t="shared" si="560"/>
        <v>440611594.45999998</v>
      </c>
      <c r="AM1510" s="7">
        <f t="shared" si="560"/>
        <v>206633207.99000001</v>
      </c>
      <c r="AN1510" s="7" t="e">
        <f t="shared" si="560"/>
        <v>#NUM!</v>
      </c>
      <c r="AO1510" s="7" t="e">
        <f t="shared" si="560"/>
        <v>#NUM!</v>
      </c>
      <c r="AP1510" s="7" t="e">
        <f t="shared" si="560"/>
        <v>#NUM!</v>
      </c>
      <c r="AQ1510" s="7">
        <f t="shared" si="560"/>
        <v>10470020.92</v>
      </c>
      <c r="AR1510" s="7">
        <f t="shared" si="560"/>
        <v>23588697.754999999</v>
      </c>
      <c r="AS1510" s="7">
        <f t="shared" si="560"/>
        <v>12541699.855</v>
      </c>
      <c r="AT1510" s="7">
        <f t="shared" si="560"/>
        <v>0</v>
      </c>
      <c r="AU1510" s="7">
        <f t="shared" si="560"/>
        <v>12213279.254999999</v>
      </c>
      <c r="AV1510" s="7">
        <f t="shared" si="560"/>
        <v>29596624.564999998</v>
      </c>
      <c r="AW1510" s="7">
        <f t="shared" si="560"/>
        <v>16408097.030000001</v>
      </c>
      <c r="AX1510" s="7">
        <f t="shared" si="560"/>
        <v>0</v>
      </c>
      <c r="AY1510" s="7">
        <f t="shared" si="560"/>
        <v>14845890.17</v>
      </c>
      <c r="AZ1510" s="7">
        <f t="shared" si="560"/>
        <v>33811386.600000001</v>
      </c>
      <c r="BA1510" s="7">
        <f t="shared" si="560"/>
        <v>22073142.93</v>
      </c>
      <c r="BB1510" s="7">
        <f t="shared" si="560"/>
        <v>0</v>
      </c>
      <c r="BC1510" s="7">
        <f t="shared" si="560"/>
        <v>12713696.1</v>
      </c>
      <c r="BD1510" s="7">
        <f t="shared" si="560"/>
        <v>19968863.010000002</v>
      </c>
      <c r="BE1510" s="7">
        <f t="shared" si="560"/>
        <v>11751258.01</v>
      </c>
      <c r="BF1510" s="7">
        <f t="shared" si="560"/>
        <v>390930.22</v>
      </c>
    </row>
    <row r="1511" spans="1:58" x14ac:dyDescent="0.25">
      <c r="A1511" s="3"/>
      <c r="B1511" s="3"/>
      <c r="C1511" s="3" t="s">
        <v>1539</v>
      </c>
      <c r="D1511" s="3"/>
      <c r="E1511" s="11">
        <f>E1510-E1509</f>
        <v>-0.90629130195564778</v>
      </c>
      <c r="F1511" s="11">
        <f t="shared" ref="F1511:BF1511" si="561">F1510-F1509</f>
        <v>-1.0960829067525601E-2</v>
      </c>
      <c r="G1511" s="7">
        <f t="shared" si="561"/>
        <v>-16.23914225300576</v>
      </c>
      <c r="H1511" s="11">
        <f t="shared" si="561"/>
        <v>-0.46027934053733371</v>
      </c>
      <c r="I1511" s="7">
        <f t="shared" si="561"/>
        <v>-183304826.27064249</v>
      </c>
      <c r="J1511" s="7">
        <f t="shared" si="561"/>
        <v>-50786305.270714276</v>
      </c>
      <c r="K1511" s="12">
        <f t="shared" si="561"/>
        <v>6.5000000000000002E-2</v>
      </c>
      <c r="L1511" s="7">
        <f t="shared" si="561"/>
        <v>-5498149.2550000008</v>
      </c>
      <c r="M1511" s="10">
        <f t="shared" si="561"/>
        <v>-0.19305052144075691</v>
      </c>
      <c r="N1511" s="12">
        <f t="shared" si="561"/>
        <v>-8.8915149697727458E-2</v>
      </c>
      <c r="O1511" s="7">
        <f t="shared" si="561"/>
        <v>-10998289.576238552</v>
      </c>
      <c r="P1511" s="11">
        <f t="shared" si="561"/>
        <v>-0.36207001324514437</v>
      </c>
      <c r="Q1511" s="12">
        <f t="shared" si="561"/>
        <v>-0.23645695556788815</v>
      </c>
      <c r="R1511" s="12">
        <f t="shared" si="561"/>
        <v>-0.37581488606223257</v>
      </c>
      <c r="S1511" s="12">
        <f t="shared" si="561"/>
        <v>-1.9693253972616982</v>
      </c>
      <c r="T1511" s="7">
        <f t="shared" si="561"/>
        <v>-272822000.505</v>
      </c>
      <c r="U1511" s="7">
        <f t="shared" si="561"/>
        <v>-77994597.344999984</v>
      </c>
      <c r="V1511" s="7">
        <f t="shared" si="561"/>
        <v>-170728766.13</v>
      </c>
      <c r="W1511" s="7">
        <f t="shared" si="561"/>
        <v>-111956143.69500002</v>
      </c>
      <c r="X1511" s="7">
        <f t="shared" si="561"/>
        <v>-4109423.16</v>
      </c>
      <c r="Y1511" s="7">
        <f t="shared" si="561"/>
        <v>-2092260547.1366668</v>
      </c>
      <c r="Z1511" s="7">
        <f t="shared" si="561"/>
        <v>-6336296459.6700001</v>
      </c>
      <c r="AA1511" s="7">
        <f t="shared" si="561"/>
        <v>-18597953.445</v>
      </c>
      <c r="AB1511" s="7">
        <f t="shared" si="561"/>
        <v>-3183706631.335</v>
      </c>
      <c r="AC1511" s="8">
        <f t="shared" si="561"/>
        <v>-1517446401.6449997</v>
      </c>
      <c r="AD1511" s="4" t="e">
        <f t="shared" si="561"/>
        <v>#NUM!</v>
      </c>
      <c r="AE1511" s="9">
        <f t="shared" si="561"/>
        <v>-14756420.310000002</v>
      </c>
      <c r="AF1511" s="7">
        <f t="shared" si="561"/>
        <v>-2371152999.8125</v>
      </c>
      <c r="AG1511" s="7">
        <f t="shared" si="561"/>
        <v>-1433369764.9150002</v>
      </c>
      <c r="AH1511" s="7">
        <f t="shared" si="561"/>
        <v>-16601087.959999997</v>
      </c>
      <c r="AI1511" s="7">
        <f t="shared" si="561"/>
        <v>-3534488758.1199999</v>
      </c>
      <c r="AJ1511" s="7">
        <f t="shared" si="561"/>
        <v>-1988510066.99</v>
      </c>
      <c r="AK1511" s="7">
        <f t="shared" si="561"/>
        <v>-23423769.085000001</v>
      </c>
      <c r="AL1511" s="7">
        <f t="shared" si="561"/>
        <v>-4138517834.4849997</v>
      </c>
      <c r="AM1511" s="7">
        <f t="shared" si="561"/>
        <v>-2498659640.7550001</v>
      </c>
      <c r="AN1511" s="7" t="e">
        <f t="shared" si="561"/>
        <v>#NUM!</v>
      </c>
      <c r="AO1511" s="7" t="e">
        <f t="shared" si="561"/>
        <v>#NUM!</v>
      </c>
      <c r="AP1511" s="7" t="e">
        <f t="shared" si="561"/>
        <v>#NUM!</v>
      </c>
      <c r="AQ1511" s="7">
        <f t="shared" si="561"/>
        <v>-59073215.517499998</v>
      </c>
      <c r="AR1511" s="7">
        <f t="shared" si="561"/>
        <v>-120773902.12</v>
      </c>
      <c r="AS1511" s="7">
        <f t="shared" si="561"/>
        <v>-65647039.894999996</v>
      </c>
      <c r="AT1511" s="7">
        <f t="shared" si="561"/>
        <v>-3386802.63</v>
      </c>
      <c r="AU1511" s="7">
        <f t="shared" si="561"/>
        <v>-66897318.487499997</v>
      </c>
      <c r="AV1511" s="7">
        <f t="shared" si="561"/>
        <v>-140267102.08000004</v>
      </c>
      <c r="AW1511" s="7">
        <f t="shared" si="561"/>
        <v>-87287272.487499997</v>
      </c>
      <c r="AX1511" s="7">
        <f t="shared" si="561"/>
        <v>-3933510.7199999997</v>
      </c>
      <c r="AY1511" s="7">
        <f t="shared" si="561"/>
        <v>-85223901.159999996</v>
      </c>
      <c r="AZ1511" s="7">
        <f t="shared" si="561"/>
        <v>-171455039.72999999</v>
      </c>
      <c r="BA1511" s="7">
        <f t="shared" si="561"/>
        <v>-111268610.43000001</v>
      </c>
      <c r="BB1511" s="7">
        <f t="shared" si="561"/>
        <v>-3540925.8000000003</v>
      </c>
      <c r="BC1511" s="7">
        <f t="shared" si="561"/>
        <v>-21054137.189999998</v>
      </c>
      <c r="BD1511" s="7">
        <f t="shared" si="561"/>
        <v>-66869331.13499999</v>
      </c>
      <c r="BE1511" s="7">
        <f t="shared" si="561"/>
        <v>-15481704.214999998</v>
      </c>
      <c r="BF1511" s="7">
        <f t="shared" si="561"/>
        <v>-5240324.375</v>
      </c>
    </row>
    <row r="1512" spans="1:58" x14ac:dyDescent="0.25">
      <c r="A1512" s="3"/>
      <c r="B1512" s="3"/>
      <c r="C1512" s="3" t="s">
        <v>1540</v>
      </c>
      <c r="D1512" s="3"/>
      <c r="E1512" s="11">
        <f>E1510+E1509</f>
        <v>1.0109608290675252</v>
      </c>
      <c r="F1512" s="11">
        <f t="shared" ref="F1512:BF1512" si="562">F1510+F1509</f>
        <v>1.906291301955648</v>
      </c>
      <c r="G1512" s="7">
        <f t="shared" si="562"/>
        <v>51.729487382574</v>
      </c>
      <c r="H1512" s="11">
        <f t="shared" si="562"/>
        <v>1.0110082860507035</v>
      </c>
      <c r="I1512" s="7">
        <f t="shared" si="562"/>
        <v>132537243.64479104</v>
      </c>
      <c r="J1512" s="7">
        <f t="shared" si="562"/>
        <v>72434692.099285692</v>
      </c>
      <c r="K1512" s="12">
        <f t="shared" si="562"/>
        <v>0.155</v>
      </c>
      <c r="L1512" s="7">
        <f t="shared" si="562"/>
        <v>4036444.1150000007</v>
      </c>
      <c r="M1512" s="10">
        <f t="shared" si="562"/>
        <v>0.33305052135066066</v>
      </c>
      <c r="N1512" s="12">
        <f t="shared" si="562"/>
        <v>0.47298457822540757</v>
      </c>
      <c r="O1512" s="7">
        <f t="shared" si="562"/>
        <v>7952234.6186874639</v>
      </c>
      <c r="P1512" s="11">
        <f t="shared" si="562"/>
        <v>0.63278561986706405</v>
      </c>
      <c r="Q1512" s="12">
        <f t="shared" si="562"/>
        <v>0.7529713847646492</v>
      </c>
      <c r="R1512" s="12">
        <f t="shared" si="562"/>
        <v>0.46864373014403182</v>
      </c>
      <c r="S1512" s="12">
        <f t="shared" si="562"/>
        <v>2.4595444803598405</v>
      </c>
      <c r="T1512" s="7">
        <f t="shared" si="562"/>
        <v>194905208.565</v>
      </c>
      <c r="U1512" s="7">
        <f t="shared" si="562"/>
        <v>106253972.86499999</v>
      </c>
      <c r="V1512" s="7">
        <f t="shared" si="562"/>
        <v>238588244.13</v>
      </c>
      <c r="W1512" s="7">
        <f t="shared" si="562"/>
        <v>154790433.01500002</v>
      </c>
      <c r="X1512" s="7">
        <f t="shared" si="562"/>
        <v>4109423.16</v>
      </c>
      <c r="Y1512" s="7">
        <f t="shared" si="562"/>
        <v>1722653394.7433333</v>
      </c>
      <c r="Z1512" s="7">
        <f t="shared" si="562"/>
        <v>5216244271.1100006</v>
      </c>
      <c r="AA1512" s="7">
        <f t="shared" si="562"/>
        <v>18919861.785000004</v>
      </c>
      <c r="AB1512" s="7">
        <f t="shared" si="562"/>
        <v>3890776671.0950003</v>
      </c>
      <c r="AC1512" s="8">
        <f t="shared" si="562"/>
        <v>1923378090.5849998</v>
      </c>
      <c r="AD1512" s="4" t="e">
        <f t="shared" si="562"/>
        <v>#NUM!</v>
      </c>
      <c r="AE1512" s="9">
        <f t="shared" si="562"/>
        <v>15092661.300000001</v>
      </c>
      <c r="AF1512" s="7">
        <f t="shared" si="562"/>
        <v>3034389295.7825003</v>
      </c>
      <c r="AG1512" s="7">
        <f t="shared" si="562"/>
        <v>1711550483.0450003</v>
      </c>
      <c r="AH1512" s="7">
        <f t="shared" si="562"/>
        <v>17035974.639999997</v>
      </c>
      <c r="AI1512" s="7">
        <f t="shared" si="562"/>
        <v>4265668068.6799994</v>
      </c>
      <c r="AJ1512" s="7">
        <f t="shared" si="562"/>
        <v>2336309272.3899999</v>
      </c>
      <c r="AK1512" s="7">
        <f t="shared" si="562"/>
        <v>23857701.365000002</v>
      </c>
      <c r="AL1512" s="7">
        <f t="shared" si="562"/>
        <v>5019741023.4049997</v>
      </c>
      <c r="AM1512" s="7">
        <f t="shared" si="562"/>
        <v>2911926056.7350006</v>
      </c>
      <c r="AN1512" s="7" t="e">
        <f t="shared" si="562"/>
        <v>#NUM!</v>
      </c>
      <c r="AO1512" s="7" t="e">
        <f t="shared" si="562"/>
        <v>#NUM!</v>
      </c>
      <c r="AP1512" s="7" t="e">
        <f t="shared" si="562"/>
        <v>#NUM!</v>
      </c>
      <c r="AQ1512" s="7">
        <f t="shared" si="562"/>
        <v>80013257.357500002</v>
      </c>
      <c r="AR1512" s="7">
        <f t="shared" si="562"/>
        <v>167951297.63</v>
      </c>
      <c r="AS1512" s="7">
        <f t="shared" si="562"/>
        <v>90730439.605000004</v>
      </c>
      <c r="AT1512" s="7">
        <f t="shared" si="562"/>
        <v>3386802.63</v>
      </c>
      <c r="AU1512" s="7">
        <f t="shared" si="562"/>
        <v>91323876.997499987</v>
      </c>
      <c r="AV1512" s="7">
        <f t="shared" si="562"/>
        <v>199460351.21000004</v>
      </c>
      <c r="AW1512" s="7">
        <f t="shared" si="562"/>
        <v>120103466.5475</v>
      </c>
      <c r="AX1512" s="7">
        <f t="shared" si="562"/>
        <v>3933510.7199999997</v>
      </c>
      <c r="AY1512" s="7">
        <f t="shared" si="562"/>
        <v>114915681.5</v>
      </c>
      <c r="AZ1512" s="7">
        <f t="shared" si="562"/>
        <v>239077812.92999998</v>
      </c>
      <c r="BA1512" s="7">
        <f t="shared" si="562"/>
        <v>155414896.29000002</v>
      </c>
      <c r="BB1512" s="7">
        <f t="shared" si="562"/>
        <v>3540925.8000000003</v>
      </c>
      <c r="BC1512" s="7">
        <f t="shared" si="562"/>
        <v>46481529.390000001</v>
      </c>
      <c r="BD1512" s="7">
        <f t="shared" si="562"/>
        <v>106807057.155</v>
      </c>
      <c r="BE1512" s="7">
        <f t="shared" si="562"/>
        <v>38984220.234999999</v>
      </c>
      <c r="BF1512" s="7">
        <f t="shared" si="562"/>
        <v>6022184.8149999995</v>
      </c>
    </row>
  </sheetData>
  <autoFilter ref="A3:AC1502">
    <filterColumn colId="1">
      <filters>
        <filter val="MT"/>
      </filters>
    </filterColumn>
  </autoFilter>
  <mergeCells count="2">
    <mergeCell ref="T2:X2"/>
    <mergeCell ref="Y2:AC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workbookViewId="0">
      <selection activeCell="A2" sqref="A2"/>
    </sheetView>
  </sheetViews>
  <sheetFormatPr defaultRowHeight="15" x14ac:dyDescent="0.25"/>
  <cols>
    <col min="2" max="2" width="3" bestFit="1" customWidth="1"/>
    <col min="3" max="3" width="8.7109375" bestFit="1" customWidth="1"/>
    <col min="5" max="6" width="7.85546875" bestFit="1" customWidth="1"/>
    <col min="7" max="7" width="5.7109375" bestFit="1" customWidth="1"/>
    <col min="8" max="8" width="8.7109375" bestFit="1" customWidth="1"/>
    <col min="9" max="9" width="12.42578125" bestFit="1" customWidth="1"/>
    <col min="10" max="10" width="11.28515625" bestFit="1" customWidth="1"/>
    <col min="11" max="11" width="7.7109375" bestFit="1" customWidth="1"/>
    <col min="12" max="12" width="10.5703125" bestFit="1" customWidth="1"/>
    <col min="13" max="13" width="8.28515625" bestFit="1" customWidth="1"/>
    <col min="14" max="14" width="7.42578125" bestFit="1" customWidth="1"/>
    <col min="15" max="15" width="11.7109375" bestFit="1" customWidth="1"/>
    <col min="16" max="16" width="8" bestFit="1" customWidth="1"/>
    <col min="17" max="17" width="7.7109375" bestFit="1" customWidth="1"/>
    <col min="18" max="19" width="8" bestFit="1" customWidth="1"/>
  </cols>
  <sheetData>
    <row r="1" spans="1:19" ht="51" x14ac:dyDescent="0.25">
      <c r="A1" s="13" t="s">
        <v>6</v>
      </c>
      <c r="B1" s="22" t="s">
        <v>1534</v>
      </c>
      <c r="C1" s="13" t="s">
        <v>1525</v>
      </c>
      <c r="D1" s="13" t="s">
        <v>1524</v>
      </c>
      <c r="E1" s="18" t="s">
        <v>1511</v>
      </c>
      <c r="F1" s="18" t="s">
        <v>1512</v>
      </c>
      <c r="G1" s="19" t="s">
        <v>1513</v>
      </c>
      <c r="H1" s="18" t="s">
        <v>1514</v>
      </c>
      <c r="I1" s="19" t="s">
        <v>1523</v>
      </c>
      <c r="J1" s="19" t="s">
        <v>1516</v>
      </c>
      <c r="K1" s="18" t="s">
        <v>1519</v>
      </c>
      <c r="L1" s="19" t="s">
        <v>1520</v>
      </c>
      <c r="M1" s="18" t="s">
        <v>1517</v>
      </c>
      <c r="N1" s="18" t="s">
        <v>1522</v>
      </c>
      <c r="O1" s="19" t="s">
        <v>1531</v>
      </c>
      <c r="P1" s="18" t="s">
        <v>1518</v>
      </c>
      <c r="Q1" s="18" t="s">
        <v>1521</v>
      </c>
      <c r="R1" s="18" t="s">
        <v>1532</v>
      </c>
      <c r="S1" s="18" t="s">
        <v>1533</v>
      </c>
    </row>
    <row r="2" spans="1:19" ht="25.5" x14ac:dyDescent="0.25">
      <c r="A2" s="3" t="s">
        <v>486</v>
      </c>
      <c r="B2" s="3" t="s">
        <v>1548</v>
      </c>
      <c r="C2" s="3" t="s">
        <v>1526</v>
      </c>
      <c r="D2" s="3">
        <v>7</v>
      </c>
      <c r="E2" s="11">
        <v>9.5964841570866127E-2</v>
      </c>
      <c r="F2" s="11">
        <v>0.90403515842913384</v>
      </c>
      <c r="G2" s="7">
        <v>18.624334837023966</v>
      </c>
      <c r="H2" s="11">
        <v>0.33674106990052394</v>
      </c>
      <c r="I2" s="7">
        <v>-5399906.9065963654</v>
      </c>
      <c r="J2" s="7">
        <v>3419774.54</v>
      </c>
      <c r="K2" s="12">
        <v>0.11</v>
      </c>
      <c r="L2" s="7">
        <v>-269136.26</v>
      </c>
      <c r="M2" s="10">
        <v>7.8700001082527504E-2</v>
      </c>
      <c r="N2" s="12">
        <v>0.18870000108252749</v>
      </c>
      <c r="O2" s="7">
        <v>-323994.41439578193</v>
      </c>
      <c r="P2" s="11">
        <v>9.4741454621093804E-2</v>
      </c>
      <c r="Q2" s="12">
        <v>0.2047414546210938</v>
      </c>
      <c r="R2" s="12">
        <v>1.6041453538566314E-2</v>
      </c>
      <c r="S2" s="12">
        <v>8.501035212792929E-2</v>
      </c>
    </row>
    <row r="3" spans="1:19" ht="25.5" x14ac:dyDescent="0.25">
      <c r="A3" s="3" t="s">
        <v>487</v>
      </c>
      <c r="B3" s="3" t="s">
        <v>1548</v>
      </c>
      <c r="C3" s="3" t="s">
        <v>1526</v>
      </c>
      <c r="D3" s="3">
        <v>6</v>
      </c>
      <c r="E3" s="11">
        <v>0</v>
      </c>
      <c r="F3" s="11">
        <v>1</v>
      </c>
      <c r="G3" s="7">
        <v>18.81126188386985</v>
      </c>
      <c r="H3" s="11">
        <v>0.37622523767739702</v>
      </c>
      <c r="I3" s="7">
        <v>-30031446.042508572</v>
      </c>
      <c r="J3" s="7">
        <v>14970735.800000001</v>
      </c>
      <c r="K3" s="12">
        <v>0.11</v>
      </c>
      <c r="L3" s="7">
        <v>-1506056.02</v>
      </c>
      <c r="M3" s="10">
        <v>0.10059999990114046</v>
      </c>
      <c r="N3" s="12">
        <v>0.21059999990114048</v>
      </c>
      <c r="O3" s="7">
        <v>-1801886.7625505142</v>
      </c>
      <c r="P3" s="11">
        <v>0.1203606012839071</v>
      </c>
      <c r="Q3" s="12">
        <v>0.23036060128390712</v>
      </c>
      <c r="R3" s="12">
        <v>1.976060138276664E-2</v>
      </c>
      <c r="S3" s="12">
        <v>9.3830016106565273E-2</v>
      </c>
    </row>
    <row r="4" spans="1:19" ht="38.25" x14ac:dyDescent="0.25">
      <c r="A4" s="3" t="s">
        <v>488</v>
      </c>
      <c r="B4" s="3" t="s">
        <v>1548</v>
      </c>
      <c r="C4" s="3" t="s">
        <v>1526</v>
      </c>
      <c r="D4" s="3">
        <v>6</v>
      </c>
      <c r="E4" s="11">
        <v>0</v>
      </c>
      <c r="F4" s="11">
        <v>1</v>
      </c>
      <c r="G4" s="7">
        <v>34.546021460982701</v>
      </c>
      <c r="H4" s="11">
        <v>0.69092042921965402</v>
      </c>
      <c r="I4" s="7">
        <v>-21763534.868344586</v>
      </c>
      <c r="J4" s="7">
        <v>39953806.100000001</v>
      </c>
      <c r="K4" s="12">
        <v>0.11</v>
      </c>
      <c r="L4" s="7">
        <v>-759122.32</v>
      </c>
      <c r="M4" s="10">
        <v>1.9000000102618507E-2</v>
      </c>
      <c r="N4" s="12">
        <v>0.1290000001026185</v>
      </c>
      <c r="O4" s="7">
        <v>-1305812.0921006752</v>
      </c>
      <c r="P4" s="11">
        <v>3.2683046236755782E-2</v>
      </c>
      <c r="Q4" s="12">
        <v>0.14268304623675579</v>
      </c>
      <c r="R4" s="12">
        <v>1.3683046134137289E-2</v>
      </c>
      <c r="S4" s="12">
        <v>0.10607012498645374</v>
      </c>
    </row>
    <row r="5" spans="1:19" ht="38.25" x14ac:dyDescent="0.25">
      <c r="A5" s="3" t="s">
        <v>489</v>
      </c>
      <c r="B5" s="3" t="s">
        <v>1548</v>
      </c>
      <c r="C5" s="3" t="s">
        <v>1526</v>
      </c>
      <c r="D5" s="3">
        <v>6</v>
      </c>
      <c r="E5" s="11">
        <v>0</v>
      </c>
      <c r="F5" s="11">
        <v>1</v>
      </c>
      <c r="G5" s="7">
        <v>20.12710091398289</v>
      </c>
      <c r="H5" s="11">
        <v>0.4025420182796578</v>
      </c>
      <c r="I5" s="7">
        <v>-22529567.791351147</v>
      </c>
      <c r="J5" s="7">
        <v>21549197.09142857</v>
      </c>
      <c r="K5" s="12">
        <v>0.11</v>
      </c>
      <c r="L5" s="7">
        <v>-1699119.88</v>
      </c>
      <c r="M5" s="10">
        <v>7.8848407798722278E-2</v>
      </c>
      <c r="N5" s="12">
        <v>0.18884840779872228</v>
      </c>
      <c r="O5" s="7">
        <v>-1351774.0674810687</v>
      </c>
      <c r="P5" s="11">
        <v>6.2729672096170655E-2</v>
      </c>
      <c r="Q5" s="12">
        <v>0.17272967209617066</v>
      </c>
      <c r="R5" s="12">
        <v>-1.6118735702551623E-2</v>
      </c>
      <c r="S5" s="12">
        <v>-8.5352775225572608E-2</v>
      </c>
    </row>
    <row r="6" spans="1:19" ht="25.5" x14ac:dyDescent="0.25">
      <c r="A6" s="3" t="s">
        <v>490</v>
      </c>
      <c r="B6" s="3" t="s">
        <v>1548</v>
      </c>
      <c r="C6" s="3" t="s">
        <v>1526</v>
      </c>
      <c r="D6" s="3">
        <v>7</v>
      </c>
      <c r="E6" s="11">
        <v>3.5931687152161593E-2</v>
      </c>
      <c r="F6" s="11">
        <v>0.96406831284783845</v>
      </c>
      <c r="G6" s="7">
        <v>19.123928427519399</v>
      </c>
      <c r="H6" s="11">
        <v>0.36873546828282883</v>
      </c>
      <c r="I6" s="7">
        <v>-6574116.3803012539</v>
      </c>
      <c r="J6" s="7">
        <v>5285905.3</v>
      </c>
      <c r="K6" s="12">
        <v>0.11</v>
      </c>
      <c r="L6" s="7">
        <v>-184478.09</v>
      </c>
      <c r="M6" s="10">
        <v>3.4899999059763709E-2</v>
      </c>
      <c r="N6" s="12">
        <v>0.1448999990597637</v>
      </c>
      <c r="O6" s="7">
        <v>-394446.98281807522</v>
      </c>
      <c r="P6" s="11">
        <v>7.4622408164988357E-2</v>
      </c>
      <c r="Q6" s="12">
        <v>0.18462240816498837</v>
      </c>
      <c r="R6" s="12">
        <v>3.9722409105224676E-2</v>
      </c>
      <c r="S6" s="12">
        <v>0.27413671057955802</v>
      </c>
    </row>
    <row r="7" spans="1:19" ht="25.5" x14ac:dyDescent="0.25">
      <c r="A7" s="3" t="s">
        <v>491</v>
      </c>
      <c r="B7" s="3" t="s">
        <v>1548</v>
      </c>
      <c r="C7" s="3" t="s">
        <v>1526</v>
      </c>
      <c r="D7" s="3">
        <v>7</v>
      </c>
      <c r="E7" s="11">
        <v>0.28129962382609919</v>
      </c>
      <c r="F7" s="11">
        <v>0.71870037617390081</v>
      </c>
      <c r="G7" s="7">
        <v>18.130771290563953</v>
      </c>
      <c r="H7" s="11">
        <v>0.2606118429370255</v>
      </c>
      <c r="I7" s="7">
        <v>-14153779.2762536</v>
      </c>
      <c r="J7" s="7">
        <v>3815584.04</v>
      </c>
      <c r="K7" s="12">
        <v>0.11</v>
      </c>
      <c r="L7" s="7">
        <v>-372782.56</v>
      </c>
      <c r="M7" s="10">
        <v>9.7699999814445188E-2</v>
      </c>
      <c r="N7" s="12">
        <v>0.2076999998144452</v>
      </c>
      <c r="O7" s="7">
        <v>-849226.75657521596</v>
      </c>
      <c r="P7" s="11">
        <v>0.22256796015301919</v>
      </c>
      <c r="Q7" s="12">
        <v>0.3325679601530192</v>
      </c>
      <c r="R7" s="12">
        <v>0.124867960338574</v>
      </c>
      <c r="S7" s="12">
        <v>0.60119383943249116</v>
      </c>
    </row>
    <row r="8" spans="1:19" ht="38.25" x14ac:dyDescent="0.25">
      <c r="A8" s="3" t="s">
        <v>492</v>
      </c>
      <c r="B8" s="3" t="s">
        <v>1548</v>
      </c>
      <c r="C8" s="3" t="s">
        <v>1526</v>
      </c>
      <c r="D8" s="3">
        <v>6</v>
      </c>
      <c r="E8" s="11">
        <v>0</v>
      </c>
      <c r="F8" s="11">
        <v>1</v>
      </c>
      <c r="G8" s="7">
        <v>18.621565193907884</v>
      </c>
      <c r="H8" s="11">
        <v>0.3724313038781577</v>
      </c>
      <c r="I8" s="7">
        <v>-25162921.315396916</v>
      </c>
      <c r="J8" s="7">
        <v>22172292.739999998</v>
      </c>
      <c r="K8" s="12">
        <v>0.11</v>
      </c>
      <c r="L8" s="7">
        <v>-804854.23</v>
      </c>
      <c r="M8" s="10">
        <v>3.6300000159568524E-2</v>
      </c>
      <c r="N8" s="12">
        <v>0.14630000015956851</v>
      </c>
      <c r="O8" s="7">
        <v>-1509775.2789238149</v>
      </c>
      <c r="P8" s="11">
        <v>6.8092880453454407E-2</v>
      </c>
      <c r="Q8" s="12">
        <v>0.17809288045345439</v>
      </c>
      <c r="R8" s="12">
        <v>3.1792880293885883E-2</v>
      </c>
      <c r="S8" s="12">
        <v>0.21731292043205452</v>
      </c>
    </row>
    <row r="9" spans="1:19" ht="38.25" x14ac:dyDescent="0.25">
      <c r="A9" s="3" t="s">
        <v>493</v>
      </c>
      <c r="B9" s="3" t="s">
        <v>1548</v>
      </c>
      <c r="C9" s="3" t="s">
        <v>1526</v>
      </c>
      <c r="D9" s="3">
        <v>5</v>
      </c>
      <c r="E9" s="11">
        <v>0</v>
      </c>
      <c r="F9" s="11">
        <v>1</v>
      </c>
      <c r="G9" s="7">
        <v>20.602338920852624</v>
      </c>
      <c r="H9" s="11">
        <v>0.41204677841705251</v>
      </c>
      <c r="I9" s="7">
        <v>-45403081.125071585</v>
      </c>
      <c r="J9" s="7">
        <v>38559816.880000003</v>
      </c>
      <c r="K9" s="12">
        <v>0.11</v>
      </c>
      <c r="L9" s="7">
        <v>-2028246.37</v>
      </c>
      <c r="M9" s="10">
        <v>5.2600000054772042E-2</v>
      </c>
      <c r="N9" s="12">
        <v>0.16260000005477204</v>
      </c>
      <c r="O9" s="7">
        <v>-2724184.867504295</v>
      </c>
      <c r="P9" s="11">
        <v>7.0648283314780486E-2</v>
      </c>
      <c r="Q9" s="12">
        <v>0.1806482833147805</v>
      </c>
      <c r="R9" s="12">
        <v>1.8048283260008458E-2</v>
      </c>
      <c r="S9" s="12">
        <v>0.11099805199218249</v>
      </c>
    </row>
    <row r="10" spans="1:19" ht="25.5" x14ac:dyDescent="0.25">
      <c r="A10" s="3" t="s">
        <v>494</v>
      </c>
      <c r="B10" s="3" t="s">
        <v>1548</v>
      </c>
      <c r="C10" s="3" t="s">
        <v>1526</v>
      </c>
      <c r="D10" s="3">
        <v>5</v>
      </c>
      <c r="E10" s="11">
        <v>0.11203188775247371</v>
      </c>
      <c r="F10" s="11">
        <v>0.88796811224752625</v>
      </c>
      <c r="G10" s="7">
        <v>30.464092730994906</v>
      </c>
      <c r="H10" s="11">
        <v>0.5410228582735026</v>
      </c>
      <c r="I10" s="7">
        <v>-120715205.85633206</v>
      </c>
      <c r="J10" s="7">
        <v>43266835.409999989</v>
      </c>
      <c r="K10" s="12">
        <v>0.11</v>
      </c>
      <c r="L10" s="7">
        <v>-5351790</v>
      </c>
      <c r="M10" s="10">
        <v>0.12369266088647368</v>
      </c>
      <c r="N10" s="12">
        <v>0.23369266088647367</v>
      </c>
      <c r="O10" s="7">
        <v>-7242912.3513799235</v>
      </c>
      <c r="P10" s="11">
        <v>0.16740101934300272</v>
      </c>
      <c r="Q10" s="12">
        <v>0.27740101934300271</v>
      </c>
      <c r="R10" s="12">
        <v>4.370835845652904E-2</v>
      </c>
      <c r="S10" s="12">
        <v>0.18703350927123163</v>
      </c>
    </row>
    <row r="11" spans="1:19" ht="51" x14ac:dyDescent="0.25">
      <c r="A11" s="3" t="s">
        <v>495</v>
      </c>
      <c r="B11" s="3" t="s">
        <v>1548</v>
      </c>
      <c r="C11" s="3" t="s">
        <v>1526</v>
      </c>
      <c r="D11" s="3">
        <v>6</v>
      </c>
      <c r="E11" s="11">
        <v>0.71909554683017451</v>
      </c>
      <c r="F11" s="11">
        <v>0.28090445316982549</v>
      </c>
      <c r="G11" s="7">
        <v>7.1470960688500034</v>
      </c>
      <c r="H11" s="11">
        <v>4.0153022259450388E-2</v>
      </c>
      <c r="I11" s="7">
        <v>-10970807.154442135</v>
      </c>
      <c r="J11" s="7">
        <v>5200332.4000000004</v>
      </c>
      <c r="K11" s="12">
        <v>0.11</v>
      </c>
      <c r="L11" s="7">
        <v>-747287.77</v>
      </c>
      <c r="M11" s="10">
        <v>0.14370000079225703</v>
      </c>
      <c r="N11" s="12">
        <v>0.25370000079225702</v>
      </c>
      <c r="O11" s="7">
        <v>-658248.42926652811</v>
      </c>
      <c r="P11" s="11">
        <v>0.12657814513290114</v>
      </c>
      <c r="Q11" s="12">
        <v>0.23657814513290115</v>
      </c>
      <c r="R11" s="12">
        <v>-1.7121855659355867E-2</v>
      </c>
      <c r="S11" s="12">
        <v>-6.7488591272714005E-2</v>
      </c>
    </row>
    <row r="12" spans="1:19" ht="25.5" x14ac:dyDescent="0.25">
      <c r="A12" s="3" t="s">
        <v>496</v>
      </c>
      <c r="B12" s="3" t="s">
        <v>1548</v>
      </c>
      <c r="C12" s="3" t="s">
        <v>1526</v>
      </c>
      <c r="D12" s="3">
        <v>6</v>
      </c>
      <c r="E12" s="11">
        <v>0</v>
      </c>
      <c r="F12" s="11">
        <v>1</v>
      </c>
      <c r="G12" s="7">
        <v>19.808007761994769</v>
      </c>
      <c r="H12" s="11">
        <v>0.3961601552398954</v>
      </c>
      <c r="I12" s="7">
        <v>-42614596.980880313</v>
      </c>
      <c r="J12" s="7">
        <v>20176319.800000001</v>
      </c>
      <c r="K12" s="12">
        <v>0.1244</v>
      </c>
      <c r="L12" s="7">
        <v>-1408307.12</v>
      </c>
      <c r="M12" s="10">
        <v>6.9799999898891379E-2</v>
      </c>
      <c r="N12" s="12">
        <v>0.19419999989889136</v>
      </c>
      <c r="O12" s="7">
        <v>-2556875.8188528186</v>
      </c>
      <c r="P12" s="11">
        <v>0.12672657076206822</v>
      </c>
      <c r="Q12" s="12">
        <v>0.25112657076206824</v>
      </c>
      <c r="R12" s="12">
        <v>5.6926570863176873E-2</v>
      </c>
      <c r="S12" s="12">
        <v>0.29313373271274568</v>
      </c>
    </row>
    <row r="13" spans="1:19" ht="25.5" x14ac:dyDescent="0.25">
      <c r="A13" s="3" t="s">
        <v>497</v>
      </c>
      <c r="B13" s="3" t="s">
        <v>1548</v>
      </c>
      <c r="C13" s="3" t="s">
        <v>1526</v>
      </c>
      <c r="D13" s="3">
        <v>6</v>
      </c>
      <c r="E13" s="11">
        <v>0</v>
      </c>
      <c r="F13" s="11">
        <v>1</v>
      </c>
      <c r="G13" s="7">
        <v>21.624160936958141</v>
      </c>
      <c r="H13" s="11">
        <v>0.43248321873916284</v>
      </c>
      <c r="I13" s="7">
        <v>-2698470.7253539963</v>
      </c>
      <c r="J13" s="7">
        <v>11495323.58</v>
      </c>
      <c r="K13" s="12">
        <v>0.11</v>
      </c>
      <c r="L13" s="7">
        <v>-308074.67</v>
      </c>
      <c r="M13" s="10">
        <v>2.6799999830887752E-2</v>
      </c>
      <c r="N13" s="12">
        <v>0.13679999983088775</v>
      </c>
      <c r="O13" s="7">
        <v>-161908.24352123978</v>
      </c>
      <c r="P13" s="11">
        <v>1.4084705175497094E-2</v>
      </c>
      <c r="Q13" s="12">
        <v>0.12408470517549709</v>
      </c>
      <c r="R13" s="12">
        <v>-1.271529465539066E-2</v>
      </c>
      <c r="S13" s="12">
        <v>-9.2948060461325421E-2</v>
      </c>
    </row>
    <row r="14" spans="1:19" x14ac:dyDescent="0.25">
      <c r="A14" s="3" t="s">
        <v>498</v>
      </c>
      <c r="B14" s="3" t="s">
        <v>1548</v>
      </c>
      <c r="C14" s="3" t="s">
        <v>1526</v>
      </c>
      <c r="D14" s="3">
        <v>2</v>
      </c>
      <c r="E14" s="11">
        <v>0</v>
      </c>
      <c r="F14" s="11">
        <v>1</v>
      </c>
      <c r="G14" s="7">
        <v>8.3264603643126787</v>
      </c>
      <c r="H14" s="11">
        <v>0.16652920728625356</v>
      </c>
      <c r="I14" s="7">
        <v>-144425442.89593053</v>
      </c>
      <c r="J14" s="7">
        <v>187968233.90000001</v>
      </c>
      <c r="K14" s="12">
        <v>0.11</v>
      </c>
      <c r="L14" s="7">
        <v>-11334484.5</v>
      </c>
      <c r="M14" s="10">
        <v>6.0299999977815398E-2</v>
      </c>
      <c r="N14" s="12">
        <v>0.17029999997781539</v>
      </c>
      <c r="O14" s="7">
        <v>-8665526.5737558305</v>
      </c>
      <c r="P14" s="11">
        <v>4.6101016081078527E-2</v>
      </c>
      <c r="Q14" s="12">
        <v>0.15610101608107851</v>
      </c>
      <c r="R14" s="12">
        <v>-1.4198983896736878E-2</v>
      </c>
      <c r="S14" s="12">
        <v>-8.3376300050420182E-2</v>
      </c>
    </row>
    <row r="15" spans="1:19" ht="38.25" x14ac:dyDescent="0.25">
      <c r="A15" s="3" t="s">
        <v>499</v>
      </c>
      <c r="B15" s="3" t="s">
        <v>1548</v>
      </c>
      <c r="C15" s="3" t="s">
        <v>1526</v>
      </c>
      <c r="D15" s="3">
        <v>7</v>
      </c>
      <c r="E15" s="11">
        <v>9.7171473491386814E-2</v>
      </c>
      <c r="F15" s="11">
        <v>0.90282852650861323</v>
      </c>
      <c r="G15" s="7">
        <v>17.780734142522281</v>
      </c>
      <c r="H15" s="11">
        <v>0.32105908012269568</v>
      </c>
      <c r="I15" s="7">
        <v>-6568001.6221111594</v>
      </c>
      <c r="J15" s="7">
        <v>4211074.6285714284</v>
      </c>
      <c r="K15" s="12">
        <v>0.11</v>
      </c>
      <c r="L15" s="7">
        <v>-310438.46000000002</v>
      </c>
      <c r="M15" s="10">
        <v>7.3719534176318713E-2</v>
      </c>
      <c r="N15" s="12">
        <v>0.1837195341763187</v>
      </c>
      <c r="O15" s="7">
        <v>-394080.09732666955</v>
      </c>
      <c r="P15" s="11">
        <v>9.3581836487271641E-2</v>
      </c>
      <c r="Q15" s="12">
        <v>0.20358183648727163</v>
      </c>
      <c r="R15" s="12">
        <v>1.9862302310952928E-2</v>
      </c>
      <c r="S15" s="12">
        <v>0.10811208726389832</v>
      </c>
    </row>
    <row r="16" spans="1:19" ht="63.75" x14ac:dyDescent="0.25">
      <c r="A16" s="3" t="s">
        <v>500</v>
      </c>
      <c r="B16" s="3" t="s">
        <v>1548</v>
      </c>
      <c r="C16" s="3" t="s">
        <v>1526</v>
      </c>
      <c r="D16" s="3">
        <v>1</v>
      </c>
      <c r="E16" s="11">
        <v>0.70514577674807211</v>
      </c>
      <c r="F16" s="11">
        <v>0.29485422325192789</v>
      </c>
      <c r="G16" s="7">
        <v>37.045280612493073</v>
      </c>
      <c r="H16" s="11">
        <v>0.21845914880292697</v>
      </c>
      <c r="I16" s="7">
        <v>-33096845862.094173</v>
      </c>
      <c r="J16" s="7">
        <v>4622622657.3299999</v>
      </c>
      <c r="K16" s="12">
        <v>0.11</v>
      </c>
      <c r="L16" s="7">
        <v>-989964897.43999994</v>
      </c>
      <c r="M16" s="10">
        <v>0.21415654506651813</v>
      </c>
      <c r="N16" s="12">
        <v>0.32415654506651814</v>
      </c>
      <c r="O16" s="7">
        <v>-1985810751.7256503</v>
      </c>
      <c r="P16" s="11">
        <v>0.42958530231248487</v>
      </c>
      <c r="Q16" s="12">
        <v>0.53958530231248492</v>
      </c>
      <c r="R16" s="12">
        <v>0.21542875724596677</v>
      </c>
      <c r="S16" s="12">
        <v>0.664582469565006</v>
      </c>
    </row>
    <row r="17" spans="1:19" ht="38.25" x14ac:dyDescent="0.25">
      <c r="A17" s="3" t="s">
        <v>501</v>
      </c>
      <c r="B17" s="3" t="s">
        <v>1548</v>
      </c>
      <c r="C17" s="3" t="s">
        <v>1526</v>
      </c>
      <c r="D17" s="3">
        <v>6</v>
      </c>
      <c r="E17" s="11">
        <v>0</v>
      </c>
      <c r="F17" s="11">
        <v>1</v>
      </c>
      <c r="G17" s="7">
        <v>20.189091327307992</v>
      </c>
      <c r="H17" s="11">
        <v>0.40378182654615985</v>
      </c>
      <c r="I17" s="7">
        <v>-25413469.702294931</v>
      </c>
      <c r="J17" s="7">
        <v>21113672.600000001</v>
      </c>
      <c r="K17" s="12">
        <v>0.11</v>
      </c>
      <c r="L17" s="7">
        <v>-1953014.72</v>
      </c>
      <c r="M17" s="10">
        <v>9.2500000213132025E-2</v>
      </c>
      <c r="N17" s="12">
        <v>0.20250000021313203</v>
      </c>
      <c r="O17" s="7">
        <v>-1524808.1821376958</v>
      </c>
      <c r="P17" s="11">
        <v>7.2218993399456977E-2</v>
      </c>
      <c r="Q17" s="12">
        <v>0.18221899339945696</v>
      </c>
      <c r="R17" s="12">
        <v>-2.0281006813675062E-2</v>
      </c>
      <c r="S17" s="12">
        <v>-0.10015311996211962</v>
      </c>
    </row>
    <row r="18" spans="1:19" ht="25.5" x14ac:dyDescent="0.25">
      <c r="A18" s="3" t="s">
        <v>502</v>
      </c>
      <c r="B18" s="3" t="s">
        <v>1548</v>
      </c>
      <c r="C18" s="3" t="s">
        <v>1526</v>
      </c>
      <c r="D18" s="3">
        <v>6</v>
      </c>
      <c r="E18" s="11">
        <v>0.39924918275839705</v>
      </c>
      <c r="F18" s="11">
        <v>0.60075081724160295</v>
      </c>
      <c r="G18" s="7">
        <v>15.951601237026487</v>
      </c>
      <c r="H18" s="11">
        <v>0.19165874958911655</v>
      </c>
      <c r="I18" s="7">
        <v>-37612744.700586051</v>
      </c>
      <c r="J18" s="7">
        <v>7831552.2999999998</v>
      </c>
      <c r="K18" s="12">
        <v>0.19500000000000001</v>
      </c>
      <c r="L18" s="7">
        <v>-1347465.5</v>
      </c>
      <c r="M18" s="10">
        <v>0.17205599201578467</v>
      </c>
      <c r="N18" s="12">
        <v>0.36705599201578465</v>
      </c>
      <c r="O18" s="7">
        <v>-2256764.682035163</v>
      </c>
      <c r="P18" s="11">
        <v>0.28816313747086425</v>
      </c>
      <c r="Q18" s="12">
        <v>0.48316313747086426</v>
      </c>
      <c r="R18" s="12">
        <v>0.11610714545507961</v>
      </c>
      <c r="S18" s="12">
        <v>0.31631998381894455</v>
      </c>
    </row>
    <row r="19" spans="1:19" x14ac:dyDescent="0.25">
      <c r="A19" s="3" t="s">
        <v>503</v>
      </c>
      <c r="B19" s="3" t="s">
        <v>1548</v>
      </c>
      <c r="C19" s="3" t="s">
        <v>1526</v>
      </c>
      <c r="D19" s="3">
        <v>6</v>
      </c>
      <c r="E19" s="11">
        <v>0.15544323693805734</v>
      </c>
      <c r="F19" s="11">
        <v>0.84455676306194261</v>
      </c>
      <c r="G19" s="7">
        <v>21.225689625259296</v>
      </c>
      <c r="H19" s="11">
        <v>0.358525994473329</v>
      </c>
      <c r="I19" s="7">
        <v>-12246283.441082243</v>
      </c>
      <c r="J19" s="7">
        <v>7675666.5700000003</v>
      </c>
      <c r="K19" s="12">
        <v>0.115</v>
      </c>
      <c r="L19" s="7">
        <v>-534993.96</v>
      </c>
      <c r="M19" s="10">
        <v>6.9700000009250002E-2</v>
      </c>
      <c r="N19" s="12">
        <v>0.18470000000925002</v>
      </c>
      <c r="O19" s="7">
        <v>-734777.00646493456</v>
      </c>
      <c r="P19" s="11">
        <v>9.5728103841401554E-2</v>
      </c>
      <c r="Q19" s="12">
        <v>0.21072810384140156</v>
      </c>
      <c r="R19" s="12">
        <v>2.6028103832151539E-2</v>
      </c>
      <c r="S19" s="12">
        <v>0.14092097363750966</v>
      </c>
    </row>
    <row r="20" spans="1:19" x14ac:dyDescent="0.25">
      <c r="A20" s="3" t="s">
        <v>504</v>
      </c>
      <c r="B20" s="3" t="s">
        <v>1548</v>
      </c>
      <c r="C20" s="3" t="s">
        <v>1526</v>
      </c>
      <c r="D20" s="3">
        <v>6</v>
      </c>
      <c r="E20" s="11">
        <v>0</v>
      </c>
      <c r="F20" s="11">
        <v>1</v>
      </c>
      <c r="G20" s="7">
        <v>22.176791318554059</v>
      </c>
      <c r="H20" s="11">
        <v>0.44353582637108119</v>
      </c>
      <c r="I20" s="7">
        <v>-23803729.468085367</v>
      </c>
      <c r="J20" s="7">
        <v>32560563.90857143</v>
      </c>
      <c r="K20" s="12">
        <v>0.11</v>
      </c>
      <c r="L20" s="7">
        <v>-1040759.45</v>
      </c>
      <c r="M20" s="10">
        <v>3.1963802989481531E-2</v>
      </c>
      <c r="N20" s="12">
        <v>0.14196380298948152</v>
      </c>
      <c r="O20" s="7">
        <v>-1428223.7680851219</v>
      </c>
      <c r="P20" s="11">
        <v>4.3863606665274862E-2</v>
      </c>
      <c r="Q20" s="12">
        <v>0.15386360666527488</v>
      </c>
      <c r="R20" s="12">
        <v>1.1899803675793352E-2</v>
      </c>
      <c r="S20" s="12">
        <v>8.3822801483241838E-2</v>
      </c>
    </row>
    <row r="21" spans="1:19" ht="38.25" x14ac:dyDescent="0.25">
      <c r="A21" s="3" t="s">
        <v>505</v>
      </c>
      <c r="B21" s="3" t="s">
        <v>1548</v>
      </c>
      <c r="C21" s="3" t="s">
        <v>1526</v>
      </c>
      <c r="D21" s="3">
        <v>7</v>
      </c>
      <c r="E21" s="11">
        <v>0</v>
      </c>
      <c r="F21" s="11">
        <v>1</v>
      </c>
      <c r="G21" s="7">
        <v>22.310713803269298</v>
      </c>
      <c r="H21" s="11">
        <v>0.44621427606538594</v>
      </c>
      <c r="I21" s="7">
        <v>-4858290.5792735498</v>
      </c>
      <c r="J21" s="7">
        <v>5248283.68</v>
      </c>
      <c r="K21" s="12">
        <v>0.11</v>
      </c>
      <c r="L21" s="7">
        <v>-467622.08</v>
      </c>
      <c r="M21" s="10">
        <v>8.910000078349424E-2</v>
      </c>
      <c r="N21" s="12">
        <v>0.19910000078349424</v>
      </c>
      <c r="O21" s="7">
        <v>-291497.43475641299</v>
      </c>
      <c r="P21" s="11">
        <v>5.5541478420315309E-2</v>
      </c>
      <c r="Q21" s="12">
        <v>0.1655414784203153</v>
      </c>
      <c r="R21" s="12">
        <v>-3.3558522363178939E-2</v>
      </c>
      <c r="S21" s="12">
        <v>-0.1685510910653949</v>
      </c>
    </row>
    <row r="22" spans="1:19" ht="38.25" x14ac:dyDescent="0.25">
      <c r="A22" s="3" t="s">
        <v>506</v>
      </c>
      <c r="B22" s="3" t="s">
        <v>1548</v>
      </c>
      <c r="C22" s="3" t="s">
        <v>1526</v>
      </c>
      <c r="D22" s="3">
        <v>6</v>
      </c>
      <c r="E22" s="11">
        <v>0</v>
      </c>
      <c r="F22" s="11">
        <v>1</v>
      </c>
      <c r="G22" s="7">
        <v>40.035148683109242</v>
      </c>
      <c r="H22" s="11">
        <v>0.80070297366218479</v>
      </c>
      <c r="I22" s="7">
        <v>-10025182.570499882</v>
      </c>
      <c r="J22" s="7">
        <v>53135318.039999999</v>
      </c>
      <c r="K22" s="12">
        <v>0.11</v>
      </c>
      <c r="L22" s="7">
        <v>-687180.06</v>
      </c>
      <c r="M22" s="10">
        <v>1.2932642267854582E-2</v>
      </c>
      <c r="N22" s="12">
        <v>0.12293264226785458</v>
      </c>
      <c r="O22" s="7">
        <v>-601510.95422999293</v>
      </c>
      <c r="P22" s="11">
        <v>1.1320360476193603E-2</v>
      </c>
      <c r="Q22" s="12">
        <v>0.1213203604761936</v>
      </c>
      <c r="R22" s="12">
        <v>-1.61228179166098E-3</v>
      </c>
      <c r="S22" s="12">
        <v>-1.3115164222599396E-2</v>
      </c>
    </row>
    <row r="23" spans="1:19" ht="38.25" x14ac:dyDescent="0.25">
      <c r="A23" s="3" t="s">
        <v>507</v>
      </c>
      <c r="B23" s="3" t="s">
        <v>1548</v>
      </c>
      <c r="C23" s="3" t="s">
        <v>1526</v>
      </c>
      <c r="D23" s="3">
        <v>6</v>
      </c>
      <c r="E23" s="11">
        <v>4.7244501232509693E-2</v>
      </c>
      <c r="F23" s="11">
        <v>0.95275549876749033</v>
      </c>
      <c r="G23" s="7">
        <v>18.547697457454831</v>
      </c>
      <c r="H23" s="11">
        <v>0.35342841484131782</v>
      </c>
      <c r="I23" s="7">
        <v>-34604168.056892417</v>
      </c>
      <c r="J23" s="7">
        <v>13205713.039999999</v>
      </c>
      <c r="K23" s="12">
        <v>0.11</v>
      </c>
      <c r="L23" s="7">
        <v>-376362.82</v>
      </c>
      <c r="M23" s="10">
        <v>2.8499999875811328E-2</v>
      </c>
      <c r="N23" s="12">
        <v>0.13849999987581132</v>
      </c>
      <c r="O23" s="7">
        <v>-2076250.083413545</v>
      </c>
      <c r="P23" s="11">
        <v>0.1572236256478238</v>
      </c>
      <c r="Q23" s="12">
        <v>0.26722362564782381</v>
      </c>
      <c r="R23" s="12">
        <v>0.12872362577201249</v>
      </c>
      <c r="S23" s="12">
        <v>0.92941246128111898</v>
      </c>
    </row>
    <row r="24" spans="1:19" ht="25.5" x14ac:dyDescent="0.25">
      <c r="A24" s="3" t="s">
        <v>508</v>
      </c>
      <c r="B24" s="3" t="s">
        <v>1548</v>
      </c>
      <c r="C24" s="3" t="s">
        <v>1526</v>
      </c>
      <c r="D24" s="3">
        <v>6</v>
      </c>
      <c r="E24" s="11">
        <v>0</v>
      </c>
      <c r="F24" s="11">
        <v>1</v>
      </c>
      <c r="G24" s="7">
        <v>19.632084898719601</v>
      </c>
      <c r="H24" s="11">
        <v>0.39264169797439202</v>
      </c>
      <c r="I24" s="7">
        <v>-15271860.815297933</v>
      </c>
      <c r="J24" s="7">
        <v>11374329.529999999</v>
      </c>
      <c r="K24" s="12">
        <v>0.1177</v>
      </c>
      <c r="L24" s="7">
        <v>-807577.4</v>
      </c>
      <c r="M24" s="10">
        <v>7.1000000296281202E-2</v>
      </c>
      <c r="N24" s="12">
        <v>0.1887000002962812</v>
      </c>
      <c r="O24" s="7">
        <v>-916311.64891787595</v>
      </c>
      <c r="P24" s="11">
        <v>8.0559618613219128E-2</v>
      </c>
      <c r="Q24" s="12">
        <v>0.19825961861321911</v>
      </c>
      <c r="R24" s="12">
        <v>9.5596183169379123E-3</v>
      </c>
      <c r="S24" s="12">
        <v>5.0660404355740152E-2</v>
      </c>
    </row>
    <row r="25" spans="1:19" ht="25.5" x14ac:dyDescent="0.25">
      <c r="A25" s="3" t="s">
        <v>509</v>
      </c>
      <c r="B25" s="3" t="s">
        <v>1548</v>
      </c>
      <c r="C25" s="3" t="s">
        <v>1526</v>
      </c>
      <c r="D25" s="3">
        <v>7</v>
      </c>
      <c r="E25" s="11">
        <v>0</v>
      </c>
      <c r="F25" s="11">
        <v>1</v>
      </c>
      <c r="G25" s="7">
        <v>18.832381505432021</v>
      </c>
      <c r="H25" s="11">
        <v>0.37664763010864044</v>
      </c>
      <c r="I25" s="7">
        <v>-9530424.6278044078</v>
      </c>
      <c r="J25" s="7">
        <v>4153652.39</v>
      </c>
      <c r="K25" s="12">
        <v>0.115</v>
      </c>
      <c r="L25" s="7">
        <v>-405811.84</v>
      </c>
      <c r="M25" s="10">
        <v>9.77000003604057E-2</v>
      </c>
      <c r="N25" s="12">
        <v>0.21270000036040571</v>
      </c>
      <c r="O25" s="7">
        <v>-571825.47766826442</v>
      </c>
      <c r="P25" s="11">
        <v>0.13766811085225752</v>
      </c>
      <c r="Q25" s="12">
        <v>0.25266811085225754</v>
      </c>
      <c r="R25" s="12">
        <v>3.9968110491851838E-2</v>
      </c>
      <c r="S25" s="12">
        <v>0.18790837058828669</v>
      </c>
    </row>
    <row r="26" spans="1:19" ht="63.75" x14ac:dyDescent="0.25">
      <c r="A26" s="3" t="s">
        <v>510</v>
      </c>
      <c r="B26" s="3" t="s">
        <v>1548</v>
      </c>
      <c r="C26" s="3" t="s">
        <v>1526</v>
      </c>
      <c r="D26" s="3">
        <v>6</v>
      </c>
      <c r="E26" s="11">
        <v>0</v>
      </c>
      <c r="F26" s="11">
        <v>1</v>
      </c>
      <c r="G26" s="7">
        <v>33.709367498852217</v>
      </c>
      <c r="H26" s="11">
        <v>0.67418734997704433</v>
      </c>
      <c r="I26" s="7">
        <v>-5088700.5084940232</v>
      </c>
      <c r="J26" s="7">
        <v>7759760.4500000002</v>
      </c>
      <c r="K26" s="12">
        <v>0.11</v>
      </c>
      <c r="L26" s="7">
        <v>-484985.03</v>
      </c>
      <c r="M26" s="10">
        <v>6.2500000241631173E-2</v>
      </c>
      <c r="N26" s="12">
        <v>0.17250000024163117</v>
      </c>
      <c r="O26" s="7">
        <v>-305322.03050964139</v>
      </c>
      <c r="P26" s="11">
        <v>3.9346837119133157E-2</v>
      </c>
      <c r="Q26" s="12">
        <v>0.14934683711913316</v>
      </c>
      <c r="R26" s="12">
        <v>-2.3153163122498016E-2</v>
      </c>
      <c r="S26" s="12">
        <v>-0.13422123530473029</v>
      </c>
    </row>
    <row r="27" spans="1:19" ht="38.25" x14ac:dyDescent="0.25">
      <c r="A27" s="3" t="s">
        <v>511</v>
      </c>
      <c r="B27" s="3" t="s">
        <v>1548</v>
      </c>
      <c r="C27" s="3" t="s">
        <v>1526</v>
      </c>
      <c r="D27" s="3">
        <v>7</v>
      </c>
      <c r="E27" s="11">
        <v>0.1263640976779962</v>
      </c>
      <c r="F27" s="11">
        <v>0.87363590232200383</v>
      </c>
      <c r="G27" s="7">
        <v>19.928423248400843</v>
      </c>
      <c r="H27" s="11">
        <v>0.34820372052942938</v>
      </c>
      <c r="I27" s="7">
        <v>-7254361.9509791564</v>
      </c>
      <c r="J27" s="7">
        <v>4520053.3099999996</v>
      </c>
      <c r="K27" s="12">
        <v>0.11</v>
      </c>
      <c r="L27" s="7">
        <v>-343976.06</v>
      </c>
      <c r="M27" s="10">
        <v>7.6100000687823757E-2</v>
      </c>
      <c r="N27" s="12">
        <v>0.18610000068782376</v>
      </c>
      <c r="O27" s="7">
        <v>-435261.71705874935</v>
      </c>
      <c r="P27" s="11">
        <v>9.629570432184778E-2</v>
      </c>
      <c r="Q27" s="12">
        <v>0.20629570432184779</v>
      </c>
      <c r="R27" s="12">
        <v>2.0195703634024037E-2</v>
      </c>
      <c r="S27" s="12">
        <v>0.10852070692843041</v>
      </c>
    </row>
    <row r="28" spans="1:19" ht="38.25" x14ac:dyDescent="0.25">
      <c r="A28" s="3" t="s">
        <v>512</v>
      </c>
      <c r="B28" s="3" t="s">
        <v>1548</v>
      </c>
      <c r="C28" s="3" t="s">
        <v>1526</v>
      </c>
      <c r="D28" s="3">
        <v>6</v>
      </c>
      <c r="E28" s="11">
        <v>0</v>
      </c>
      <c r="F28" s="11">
        <v>1</v>
      </c>
      <c r="G28" s="7">
        <v>21.721767016161262</v>
      </c>
      <c r="H28" s="11">
        <v>0.43443534032322523</v>
      </c>
      <c r="I28" s="7">
        <v>-15558592.635651873</v>
      </c>
      <c r="J28" s="7">
        <v>13258869.24</v>
      </c>
      <c r="K28" s="12">
        <v>0.11</v>
      </c>
      <c r="L28" s="7">
        <v>-682831.77</v>
      </c>
      <c r="M28" s="10">
        <v>5.1500000312243825E-2</v>
      </c>
      <c r="N28" s="12">
        <v>0.16150000031224382</v>
      </c>
      <c r="O28" s="7">
        <v>-933515.55813911243</v>
      </c>
      <c r="P28" s="11">
        <v>7.0406875672537547E-2</v>
      </c>
      <c r="Q28" s="12">
        <v>0.18040687567253755</v>
      </c>
      <c r="R28" s="12">
        <v>1.8906875360293729E-2</v>
      </c>
      <c r="S28" s="12">
        <v>0.11707043544110962</v>
      </c>
    </row>
    <row r="29" spans="1:19" ht="38.25" x14ac:dyDescent="0.25">
      <c r="A29" s="3" t="s">
        <v>513</v>
      </c>
      <c r="B29" s="3" t="s">
        <v>1548</v>
      </c>
      <c r="C29" s="3" t="s">
        <v>1526</v>
      </c>
      <c r="D29" s="3">
        <v>6</v>
      </c>
      <c r="E29" s="11">
        <v>0</v>
      </c>
      <c r="F29" s="11">
        <v>1</v>
      </c>
      <c r="G29" s="7">
        <v>19.092984789637352</v>
      </c>
      <c r="H29" s="11">
        <v>0.38185969579274703</v>
      </c>
      <c r="I29" s="7">
        <v>-8903868.0238610357</v>
      </c>
      <c r="J29" s="7">
        <v>22542985.667999998</v>
      </c>
      <c r="K29" s="12">
        <v>0.11</v>
      </c>
      <c r="L29" s="7">
        <v>-366658.86</v>
      </c>
      <c r="M29" s="10">
        <v>1.6264875709009391E-2</v>
      </c>
      <c r="N29" s="12">
        <v>0.12626487570900941</v>
      </c>
      <c r="O29" s="7">
        <v>-534232.08143166208</v>
      </c>
      <c r="P29" s="11">
        <v>2.3698372935134767E-2</v>
      </c>
      <c r="Q29" s="12">
        <v>0.13369837293513476</v>
      </c>
      <c r="R29" s="12">
        <v>7.4334972261253518E-3</v>
      </c>
      <c r="S29" s="12">
        <v>5.8872249185566217E-2</v>
      </c>
    </row>
    <row r="30" spans="1:19" ht="51" x14ac:dyDescent="0.25">
      <c r="A30" s="3" t="s">
        <v>514</v>
      </c>
      <c r="B30" s="3" t="s">
        <v>1548</v>
      </c>
      <c r="C30" s="3" t="s">
        <v>1526</v>
      </c>
      <c r="D30" s="3">
        <v>7</v>
      </c>
      <c r="E30" s="11">
        <v>0</v>
      </c>
      <c r="F30" s="11">
        <v>1</v>
      </c>
      <c r="G30" s="7">
        <v>24.26210968502733</v>
      </c>
      <c r="H30" s="11">
        <v>0.48524219370054661</v>
      </c>
      <c r="I30" s="7">
        <v>-1594670.1693623182</v>
      </c>
      <c r="J30" s="7">
        <v>5039639.54</v>
      </c>
      <c r="K30" s="12">
        <v>0.11</v>
      </c>
      <c r="L30" s="7">
        <v>-105832.43</v>
      </c>
      <c r="M30" s="10">
        <v>2.0999999932534857E-2</v>
      </c>
      <c r="N30" s="12">
        <v>0.13099999993253486</v>
      </c>
      <c r="O30" s="7">
        <v>-95680.210161739087</v>
      </c>
      <c r="P30" s="11">
        <v>1.8985526524728211E-2</v>
      </c>
      <c r="Q30" s="12">
        <v>0.12898552652472822</v>
      </c>
      <c r="R30" s="12">
        <v>-2.0144734078066384E-3</v>
      </c>
      <c r="S30" s="12">
        <v>-1.5377659609496885E-2</v>
      </c>
    </row>
    <row r="31" spans="1:19" ht="38.25" x14ac:dyDescent="0.25">
      <c r="A31" s="3" t="s">
        <v>515</v>
      </c>
      <c r="B31" s="3" t="s">
        <v>1548</v>
      </c>
      <c r="C31" s="3" t="s">
        <v>1526</v>
      </c>
      <c r="D31" s="3">
        <v>7</v>
      </c>
      <c r="E31" s="11">
        <v>0</v>
      </c>
      <c r="F31" s="11">
        <v>1</v>
      </c>
      <c r="G31" s="7">
        <v>20.896048048800907</v>
      </c>
      <c r="H31" s="11">
        <v>0.41792096097601816</v>
      </c>
      <c r="I31" s="7">
        <v>-12199176.800957149</v>
      </c>
      <c r="J31" s="7">
        <v>6286097.4000000004</v>
      </c>
      <c r="K31" s="12">
        <v>0.11</v>
      </c>
      <c r="L31" s="7">
        <v>-292303.53000000003</v>
      </c>
      <c r="M31" s="10">
        <v>4.6500000143173091E-2</v>
      </c>
      <c r="N31" s="12">
        <v>0.15650000014317308</v>
      </c>
      <c r="O31" s="7">
        <v>-731950.60805742885</v>
      </c>
      <c r="P31" s="11">
        <v>0.11643959065244977</v>
      </c>
      <c r="Q31" s="12">
        <v>0.22643959065244978</v>
      </c>
      <c r="R31" s="12">
        <v>6.99395905092767E-2</v>
      </c>
      <c r="S31" s="12">
        <v>0.44689834150346885</v>
      </c>
    </row>
    <row r="32" spans="1:19" ht="38.25" x14ac:dyDescent="0.25">
      <c r="A32" s="3" t="s">
        <v>516</v>
      </c>
      <c r="B32" s="3" t="s">
        <v>1548</v>
      </c>
      <c r="C32" s="3" t="s">
        <v>1526</v>
      </c>
      <c r="D32" s="3">
        <v>6</v>
      </c>
      <c r="E32" s="11">
        <v>0</v>
      </c>
      <c r="F32" s="11">
        <v>1</v>
      </c>
      <c r="G32" s="7">
        <v>20.476231712341747</v>
      </c>
      <c r="H32" s="11">
        <v>0.40952463424683494</v>
      </c>
      <c r="I32" s="7">
        <v>-31982462.173194222</v>
      </c>
      <c r="J32" s="7">
        <v>23639018.809999999</v>
      </c>
      <c r="K32" s="12">
        <v>0.11</v>
      </c>
      <c r="L32" s="7">
        <v>-1189042.6499999999</v>
      </c>
      <c r="M32" s="10">
        <v>5.0300000163162439E-2</v>
      </c>
      <c r="N32" s="12">
        <v>0.16030000016316243</v>
      </c>
      <c r="O32" s="7">
        <v>-1918947.7303916533</v>
      </c>
      <c r="P32" s="11">
        <v>8.1177131158247651E-2</v>
      </c>
      <c r="Q32" s="12">
        <v>0.19117713115824764</v>
      </c>
      <c r="R32" s="12">
        <v>3.0877130995085211E-2</v>
      </c>
      <c r="S32" s="12">
        <v>0.19262090432724088</v>
      </c>
    </row>
    <row r="33" spans="1:19" ht="38.25" x14ac:dyDescent="0.25">
      <c r="A33" s="3" t="s">
        <v>517</v>
      </c>
      <c r="B33" s="3" t="s">
        <v>1548</v>
      </c>
      <c r="C33" s="3" t="s">
        <v>1526</v>
      </c>
      <c r="D33" s="3">
        <v>7</v>
      </c>
      <c r="E33" s="11">
        <v>0.29559075332912826</v>
      </c>
      <c r="F33" s="11">
        <v>0.70440924667087179</v>
      </c>
      <c r="G33" s="7">
        <v>16.499977101785252</v>
      </c>
      <c r="H33" s="11">
        <v>0.23245472880710366</v>
      </c>
      <c r="I33" s="7">
        <v>-5073252.9055551905</v>
      </c>
      <c r="J33" s="7">
        <v>1529643.96</v>
      </c>
      <c r="K33" s="12">
        <v>0.14219999999999999</v>
      </c>
      <c r="L33" s="7">
        <v>-15296.44</v>
      </c>
      <c r="M33" s="10">
        <v>1.0000000261498762E-2</v>
      </c>
      <c r="N33" s="12">
        <v>0.15220000026149877</v>
      </c>
      <c r="O33" s="7">
        <v>-304395.17433331144</v>
      </c>
      <c r="P33" s="11">
        <v>0.19899740220156295</v>
      </c>
      <c r="Q33" s="12">
        <v>0.34119740220156292</v>
      </c>
      <c r="R33" s="12">
        <v>0.18899740194006415</v>
      </c>
      <c r="S33" s="12">
        <v>1.2417700500351039</v>
      </c>
    </row>
    <row r="34" spans="1:19" ht="38.25" x14ac:dyDescent="0.25">
      <c r="A34" s="3" t="s">
        <v>518</v>
      </c>
      <c r="B34" s="3" t="s">
        <v>1548</v>
      </c>
      <c r="C34" s="3" t="s">
        <v>1526</v>
      </c>
      <c r="D34" s="3">
        <v>6</v>
      </c>
      <c r="E34" s="11">
        <v>0</v>
      </c>
      <c r="F34" s="11">
        <v>1</v>
      </c>
      <c r="G34" s="7">
        <v>21.612116748224647</v>
      </c>
      <c r="H34" s="11">
        <v>0.43224233496449294</v>
      </c>
      <c r="I34" s="7">
        <v>-24024545.503876176</v>
      </c>
      <c r="J34" s="7">
        <v>23068068.119999997</v>
      </c>
      <c r="K34" s="12">
        <v>0.11</v>
      </c>
      <c r="L34" s="7">
        <v>-1213862.8899999999</v>
      </c>
      <c r="M34" s="10">
        <v>5.2620916657844519E-2</v>
      </c>
      <c r="N34" s="12">
        <v>0.16262091665784451</v>
      </c>
      <c r="O34" s="7">
        <v>-1441472.7302325706</v>
      </c>
      <c r="P34" s="11">
        <v>6.2487795802146723E-2</v>
      </c>
      <c r="Q34" s="12">
        <v>0.17248779580214674</v>
      </c>
      <c r="R34" s="12">
        <v>9.8668791443022319E-3</v>
      </c>
      <c r="S34" s="12">
        <v>6.0674108516201697E-2</v>
      </c>
    </row>
    <row r="35" spans="1:19" ht="25.5" x14ac:dyDescent="0.25">
      <c r="A35" s="3" t="s">
        <v>519</v>
      </c>
      <c r="B35" s="3" t="s">
        <v>1548</v>
      </c>
      <c r="C35" s="3" t="s">
        <v>1526</v>
      </c>
      <c r="D35" s="3">
        <v>6</v>
      </c>
      <c r="E35" s="11">
        <v>0.28070887061280514</v>
      </c>
      <c r="F35" s="11">
        <v>0.71929112938719486</v>
      </c>
      <c r="G35" s="7">
        <v>17.733607520132921</v>
      </c>
      <c r="H35" s="11">
        <v>0.25511253162531322</v>
      </c>
      <c r="I35" s="7">
        <v>-40464240.853783041</v>
      </c>
      <c r="J35" s="7">
        <v>7204651.9800000004</v>
      </c>
      <c r="K35" s="12">
        <v>0.2</v>
      </c>
      <c r="L35" s="7">
        <v>-577092.62</v>
      </c>
      <c r="M35" s="10">
        <v>8.0099999500600441E-2</v>
      </c>
      <c r="N35" s="12">
        <v>0.28009999950060044</v>
      </c>
      <c r="O35" s="7">
        <v>-2427854.4512269823</v>
      </c>
      <c r="P35" s="11">
        <v>0.33698427876414677</v>
      </c>
      <c r="Q35" s="12">
        <v>0.53698427876414678</v>
      </c>
      <c r="R35" s="12">
        <v>0.25688427926354634</v>
      </c>
      <c r="S35" s="12">
        <v>0.91711631460747522</v>
      </c>
    </row>
    <row r="36" spans="1:19" ht="38.25" x14ac:dyDescent="0.25">
      <c r="A36" s="3" t="s">
        <v>520</v>
      </c>
      <c r="B36" s="3" t="s">
        <v>1548</v>
      </c>
      <c r="C36" s="3" t="s">
        <v>1526</v>
      </c>
      <c r="D36" s="3">
        <v>5</v>
      </c>
      <c r="E36" s="11">
        <v>0</v>
      </c>
      <c r="F36" s="11">
        <v>1</v>
      </c>
      <c r="G36" s="7">
        <v>21.260137893820787</v>
      </c>
      <c r="H36" s="11">
        <v>0.4252027578764157</v>
      </c>
      <c r="I36" s="7">
        <v>-59017511.824979477</v>
      </c>
      <c r="J36" s="7">
        <v>60627327.530000001</v>
      </c>
      <c r="K36" s="12">
        <v>0.11</v>
      </c>
      <c r="L36" s="7">
        <v>-1048852.77</v>
      </c>
      <c r="M36" s="10">
        <v>1.7300000061539905E-2</v>
      </c>
      <c r="N36" s="12">
        <v>0.12730000006153991</v>
      </c>
      <c r="O36" s="7">
        <v>-3541050.7094987687</v>
      </c>
      <c r="P36" s="11">
        <v>5.8406841498110949E-2</v>
      </c>
      <c r="Q36" s="12">
        <v>0.16840684149811094</v>
      </c>
      <c r="R36" s="12">
        <v>4.1106841436571034E-2</v>
      </c>
      <c r="S36" s="12">
        <v>0.32291312974626063</v>
      </c>
    </row>
    <row r="37" spans="1:19" ht="25.5" x14ac:dyDescent="0.25">
      <c r="A37" s="3" t="s">
        <v>521</v>
      </c>
      <c r="B37" s="3" t="s">
        <v>1548</v>
      </c>
      <c r="C37" s="3" t="s">
        <v>1526</v>
      </c>
      <c r="D37" s="3">
        <v>4</v>
      </c>
      <c r="E37" s="11">
        <v>3.1808780194115101E-2</v>
      </c>
      <c r="F37" s="11">
        <v>0.96819121980588485</v>
      </c>
      <c r="G37" s="7">
        <v>17.20271181317532</v>
      </c>
      <c r="H37" s="11">
        <v>0.33311029068734632</v>
      </c>
      <c r="I37" s="7">
        <v>-135536469.91337943</v>
      </c>
      <c r="J37" s="7">
        <v>114846268.55</v>
      </c>
      <c r="K37" s="12">
        <v>0.11</v>
      </c>
      <c r="L37" s="7">
        <v>-6261886.7300000004</v>
      </c>
      <c r="M37" s="10">
        <v>5.4524076481194485E-2</v>
      </c>
      <c r="N37" s="12">
        <v>0.16452407648119449</v>
      </c>
      <c r="O37" s="7">
        <v>-8132188.1948027657</v>
      </c>
      <c r="P37" s="11">
        <v>7.0809337538574879E-2</v>
      </c>
      <c r="Q37" s="12">
        <v>0.18080933753857487</v>
      </c>
      <c r="R37" s="12">
        <v>1.6285261057380374E-2</v>
      </c>
      <c r="S37" s="12">
        <v>9.8984059997089924E-2</v>
      </c>
    </row>
    <row r="38" spans="1:19" ht="25.5" x14ac:dyDescent="0.25">
      <c r="A38" s="3" t="s">
        <v>522</v>
      </c>
      <c r="B38" s="3" t="s">
        <v>1548</v>
      </c>
      <c r="C38" s="3" t="s">
        <v>1526</v>
      </c>
      <c r="D38" s="3">
        <v>6</v>
      </c>
      <c r="E38" s="11">
        <v>0.33975754749119547</v>
      </c>
      <c r="F38" s="11">
        <v>0.66024245250880453</v>
      </c>
      <c r="G38" s="7">
        <v>20.69433399641856</v>
      </c>
      <c r="H38" s="11">
        <v>0.27326555661663443</v>
      </c>
      <c r="I38" s="7">
        <v>-36743810.221885979</v>
      </c>
      <c r="J38" s="7">
        <v>13701228.84</v>
      </c>
      <c r="K38" s="12">
        <v>0.11</v>
      </c>
      <c r="L38" s="7">
        <v>-919352.46</v>
      </c>
      <c r="M38" s="10">
        <v>6.7100000352961042E-2</v>
      </c>
      <c r="N38" s="12">
        <v>0.17710000035296103</v>
      </c>
      <c r="O38" s="7">
        <v>-2204628.6133131585</v>
      </c>
      <c r="P38" s="11">
        <v>0.16090736378892265</v>
      </c>
      <c r="Q38" s="12">
        <v>0.27090736378892266</v>
      </c>
      <c r="R38" s="12">
        <v>9.3807363435961633E-2</v>
      </c>
      <c r="S38" s="12">
        <v>0.52968584556184739</v>
      </c>
    </row>
    <row r="39" spans="1:19" ht="51" x14ac:dyDescent="0.25">
      <c r="A39" s="3" t="s">
        <v>523</v>
      </c>
      <c r="B39" s="3" t="s">
        <v>1548</v>
      </c>
      <c r="C39" s="3" t="s">
        <v>1526</v>
      </c>
      <c r="D39" s="3">
        <v>7</v>
      </c>
      <c r="E39" s="11">
        <v>0</v>
      </c>
      <c r="F39" s="11">
        <v>1</v>
      </c>
      <c r="G39" s="7">
        <v>19.756621740741242</v>
      </c>
      <c r="H39" s="11">
        <v>0.39513243481482485</v>
      </c>
      <c r="I39" s="7">
        <v>-4983359.2033850932</v>
      </c>
      <c r="J39" s="7">
        <v>6386849.8200000003</v>
      </c>
      <c r="K39" s="12">
        <v>0.11</v>
      </c>
      <c r="L39" s="7">
        <v>-251003.2</v>
      </c>
      <c r="M39" s="10">
        <v>3.9300000324729724E-2</v>
      </c>
      <c r="N39" s="12">
        <v>0.14930000032472973</v>
      </c>
      <c r="O39" s="7">
        <v>-299001.55220310559</v>
      </c>
      <c r="P39" s="11">
        <v>4.6815184422655733E-2</v>
      </c>
      <c r="Q39" s="12">
        <v>0.15681518442265574</v>
      </c>
      <c r="R39" s="12">
        <v>7.5151840979260087E-3</v>
      </c>
      <c r="S39" s="12">
        <v>5.0336129146552944E-2</v>
      </c>
    </row>
    <row r="40" spans="1:19" ht="25.5" x14ac:dyDescent="0.25">
      <c r="A40" s="3" t="s">
        <v>524</v>
      </c>
      <c r="B40" s="3" t="s">
        <v>1548</v>
      </c>
      <c r="C40" s="3" t="s">
        <v>1526</v>
      </c>
      <c r="D40" s="3">
        <v>5</v>
      </c>
      <c r="E40" s="11">
        <v>0</v>
      </c>
      <c r="F40" s="11">
        <v>1</v>
      </c>
      <c r="G40" s="7">
        <v>34.327186921724916</v>
      </c>
      <c r="H40" s="11">
        <v>0.68654373843449834</v>
      </c>
      <c r="I40" s="7">
        <v>-32351947.947322685</v>
      </c>
      <c r="J40" s="7">
        <v>66386408.140000001</v>
      </c>
      <c r="K40" s="12">
        <v>0.11</v>
      </c>
      <c r="L40" s="7">
        <v>-1991592.24</v>
      </c>
      <c r="M40" s="10">
        <v>2.9999999936734037E-2</v>
      </c>
      <c r="N40" s="12">
        <v>0.13999999993673404</v>
      </c>
      <c r="O40" s="7">
        <v>-1941116.8768393612</v>
      </c>
      <c r="P40" s="11">
        <v>2.9239673168426388E-2</v>
      </c>
      <c r="Q40" s="12">
        <v>0.13923967316842639</v>
      </c>
      <c r="R40" s="12">
        <v>-7.6032676830764534E-4</v>
      </c>
      <c r="S40" s="12">
        <v>-5.4309054903659559E-3</v>
      </c>
    </row>
    <row r="41" spans="1:19" ht="38.25" x14ac:dyDescent="0.25">
      <c r="A41" s="3" t="s">
        <v>525</v>
      </c>
      <c r="B41" s="3" t="s">
        <v>1548</v>
      </c>
      <c r="C41" s="3" t="s">
        <v>1526</v>
      </c>
      <c r="D41" s="3">
        <v>5</v>
      </c>
      <c r="E41" s="11">
        <v>0</v>
      </c>
      <c r="F41" s="11">
        <v>1</v>
      </c>
      <c r="G41" s="7">
        <v>20.497225829304043</v>
      </c>
      <c r="H41" s="11">
        <v>0.40994451658608083</v>
      </c>
      <c r="I41" s="7">
        <v>-77074809.343917906</v>
      </c>
      <c r="J41" s="7">
        <v>64237376.130000003</v>
      </c>
      <c r="K41" s="12">
        <v>0.11</v>
      </c>
      <c r="L41" s="7">
        <v>-3616564.28</v>
      </c>
      <c r="M41" s="10">
        <v>5.6300000060416536E-2</v>
      </c>
      <c r="N41" s="12">
        <v>0.16630000006041654</v>
      </c>
      <c r="O41" s="7">
        <v>-4624488.560635074</v>
      </c>
      <c r="P41" s="11">
        <v>7.1990620402618763E-2</v>
      </c>
      <c r="Q41" s="12">
        <v>0.18199062040261876</v>
      </c>
      <c r="R41" s="12">
        <v>1.5690620342202227E-2</v>
      </c>
      <c r="S41" s="12">
        <v>9.4351294867720092E-2</v>
      </c>
    </row>
    <row r="42" spans="1:19" ht="38.25" x14ac:dyDescent="0.25">
      <c r="A42" s="3" t="s">
        <v>526</v>
      </c>
      <c r="B42" s="3" t="s">
        <v>1548</v>
      </c>
      <c r="C42" s="3" t="s">
        <v>1526</v>
      </c>
      <c r="D42" s="3">
        <v>6</v>
      </c>
      <c r="E42" s="11">
        <v>0.38080175734580918</v>
      </c>
      <c r="F42" s="11">
        <v>0.61919824265419088</v>
      </c>
      <c r="G42" s="7">
        <v>20.545696382929211</v>
      </c>
      <c r="H42" s="11">
        <v>0.2544371818883267</v>
      </c>
      <c r="I42" s="7">
        <v>-18025049.00492971</v>
      </c>
      <c r="J42" s="7">
        <v>8398326.5600000005</v>
      </c>
      <c r="K42" s="12">
        <v>0.11</v>
      </c>
      <c r="L42" s="7">
        <v>-370366.2</v>
      </c>
      <c r="M42" s="10">
        <v>4.4099999845683545E-2</v>
      </c>
      <c r="N42" s="12">
        <v>0.15409999984568354</v>
      </c>
      <c r="O42" s="7">
        <v>-1081502.9402957826</v>
      </c>
      <c r="P42" s="11">
        <v>0.1287760046682184</v>
      </c>
      <c r="Q42" s="12">
        <v>0.23877600466821841</v>
      </c>
      <c r="R42" s="12">
        <v>8.4676004822534873E-2</v>
      </c>
      <c r="S42" s="12">
        <v>0.54948737772439848</v>
      </c>
    </row>
    <row r="43" spans="1:19" ht="38.25" x14ac:dyDescent="0.25">
      <c r="A43" s="3" t="s">
        <v>527</v>
      </c>
      <c r="B43" s="3" t="s">
        <v>1548</v>
      </c>
      <c r="C43" s="3" t="s">
        <v>1526</v>
      </c>
      <c r="D43" s="3">
        <v>4</v>
      </c>
      <c r="E43" s="11">
        <v>5.9605759140223903E-2</v>
      </c>
      <c r="F43" s="11">
        <v>0.94039424085977608</v>
      </c>
      <c r="G43" s="7">
        <v>18.973967384604858</v>
      </c>
      <c r="H43" s="11">
        <v>0.35686019309487271</v>
      </c>
      <c r="I43" s="7">
        <v>-181618777.02612284</v>
      </c>
      <c r="J43" s="7">
        <v>114970236.52285716</v>
      </c>
      <c r="K43" s="12">
        <v>0.11</v>
      </c>
      <c r="L43" s="7">
        <v>-8285423.6399999997</v>
      </c>
      <c r="M43" s="10">
        <v>7.2065813645193114E-2</v>
      </c>
      <c r="N43" s="12">
        <v>0.18206581364519311</v>
      </c>
      <c r="O43" s="7">
        <v>-10897126.62156737</v>
      </c>
      <c r="P43" s="11">
        <v>9.4782153635049007E-2</v>
      </c>
      <c r="Q43" s="12">
        <v>0.20478215363504901</v>
      </c>
      <c r="R43" s="12">
        <v>2.2716339989855894E-2</v>
      </c>
      <c r="S43" s="12">
        <v>0.12476993640401446</v>
      </c>
    </row>
    <row r="44" spans="1:19" ht="25.5" x14ac:dyDescent="0.25">
      <c r="A44" s="3" t="s">
        <v>528</v>
      </c>
      <c r="B44" s="3" t="s">
        <v>1548</v>
      </c>
      <c r="C44" s="3" t="s">
        <v>1526</v>
      </c>
      <c r="D44" s="3">
        <v>6</v>
      </c>
      <c r="E44" s="11">
        <v>9.9991280361885868E-4</v>
      </c>
      <c r="F44" s="11">
        <v>0.99900008719638111</v>
      </c>
      <c r="G44" s="7">
        <v>20.74423352782118</v>
      </c>
      <c r="H44" s="11">
        <v>0.41446982206230909</v>
      </c>
      <c r="I44" s="7">
        <v>-20764084.14537514</v>
      </c>
      <c r="J44" s="7">
        <v>15369812.689999999</v>
      </c>
      <c r="K44" s="12">
        <v>0.11</v>
      </c>
      <c r="L44" s="7">
        <v>-753120.82</v>
      </c>
      <c r="M44" s="10">
        <v>4.8999999882236689E-2</v>
      </c>
      <c r="N44" s="12">
        <v>0.15899999988223668</v>
      </c>
      <c r="O44" s="7">
        <v>-1245845.0487225084</v>
      </c>
      <c r="P44" s="11">
        <v>8.1057920083377963E-2</v>
      </c>
      <c r="Q44" s="12">
        <v>0.19105792008337796</v>
      </c>
      <c r="R44" s="12">
        <v>3.2057920201141288E-2</v>
      </c>
      <c r="S44" s="12">
        <v>0.20162213977915089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Plan1</vt:lpstr>
      <vt:lpstr>Plan1 (2)</vt:lpstr>
      <vt:lpstr>Variação Alíquotas</vt:lpstr>
      <vt:lpstr>Plan2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thomas.costa</dc:creator>
  <cp:lastModifiedBy>diones</cp:lastModifiedBy>
  <dcterms:created xsi:type="dcterms:W3CDTF">2018-03-27T19:57:48Z</dcterms:created>
  <dcterms:modified xsi:type="dcterms:W3CDTF">2018-10-19T16:17:31Z</dcterms:modified>
</cp:coreProperties>
</file>